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codeName="ThisWorkbook" hidePivotFieldList="1"/>
  <mc:AlternateContent xmlns:mc="http://schemas.openxmlformats.org/markup-compatibility/2006">
    <mc:Choice Requires="x15">
      <x15ac:absPath xmlns:x15ac="http://schemas.microsoft.com/office/spreadsheetml/2010/11/ac" url="C:\Users\e831015\Desktop\"/>
    </mc:Choice>
  </mc:AlternateContent>
  <xr:revisionPtr revIDLastSave="0" documentId="8_{BF7E73EF-B51F-40E0-A1F9-EB7C8BF0AE98}" xr6:coauthVersionLast="31" xr6:coauthVersionMax="31" xr10:uidLastSave="{00000000-0000-0000-0000-000000000000}"/>
  <workbookProtection workbookAlgorithmName="SHA-512" workbookHashValue="mOWBV5J/4Wl4GTFBeGFgxtfvrTOGYdx08RuWNDfo8U5sjaVPfuwox3s6DZKnYNjr8A0rB/QS1R4PDQK+NenZsg==" workbookSaltValue="jKh3LfYVkSxQ+GPEBJpa4w==" workbookSpinCount="100000" lockStructure="1"/>
  <bookViews>
    <workbookView xWindow="0" yWindow="0" windowWidth="25200" windowHeight="11475" xr2:uid="{00000000-000D-0000-FFFF-FFFF00000000}"/>
  </bookViews>
  <sheets>
    <sheet name="N0_Cover" sheetId="9" r:id="rId1"/>
    <sheet name="N0.1_Contents" sheetId="11" state="hidden" r:id="rId2"/>
    <sheet name="N0.2_Submission_Version_History" sheetId="74" r:id="rId3"/>
    <sheet name="N0.3_Template_Version_History" sheetId="71" r:id="rId4"/>
    <sheet name="N0.4_Related_Workbooks" sheetId="76" r:id="rId5"/>
    <sheet name="N0.5_Data_Constants" sheetId="73" r:id="rId6"/>
    <sheet name="N0.6_Lookup_References" sheetId="80" r:id="rId7"/>
    <sheet name="N1_Output_Delivery" sheetId="17" r:id="rId8"/>
    <sheet name="N1.0_Intervention_Summary" sheetId="123" r:id="rId9"/>
    <sheet name="N1.1_Intervention_Definitions" sheetId="14" r:id="rId10"/>
    <sheet name="N1.2_Intervention_Listing" sheetId="5" r:id="rId11"/>
    <sheet name="N2_Network_Risk" sheetId="16" r:id="rId12"/>
    <sheet name="N2.1_Network_Risk_Summary" sheetId="68" r:id="rId13"/>
    <sheet name="N2.2_Risk_Bandings" sheetId="20" r:id="rId14"/>
    <sheet name="N2.3.1_Total_Risk_Fore_Int_2021" sheetId="21" r:id="rId15"/>
    <sheet name="N2.3.2_Total_Risk_WO_Int_2026" sheetId="23" r:id="rId16"/>
    <sheet name="N2.3.3_Total_Risk_W_Int_2026" sheetId="26" r:id="rId17"/>
    <sheet name="N2.4.1_Risk_Comp_WO_Int_2021" sheetId="22" r:id="rId18"/>
    <sheet name="N2.4.2_Risk_Comp_WO_Int_2026" sheetId="24" r:id="rId19"/>
    <sheet name="N2.4.3_Risk_Comp_W_Int_2026" sheetId="27" r:id="rId20"/>
    <sheet name="N3_Asset_Category_Risk" sheetId="79" r:id="rId21"/>
    <sheet name="N3.00_Asset_Cat_Risk_Summary" sheetId="18" r:id="rId22"/>
    <sheet name="N3.99_Long_Term_Benefit_Summary" sheetId="122" r:id="rId23"/>
    <sheet name="N3.01" sheetId="81" r:id="rId24"/>
    <sheet name="N3.02" sheetId="82" r:id="rId25"/>
    <sheet name="N3.03" sheetId="83" r:id="rId26"/>
    <sheet name="N3.04" sheetId="109" r:id="rId27"/>
    <sheet name="N3.05" sheetId="84" r:id="rId28"/>
    <sheet name="N3.06" sheetId="85" r:id="rId29"/>
    <sheet name="N3.13" sheetId="55" r:id="rId30"/>
    <sheet name="N3.14" sheetId="56" r:id="rId31"/>
    <sheet name="N3.15" sheetId="57" r:id="rId32"/>
    <sheet name="N3.16" sheetId="90" r:id="rId33"/>
    <sheet name="N3.17" sheetId="91" r:id="rId34"/>
    <sheet name="N3.18" sheetId="92" r:id="rId35"/>
    <sheet name="N3.19" sheetId="93" r:id="rId36"/>
    <sheet name="N3.20" sheetId="94" r:id="rId37"/>
    <sheet name="N3.21" sheetId="116" r:id="rId38"/>
    <sheet name="N3.22" sheetId="117" r:id="rId39"/>
    <sheet name="N3.23" sheetId="118" r:id="rId40"/>
    <sheet name="N3.27" sheetId="95" r:id="rId41"/>
    <sheet name="N3.28" sheetId="96" r:id="rId42"/>
    <sheet name="N3.29" sheetId="97" r:id="rId43"/>
    <sheet name="N3.30" sheetId="98" r:id="rId44"/>
    <sheet name="N3.31" sheetId="58" r:id="rId45"/>
    <sheet name="N3.32" sheetId="99" r:id="rId46"/>
    <sheet name="N3.33" sheetId="100" r:id="rId47"/>
    <sheet name="N3.34" sheetId="101" r:id="rId48"/>
    <sheet name="N3.35" sheetId="102" r:id="rId49"/>
    <sheet name="N3.36" sheetId="103" r:id="rId50"/>
    <sheet name="N3.37" sheetId="104" r:id="rId51"/>
    <sheet name="N3.38" sheetId="105" r:id="rId52"/>
    <sheet name="N3.40" sheetId="107" r:id="rId53"/>
    <sheet name="N3.41" sheetId="108" r:id="rId54"/>
    <sheet name="N3.42" sheetId="110" r:id="rId55"/>
    <sheet name="N3.43" sheetId="111" r:id="rId56"/>
    <sheet name="N3.44" sheetId="112" r:id="rId57"/>
    <sheet name="N3.45" sheetId="113" r:id="rId58"/>
    <sheet name="N3.46" sheetId="114" r:id="rId59"/>
    <sheet name="N3.47" sheetId="115" r:id="rId60"/>
  </sheets>
  <externalReferences>
    <externalReference r:id="rId61"/>
    <externalReference r:id="rId62"/>
  </externalReference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8" hidden="1">'N1.0_Intervention_Summary'!$A$12:$N$272</definedName>
    <definedName name="_xlnm._FilterDatabase" localSheetId="10" hidden="1">'N1.2_Intervention_Listing'!$A$12:$U$213</definedName>
    <definedName name="_Order2" hidden="1">0</definedName>
    <definedName name="DecimalPlaces">'[1]Check Sheet'!$K$9</definedName>
    <definedName name="DNOName">'[1]Cover Sheet'!$D$20:$D$33</definedName>
    <definedName name="Output_level_1">'[2]4.2_LRScheme_Expenditure'!$B$613:$B$646</definedName>
    <definedName name="Output_level_3">'[2]4.2_LRScheme_Expenditure'!$B$672:$B$673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APBEXhrIndnt" hidden="1">"Wide"</definedName>
    <definedName name="SAPsysID" hidden="1">"708C5W7SBKP804JT78WJ0JNKI"</definedName>
    <definedName name="SAPwbID" hidden="1">"ARS"</definedName>
    <definedName name="Scheme_status">'[2]4.2_LRScheme_Expenditure'!$B$602:$B$610</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30" i="5" l="1"/>
  <c r="K30" i="5"/>
  <c r="T30" i="5"/>
  <c r="T203" i="5" l="1"/>
  <c r="U203" i="5"/>
  <c r="T204" i="5"/>
  <c r="U204" i="5"/>
  <c r="T205" i="5"/>
  <c r="U205" i="5"/>
  <c r="T206" i="5"/>
  <c r="U206" i="5"/>
  <c r="T207" i="5"/>
  <c r="U207" i="5"/>
  <c r="T208" i="5"/>
  <c r="U208" i="5"/>
  <c r="T210" i="5"/>
  <c r="U210" i="5"/>
  <c r="T212" i="5"/>
  <c r="U212" i="5"/>
  <c r="T74" i="5" l="1"/>
  <c r="U74" i="5"/>
  <c r="T51" i="5" l="1"/>
  <c r="K51" i="5"/>
  <c r="U51" i="5"/>
  <c r="K72" i="5" l="1"/>
  <c r="T65" i="5" l="1"/>
  <c r="U65" i="5"/>
  <c r="K65" i="5"/>
  <c r="K71" i="5" l="1"/>
  <c r="K68" i="5"/>
  <c r="K67" i="5"/>
  <c r="K70" i="5"/>
  <c r="K69" i="5"/>
  <c r="K44" i="5" l="1"/>
  <c r="K35" i="5" l="1"/>
  <c r="K40" i="5"/>
  <c r="K36" i="5"/>
  <c r="K32" i="5"/>
  <c r="K39" i="5"/>
  <c r="K41" i="5"/>
  <c r="K37" i="5"/>
  <c r="K33" i="5"/>
  <c r="K43" i="5"/>
  <c r="K42" i="5"/>
  <c r="K38" i="5"/>
  <c r="K34" i="5"/>
  <c r="K31" i="5"/>
  <c r="K23" i="5" l="1"/>
  <c r="K15" i="5"/>
  <c r="K29" i="5"/>
  <c r="K20" i="5"/>
  <c r="K16" i="5"/>
  <c r="K19" i="5"/>
  <c r="K24" i="5"/>
  <c r="K25" i="5"/>
  <c r="K21" i="5"/>
  <c r="K17" i="5"/>
  <c r="K27" i="5"/>
  <c r="K26" i="5"/>
  <c r="K22" i="5"/>
  <c r="K18" i="5"/>
  <c r="K14" i="5"/>
  <c r="K28" i="5"/>
  <c r="C27" i="11" l="1"/>
  <c r="K63" i="5" l="1"/>
  <c r="K64" i="5" l="1"/>
  <c r="K66" i="5"/>
  <c r="K62" i="5"/>
  <c r="K61" i="5" l="1"/>
  <c r="K57" i="5"/>
  <c r="K58" i="5"/>
  <c r="K60" i="5"/>
  <c r="K59" i="5"/>
  <c r="K55" i="5" l="1"/>
  <c r="K56" i="5"/>
  <c r="K52" i="5"/>
  <c r="K49" i="5"/>
  <c r="K54" i="5"/>
  <c r="K53" i="5"/>
  <c r="K50" i="5"/>
  <c r="K48" i="5" l="1"/>
  <c r="K47" i="5"/>
  <c r="K45" i="5"/>
  <c r="K46" i="5"/>
  <c r="K13" i="5" l="1"/>
  <c r="AK17" i="21" l="1"/>
  <c r="Q16" i="18"/>
  <c r="Q59" i="18" s="1"/>
  <c r="D49" i="94"/>
  <c r="D49" i="107"/>
  <c r="D28" i="82"/>
  <c r="D49" i="82" s="1"/>
  <c r="D28" i="83"/>
  <c r="D49" i="83" s="1"/>
  <c r="D28" i="109"/>
  <c r="D49" i="109" s="1"/>
  <c r="D28" i="84"/>
  <c r="D49" i="84" s="1"/>
  <c r="D28" i="85"/>
  <c r="D49" i="85" s="1"/>
  <c r="D28" i="55"/>
  <c r="D49" i="55" s="1"/>
  <c r="D28" i="56"/>
  <c r="D49" i="56" s="1"/>
  <c r="D28" i="57"/>
  <c r="D49" i="57" s="1"/>
  <c r="D28" i="90"/>
  <c r="D49" i="90" s="1"/>
  <c r="D28" i="91"/>
  <c r="D49" i="91" s="1"/>
  <c r="D28" i="92"/>
  <c r="D49" i="92" s="1"/>
  <c r="D28" i="93"/>
  <c r="D49" i="93" s="1"/>
  <c r="D28" i="94"/>
  <c r="D28" i="116"/>
  <c r="D49" i="116" s="1"/>
  <c r="D28" i="117"/>
  <c r="D49" i="117" s="1"/>
  <c r="D28" i="118"/>
  <c r="D49" i="118" s="1"/>
  <c r="D28" i="95"/>
  <c r="D49" i="95" s="1"/>
  <c r="D28" i="96"/>
  <c r="D49" i="96" s="1"/>
  <c r="D28" i="97"/>
  <c r="D49" i="97" s="1"/>
  <c r="D28" i="98"/>
  <c r="D49" i="98" s="1"/>
  <c r="D28" i="58"/>
  <c r="D49" i="58" s="1"/>
  <c r="D28" i="99"/>
  <c r="D49" i="99" s="1"/>
  <c r="D28" i="100"/>
  <c r="D49" i="100" s="1"/>
  <c r="D28" i="101"/>
  <c r="D49" i="101" s="1"/>
  <c r="D28" i="102"/>
  <c r="D49" i="102" s="1"/>
  <c r="D28" i="103"/>
  <c r="D49" i="103" s="1"/>
  <c r="D28" i="104"/>
  <c r="D49" i="104" s="1"/>
  <c r="D28" i="105"/>
  <c r="D49" i="105" s="1"/>
  <c r="D28" i="107"/>
  <c r="D28" i="108"/>
  <c r="D49" i="108" s="1"/>
  <c r="D28" i="110"/>
  <c r="D49" i="110" s="1"/>
  <c r="D28" i="111"/>
  <c r="D49" i="111" s="1"/>
  <c r="D28" i="112"/>
  <c r="D49" i="112" s="1"/>
  <c r="D28" i="113"/>
  <c r="D49" i="113" s="1"/>
  <c r="D28" i="114"/>
  <c r="D49" i="114" s="1"/>
  <c r="D28" i="115"/>
  <c r="D49" i="115" s="1"/>
  <c r="D28" i="81"/>
  <c r="D49" i="81" s="1"/>
  <c r="A62" i="14"/>
  <c r="A54" i="14"/>
  <c r="A46" i="14"/>
  <c r="A38" i="14"/>
  <c r="A30" i="14"/>
  <c r="A22" i="14"/>
  <c r="Y97" i="18" l="1"/>
  <c r="Z97" i="18"/>
  <c r="AA97" i="18"/>
  <c r="AB97" i="18"/>
  <c r="AC97" i="18"/>
  <c r="AD97" i="18"/>
  <c r="Q17" i="22"/>
  <c r="D17" i="22"/>
  <c r="U151" i="5"/>
  <c r="T151" i="5"/>
  <c r="U150" i="5"/>
  <c r="T150" i="5"/>
  <c r="U149" i="5"/>
  <c r="T149" i="5"/>
  <c r="U148" i="5"/>
  <c r="T148" i="5"/>
  <c r="U147" i="5"/>
  <c r="T147" i="5"/>
  <c r="U146" i="5"/>
  <c r="T146" i="5"/>
  <c r="U145" i="5"/>
  <c r="T145" i="5"/>
  <c r="U144" i="5"/>
  <c r="T144" i="5"/>
  <c r="U143" i="5"/>
  <c r="T143" i="5"/>
  <c r="U142" i="5"/>
  <c r="T142" i="5"/>
  <c r="U141" i="5"/>
  <c r="T141" i="5"/>
  <c r="U140" i="5"/>
  <c r="T140" i="5"/>
  <c r="U139" i="5"/>
  <c r="T139" i="5"/>
  <c r="U138" i="5"/>
  <c r="T138" i="5"/>
  <c r="U137" i="5"/>
  <c r="T137" i="5"/>
  <c r="U136" i="5"/>
  <c r="T136" i="5"/>
  <c r="U135" i="5"/>
  <c r="T135" i="5"/>
  <c r="U134" i="5"/>
  <c r="T134" i="5"/>
  <c r="U133" i="5"/>
  <c r="T133" i="5"/>
  <c r="U132" i="5"/>
  <c r="T132" i="5"/>
  <c r="U131" i="5"/>
  <c r="T131" i="5"/>
  <c r="AC85" i="18"/>
  <c r="AC92" i="18"/>
  <c r="AA86" i="18"/>
  <c r="AD94" i="18"/>
  <c r="AA82" i="18"/>
  <c r="AC87" i="18"/>
  <c r="Y81" i="18"/>
  <c r="AC88" i="18"/>
  <c r="Y84" i="18"/>
  <c r="AC83" i="18"/>
  <c r="Y88" i="18"/>
  <c r="Z92" i="18"/>
  <c r="AA90" i="18"/>
  <c r="AD82" i="18"/>
  <c r="AA94" i="18"/>
  <c r="Z89" i="18"/>
  <c r="Z86" i="18"/>
  <c r="AD89" i="18"/>
  <c r="AC91" i="18"/>
  <c r="AD92" i="18"/>
  <c r="Y83" i="18"/>
  <c r="AA87" i="18"/>
  <c r="Y96" i="18"/>
  <c r="AD90" i="18"/>
  <c r="AC86" i="18"/>
  <c r="AD87" i="18"/>
  <c r="AB90" i="18"/>
  <c r="AD86" i="18"/>
  <c r="Z90" i="18"/>
  <c r="AC96" i="18"/>
  <c r="AA85" i="18"/>
  <c r="AC82" i="18"/>
  <c r="AA95" i="18"/>
  <c r="Z95" i="18"/>
  <c r="AA89" i="18"/>
  <c r="AC84" i="18"/>
  <c r="AA92" i="18"/>
  <c r="AD96" i="18"/>
  <c r="AC94" i="18"/>
  <c r="Z91" i="18"/>
  <c r="AB85" i="18"/>
  <c r="AA91" i="18"/>
  <c r="AD95" i="18"/>
  <c r="Y91" i="18"/>
  <c r="AD83" i="18"/>
  <c r="Z93" i="18"/>
  <c r="AA93" i="18"/>
  <c r="Y92" i="18"/>
  <c r="AD85" i="18"/>
  <c r="AC95" i="18"/>
  <c r="Y95" i="18"/>
  <c r="Z81" i="18"/>
  <c r="Y86" i="18"/>
  <c r="Y94" i="18"/>
  <c r="Z82" i="18"/>
  <c r="AD93" i="18"/>
  <c r="AC90" i="18"/>
  <c r="Z87" i="18"/>
  <c r="Z94" i="18"/>
  <c r="AC89" i="18"/>
  <c r="Y89" i="18"/>
  <c r="AA81" i="18"/>
  <c r="Y87" i="18"/>
  <c r="Z88" i="18"/>
  <c r="Y82" i="18"/>
  <c r="Y85" i="18"/>
  <c r="AD88" i="18"/>
  <c r="AD84" i="18"/>
  <c r="Y93" i="18"/>
  <c r="AD91" i="18"/>
  <c r="Z96" i="18"/>
  <c r="AC93" i="18"/>
  <c r="AA84" i="18"/>
  <c r="Y90" i="18"/>
  <c r="AA83" i="18"/>
  <c r="AC81" i="18"/>
  <c r="AA96" i="18"/>
  <c r="Z84" i="18"/>
  <c r="AA88" i="18"/>
  <c r="Z85" i="18"/>
  <c r="AB92" i="18"/>
  <c r="Z83" i="18"/>
  <c r="AD81" i="18"/>
  <c r="AB81" i="18"/>
  <c r="U192" i="5" l="1"/>
  <c r="T192" i="5"/>
  <c r="U191" i="5"/>
  <c r="T191" i="5"/>
  <c r="U190" i="5"/>
  <c r="T190" i="5"/>
  <c r="U189" i="5"/>
  <c r="T189" i="5"/>
  <c r="U188" i="5"/>
  <c r="T188" i="5"/>
  <c r="U187" i="5"/>
  <c r="T187" i="5"/>
  <c r="U186" i="5"/>
  <c r="T186" i="5"/>
  <c r="U185" i="5"/>
  <c r="T185" i="5"/>
  <c r="U184" i="5"/>
  <c r="T184" i="5"/>
  <c r="U183" i="5"/>
  <c r="T183" i="5"/>
  <c r="U182" i="5"/>
  <c r="T182" i="5"/>
  <c r="U181" i="5"/>
  <c r="T181" i="5"/>
  <c r="U180" i="5"/>
  <c r="T180" i="5"/>
  <c r="AB96" i="18"/>
  <c r="AB93" i="18"/>
  <c r="AB88" i="18"/>
  <c r="AB94" i="18"/>
  <c r="AB82" i="18"/>
  <c r="AB87" i="18"/>
  <c r="AB89" i="18"/>
  <c r="AB86" i="18"/>
  <c r="AB91" i="18"/>
  <c r="AB95" i="18"/>
  <c r="AB84" i="18"/>
  <c r="AB83" i="18"/>
  <c r="A1" i="82" l="1"/>
  <c r="A1" i="83"/>
  <c r="A1" i="109"/>
  <c r="A1" i="84"/>
  <c r="A1" i="85"/>
  <c r="A1" i="55"/>
  <c r="A1" i="56"/>
  <c r="A1" i="57"/>
  <c r="A1" i="90"/>
  <c r="A1" i="91"/>
  <c r="A1" i="92"/>
  <c r="A1" i="93"/>
  <c r="A1" i="94"/>
  <c r="A1" i="116"/>
  <c r="A1" i="117"/>
  <c r="A1" i="118"/>
  <c r="A1" i="95"/>
  <c r="A1" i="96"/>
  <c r="A1" i="97"/>
  <c r="A1" i="98"/>
  <c r="A1" i="58"/>
  <c r="A1" i="99"/>
  <c r="A1" i="100"/>
  <c r="A1" i="101"/>
  <c r="A1" i="102"/>
  <c r="A1" i="103"/>
  <c r="A1" i="104"/>
  <c r="A1" i="105"/>
  <c r="A1" i="107"/>
  <c r="A1" i="108"/>
  <c r="A1" i="110"/>
  <c r="A1" i="111"/>
  <c r="A1" i="112"/>
  <c r="A1" i="113"/>
  <c r="A1" i="114"/>
  <c r="A1" i="115"/>
  <c r="A1" i="81"/>
  <c r="A1" i="122"/>
  <c r="A1" i="18"/>
  <c r="A1" i="79"/>
  <c r="A1" i="27"/>
  <c r="A1" i="24"/>
  <c r="A1" i="22"/>
  <c r="A1" i="26"/>
  <c r="A1" i="23"/>
  <c r="A1" i="21"/>
  <c r="A1" i="20"/>
  <c r="A1" i="68"/>
  <c r="A1" i="16"/>
  <c r="A1" i="5"/>
  <c r="A1" i="14"/>
  <c r="A1" i="123"/>
  <c r="A1" i="17"/>
  <c r="A1" i="80"/>
  <c r="A1" i="73"/>
  <c r="A1" i="76"/>
  <c r="A1" i="71"/>
  <c r="A1" i="74"/>
  <c r="A1" i="11"/>
  <c r="C9" i="9" l="1"/>
  <c r="H9" i="80" l="1"/>
  <c r="I9" i="80"/>
  <c r="J9" i="80"/>
  <c r="AA17" i="26" l="1"/>
  <c r="Z17" i="24"/>
  <c r="B12" i="80" l="1"/>
  <c r="B50" i="80" s="1"/>
  <c r="P53" i="27" l="1"/>
  <c r="P53" i="23"/>
  <c r="P96" i="21"/>
  <c r="P96" i="26"/>
  <c r="P53" i="24"/>
  <c r="M53" i="68"/>
  <c r="P96" i="23"/>
  <c r="C96" i="18"/>
  <c r="P53" i="22"/>
  <c r="P53" i="21"/>
  <c r="P53" i="26"/>
  <c r="D49" i="123"/>
  <c r="D86" i="123" s="1"/>
  <c r="D123" i="123" s="1"/>
  <c r="D160" i="123" s="1"/>
  <c r="D197" i="123" s="1"/>
  <c r="D234" i="123" s="1"/>
  <c r="D271" i="123" s="1"/>
  <c r="A44" i="80"/>
  <c r="A36" i="80"/>
  <c r="A28" i="80"/>
  <c r="A20" i="80"/>
  <c r="A43" i="80"/>
  <c r="A50" i="80"/>
  <c r="A42" i="80"/>
  <c r="A34" i="80"/>
  <c r="A26" i="80"/>
  <c r="A18" i="80"/>
  <c r="A49" i="80"/>
  <c r="A41" i="80"/>
  <c r="A33" i="80"/>
  <c r="A25" i="80"/>
  <c r="A17" i="80"/>
  <c r="A35" i="80"/>
  <c r="A48" i="80"/>
  <c r="A40" i="80"/>
  <c r="A32" i="80"/>
  <c r="A24" i="80"/>
  <c r="A16" i="80"/>
  <c r="A47" i="80"/>
  <c r="A39" i="80"/>
  <c r="A31" i="80"/>
  <c r="A23" i="80"/>
  <c r="A15" i="80"/>
  <c r="A27" i="80"/>
  <c r="A46" i="80"/>
  <c r="A38" i="80"/>
  <c r="A30" i="80"/>
  <c r="A22" i="80"/>
  <c r="A19" i="80"/>
  <c r="A45" i="80"/>
  <c r="A37" i="80"/>
  <c r="A29" i="80"/>
  <c r="A21" i="80"/>
  <c r="B17" i="80"/>
  <c r="B27" i="80"/>
  <c r="B40" i="80"/>
  <c r="B14" i="80"/>
  <c r="B48" i="80"/>
  <c r="B23" i="80"/>
  <c r="B36" i="80"/>
  <c r="A14" i="80"/>
  <c r="B18" i="80"/>
  <c r="B43" i="80"/>
  <c r="B20" i="80"/>
  <c r="B28" i="80"/>
  <c r="B37" i="80"/>
  <c r="B41" i="80"/>
  <c r="B15" i="80"/>
  <c r="B19" i="80"/>
  <c r="B21" i="80"/>
  <c r="B25" i="80"/>
  <c r="B29" i="80"/>
  <c r="B34" i="80"/>
  <c r="B38" i="80"/>
  <c r="B42" i="80"/>
  <c r="B45" i="80"/>
  <c r="B49" i="80"/>
  <c r="B32" i="80"/>
  <c r="B47" i="80"/>
  <c r="B24" i="80"/>
  <c r="B33" i="80"/>
  <c r="B44" i="80"/>
  <c r="B16" i="80"/>
  <c r="B22" i="80"/>
  <c r="B26" i="80"/>
  <c r="B30" i="80"/>
  <c r="B31" i="80"/>
  <c r="B35" i="80"/>
  <c r="B39" i="80"/>
  <c r="B46" i="80"/>
  <c r="P18" i="22" l="1"/>
  <c r="M18" i="68"/>
  <c r="P18" i="24"/>
  <c r="C61" i="18"/>
  <c r="P18" i="26"/>
  <c r="P18" i="27"/>
  <c r="P18" i="21"/>
  <c r="P61" i="26"/>
  <c r="P18" i="23"/>
  <c r="P61" i="23"/>
  <c r="P61" i="21"/>
  <c r="D14" i="123"/>
  <c r="D51" i="123" s="1"/>
  <c r="D88" i="123" s="1"/>
  <c r="D125" i="123" s="1"/>
  <c r="D162" i="123" s="1"/>
  <c r="D199" i="123" s="1"/>
  <c r="D236" i="123" s="1"/>
  <c r="B49" i="11"/>
  <c r="C23" i="123"/>
  <c r="C60" i="123" s="1"/>
  <c r="P45" i="27"/>
  <c r="P45" i="23"/>
  <c r="P88" i="21"/>
  <c r="P88" i="26"/>
  <c r="P45" i="24"/>
  <c r="M45" i="68"/>
  <c r="C88" i="18"/>
  <c r="P45" i="22"/>
  <c r="P88" i="23"/>
  <c r="P45" i="26"/>
  <c r="P45" i="21"/>
  <c r="D41" i="123"/>
  <c r="D78" i="123" s="1"/>
  <c r="D115" i="123" s="1"/>
  <c r="D152" i="123" s="1"/>
  <c r="D189" i="123" s="1"/>
  <c r="D226" i="123" s="1"/>
  <c r="D263" i="123" s="1"/>
  <c r="B54" i="11"/>
  <c r="C28" i="123"/>
  <c r="C65" i="123" s="1"/>
  <c r="B53" i="11"/>
  <c r="C27" i="123"/>
  <c r="C64" i="123" s="1"/>
  <c r="P84" i="23"/>
  <c r="P41" i="23"/>
  <c r="P84" i="21"/>
  <c r="C84" i="18"/>
  <c r="P41" i="22"/>
  <c r="P41" i="21"/>
  <c r="P41" i="26"/>
  <c r="P41" i="27"/>
  <c r="P84" i="26"/>
  <c r="M41" i="68"/>
  <c r="P41" i="24"/>
  <c r="D37" i="123"/>
  <c r="D74" i="123" s="1"/>
  <c r="D111" i="123" s="1"/>
  <c r="D148" i="123" s="1"/>
  <c r="D185" i="123" s="1"/>
  <c r="D222" i="123" s="1"/>
  <c r="D259" i="123" s="1"/>
  <c r="B40" i="11"/>
  <c r="C14" i="123"/>
  <c r="C51" i="123" s="1"/>
  <c r="B65" i="11"/>
  <c r="C39" i="123"/>
  <c r="C76" i="123" s="1"/>
  <c r="B43" i="11"/>
  <c r="C17" i="123"/>
  <c r="C54" i="123" s="1"/>
  <c r="B61" i="11"/>
  <c r="C35" i="123"/>
  <c r="C72" i="123" s="1"/>
  <c r="P42" i="22"/>
  <c r="M42" i="68"/>
  <c r="P85" i="26"/>
  <c r="C85" i="18"/>
  <c r="P42" i="26"/>
  <c r="P42" i="27"/>
  <c r="P42" i="21"/>
  <c r="P42" i="23"/>
  <c r="P85" i="21"/>
  <c r="P42" i="24"/>
  <c r="P85" i="23"/>
  <c r="D38" i="123"/>
  <c r="D75" i="123" s="1"/>
  <c r="D112" i="123" s="1"/>
  <c r="D149" i="123" s="1"/>
  <c r="D186" i="123" s="1"/>
  <c r="D223" i="123" s="1"/>
  <c r="D260" i="123" s="1"/>
  <c r="P36" i="26"/>
  <c r="P79" i="21"/>
  <c r="P36" i="27"/>
  <c r="P36" i="23"/>
  <c r="M36" i="68"/>
  <c r="P79" i="26"/>
  <c r="P36" i="21"/>
  <c r="C79" i="18"/>
  <c r="P36" i="24"/>
  <c r="P79" i="23"/>
  <c r="P36" i="22"/>
  <c r="D32" i="123"/>
  <c r="D69" i="123" s="1"/>
  <c r="D106" i="123" s="1"/>
  <c r="D143" i="123" s="1"/>
  <c r="D180" i="123" s="1"/>
  <c r="D217" i="123" s="1"/>
  <c r="D254" i="123" s="1"/>
  <c r="P37" i="27"/>
  <c r="C80" i="18"/>
  <c r="P37" i="23"/>
  <c r="P80" i="21"/>
  <c r="P80" i="26"/>
  <c r="P37" i="24"/>
  <c r="M37" i="68"/>
  <c r="P80" i="23"/>
  <c r="P37" i="22"/>
  <c r="P37" i="26"/>
  <c r="P37" i="21"/>
  <c r="D33" i="123"/>
  <c r="D70" i="123" s="1"/>
  <c r="D107" i="123" s="1"/>
  <c r="D144" i="123" s="1"/>
  <c r="D181" i="123" s="1"/>
  <c r="D218" i="123" s="1"/>
  <c r="D255" i="123" s="1"/>
  <c r="P74" i="26"/>
  <c r="P31" i="21"/>
  <c r="P31" i="24"/>
  <c r="P74" i="23"/>
  <c r="P31" i="22"/>
  <c r="P74" i="21"/>
  <c r="P31" i="26"/>
  <c r="M31" i="68"/>
  <c r="P31" i="27"/>
  <c r="P31" i="23"/>
  <c r="C74" i="18"/>
  <c r="D27" i="123"/>
  <c r="D64" i="123" s="1"/>
  <c r="D101" i="123" s="1"/>
  <c r="D138" i="123" s="1"/>
  <c r="D175" i="123" s="1"/>
  <c r="D212" i="123" s="1"/>
  <c r="D249" i="123" s="1"/>
  <c r="P60" i="23"/>
  <c r="P17" i="23"/>
  <c r="C60" i="18"/>
  <c r="P60" i="26"/>
  <c r="P17" i="22"/>
  <c r="P60" i="21"/>
  <c r="P17" i="26"/>
  <c r="P17" i="27"/>
  <c r="M17" i="68"/>
  <c r="P17" i="24"/>
  <c r="P17" i="21"/>
  <c r="D13" i="123"/>
  <c r="D50" i="123" s="1"/>
  <c r="D87" i="123" s="1"/>
  <c r="D124" i="123" s="1"/>
  <c r="D161" i="123" s="1"/>
  <c r="D198" i="123" s="1"/>
  <c r="D235" i="123" s="1"/>
  <c r="B70" i="11"/>
  <c r="C44" i="123"/>
  <c r="C81" i="123" s="1"/>
  <c r="B48" i="11"/>
  <c r="C22" i="123"/>
  <c r="C59" i="123" s="1"/>
  <c r="B73" i="11"/>
  <c r="C47" i="123"/>
  <c r="C84" i="123" s="1"/>
  <c r="B51" i="11"/>
  <c r="C25" i="123"/>
  <c r="C62" i="123" s="1"/>
  <c r="B69" i="11"/>
  <c r="C43" i="123"/>
  <c r="C80" i="123" s="1"/>
  <c r="C91" i="18"/>
  <c r="P48" i="24"/>
  <c r="P91" i="23"/>
  <c r="P48" i="21"/>
  <c r="P48" i="22"/>
  <c r="P48" i="26"/>
  <c r="P91" i="21"/>
  <c r="P48" i="27"/>
  <c r="P91" i="26"/>
  <c r="M48" i="68"/>
  <c r="P48" i="23"/>
  <c r="D44" i="123"/>
  <c r="D81" i="123" s="1"/>
  <c r="D118" i="123" s="1"/>
  <c r="D155" i="123" s="1"/>
  <c r="D192" i="123" s="1"/>
  <c r="D229" i="123" s="1"/>
  <c r="D266" i="123" s="1"/>
  <c r="B45" i="11"/>
  <c r="C19" i="123"/>
  <c r="C56" i="123" s="1"/>
  <c r="P44" i="26"/>
  <c r="P87" i="21"/>
  <c r="P44" i="22"/>
  <c r="P44" i="27"/>
  <c r="P44" i="23"/>
  <c r="M44" i="68"/>
  <c r="P87" i="26"/>
  <c r="P87" i="23"/>
  <c r="C87" i="18"/>
  <c r="P44" i="24"/>
  <c r="P44" i="21"/>
  <c r="D40" i="123"/>
  <c r="D77" i="123" s="1"/>
  <c r="D114" i="123" s="1"/>
  <c r="D151" i="123" s="1"/>
  <c r="D188" i="123" s="1"/>
  <c r="D225" i="123" s="1"/>
  <c r="D262" i="123" s="1"/>
  <c r="B57" i="11"/>
  <c r="C31" i="123"/>
  <c r="C68" i="123" s="1"/>
  <c r="P90" i="26"/>
  <c r="P47" i="21"/>
  <c r="P47" i="24"/>
  <c r="P90" i="23"/>
  <c r="P47" i="22"/>
  <c r="P90" i="21"/>
  <c r="P47" i="26"/>
  <c r="M47" i="68"/>
  <c r="P47" i="27"/>
  <c r="C90" i="18"/>
  <c r="P47" i="23"/>
  <c r="D43" i="123"/>
  <c r="D80" i="123" s="1"/>
  <c r="D117" i="123" s="1"/>
  <c r="D154" i="123" s="1"/>
  <c r="D191" i="123" s="1"/>
  <c r="D228" i="123" s="1"/>
  <c r="D265" i="123" s="1"/>
  <c r="P51" i="26"/>
  <c r="M51" i="68"/>
  <c r="P51" i="27"/>
  <c r="C94" i="18"/>
  <c r="P51" i="23"/>
  <c r="P94" i="26"/>
  <c r="P51" i="21"/>
  <c r="P51" i="24"/>
  <c r="P94" i="23"/>
  <c r="P94" i="21"/>
  <c r="P51" i="22"/>
  <c r="D47" i="123"/>
  <c r="D84" i="123" s="1"/>
  <c r="D121" i="123" s="1"/>
  <c r="D158" i="123" s="1"/>
  <c r="D195" i="123" s="1"/>
  <c r="D232" i="123" s="1"/>
  <c r="D269" i="123" s="1"/>
  <c r="C75" i="18"/>
  <c r="P32" i="24"/>
  <c r="P75" i="23"/>
  <c r="P32" i="21"/>
  <c r="P32" i="22"/>
  <c r="P32" i="26"/>
  <c r="P75" i="21"/>
  <c r="P32" i="27"/>
  <c r="P32" i="23"/>
  <c r="M32" i="68"/>
  <c r="P75" i="26"/>
  <c r="D28" i="123"/>
  <c r="D65" i="123" s="1"/>
  <c r="D102" i="123" s="1"/>
  <c r="D139" i="123" s="1"/>
  <c r="D176" i="123" s="1"/>
  <c r="D213" i="123" s="1"/>
  <c r="D250" i="123" s="1"/>
  <c r="P86" i="23"/>
  <c r="P43" i="26"/>
  <c r="M43" i="68"/>
  <c r="P43" i="27"/>
  <c r="C86" i="18"/>
  <c r="P43" i="23"/>
  <c r="P43" i="24"/>
  <c r="P86" i="26"/>
  <c r="P43" i="21"/>
  <c r="P86" i="21"/>
  <c r="P43" i="22"/>
  <c r="D39" i="123"/>
  <c r="D76" i="123" s="1"/>
  <c r="D113" i="123" s="1"/>
  <c r="D150" i="123" s="1"/>
  <c r="D187" i="123" s="1"/>
  <c r="D224" i="123" s="1"/>
  <c r="D261" i="123" s="1"/>
  <c r="B60" i="11"/>
  <c r="C34" i="123"/>
  <c r="C71" i="123" s="1"/>
  <c r="B59" i="11"/>
  <c r="C33" i="123"/>
  <c r="C70" i="123" s="1"/>
  <c r="B71" i="11"/>
  <c r="C45" i="123"/>
  <c r="C82" i="123" s="1"/>
  <c r="P19" i="26"/>
  <c r="M19" i="68"/>
  <c r="P19" i="27"/>
  <c r="C62" i="18"/>
  <c r="P19" i="23"/>
  <c r="P19" i="24"/>
  <c r="P62" i="26"/>
  <c r="P19" i="21"/>
  <c r="P19" i="22"/>
  <c r="P62" i="21"/>
  <c r="P62" i="23"/>
  <c r="D15" i="123"/>
  <c r="D52" i="123" s="1"/>
  <c r="D89" i="123" s="1"/>
  <c r="D126" i="123" s="1"/>
  <c r="D163" i="123" s="1"/>
  <c r="D200" i="123" s="1"/>
  <c r="D237" i="123" s="1"/>
  <c r="B52" i="11"/>
  <c r="C26" i="123"/>
  <c r="C63" i="123" s="1"/>
  <c r="P92" i="23"/>
  <c r="C92" i="18"/>
  <c r="P49" i="22"/>
  <c r="P49" i="21"/>
  <c r="P49" i="26"/>
  <c r="P92" i="21"/>
  <c r="P49" i="27"/>
  <c r="P49" i="23"/>
  <c r="P92" i="26"/>
  <c r="P49" i="24"/>
  <c r="M49" i="68"/>
  <c r="D45" i="123"/>
  <c r="D82" i="123" s="1"/>
  <c r="D119" i="123" s="1"/>
  <c r="D156" i="123" s="1"/>
  <c r="D193" i="123" s="1"/>
  <c r="D230" i="123" s="1"/>
  <c r="D267" i="123" s="1"/>
  <c r="B62" i="11"/>
  <c r="C36" i="123"/>
  <c r="C73" i="123" s="1"/>
  <c r="P66" i="26"/>
  <c r="P23" i="21"/>
  <c r="P23" i="26"/>
  <c r="P23" i="27"/>
  <c r="P23" i="24"/>
  <c r="P66" i="23"/>
  <c r="P23" i="22"/>
  <c r="P66" i="21"/>
  <c r="M23" i="68"/>
  <c r="C66" i="18"/>
  <c r="P23" i="23"/>
  <c r="D19" i="123"/>
  <c r="D56" i="123" s="1"/>
  <c r="D93" i="123" s="1"/>
  <c r="D130" i="123" s="1"/>
  <c r="D167" i="123" s="1"/>
  <c r="D204" i="123" s="1"/>
  <c r="D241" i="123" s="1"/>
  <c r="B56" i="11"/>
  <c r="C30" i="123"/>
  <c r="C67" i="123" s="1"/>
  <c r="P50" i="22"/>
  <c r="M50" i="68"/>
  <c r="C93" i="18"/>
  <c r="P50" i="26"/>
  <c r="P50" i="27"/>
  <c r="P50" i="21"/>
  <c r="P93" i="26"/>
  <c r="P50" i="23"/>
  <c r="P50" i="24"/>
  <c r="P93" i="23"/>
  <c r="P93" i="21"/>
  <c r="D46" i="123"/>
  <c r="D83" i="123" s="1"/>
  <c r="D120" i="123" s="1"/>
  <c r="D157" i="123" s="1"/>
  <c r="D194" i="123" s="1"/>
  <c r="D231" i="123" s="1"/>
  <c r="D268" i="123" s="1"/>
  <c r="P28" i="26"/>
  <c r="P71" i="21"/>
  <c r="P71" i="23"/>
  <c r="P28" i="21"/>
  <c r="P28" i="27"/>
  <c r="P28" i="23"/>
  <c r="M28" i="68"/>
  <c r="P71" i="26"/>
  <c r="C71" i="18"/>
  <c r="P28" i="24"/>
  <c r="P28" i="22"/>
  <c r="D24" i="123"/>
  <c r="D61" i="123" s="1"/>
  <c r="D98" i="123" s="1"/>
  <c r="D135" i="123" s="1"/>
  <c r="D172" i="123" s="1"/>
  <c r="D209" i="123" s="1"/>
  <c r="D246" i="123" s="1"/>
  <c r="P46" i="23"/>
  <c r="P89" i="26"/>
  <c r="P46" i="24"/>
  <c r="P89" i="21"/>
  <c r="P89" i="23"/>
  <c r="P46" i="22"/>
  <c r="M46" i="68"/>
  <c r="C89" i="18"/>
  <c r="P46" i="26"/>
  <c r="P46" i="27"/>
  <c r="P46" i="21"/>
  <c r="D42" i="123"/>
  <c r="D79" i="123" s="1"/>
  <c r="D116" i="123" s="1"/>
  <c r="D153" i="123" s="1"/>
  <c r="D190" i="123" s="1"/>
  <c r="D227" i="123" s="1"/>
  <c r="D264" i="123" s="1"/>
  <c r="P30" i="23"/>
  <c r="C73" i="18"/>
  <c r="P73" i="26"/>
  <c r="P30" i="24"/>
  <c r="P73" i="21"/>
  <c r="P73" i="23"/>
  <c r="P30" i="22"/>
  <c r="M30" i="68"/>
  <c r="P30" i="26"/>
  <c r="P30" i="21"/>
  <c r="P30" i="27"/>
  <c r="D26" i="123"/>
  <c r="D63" i="123" s="1"/>
  <c r="D100" i="123" s="1"/>
  <c r="D137" i="123" s="1"/>
  <c r="D174" i="123" s="1"/>
  <c r="D211" i="123" s="1"/>
  <c r="D248" i="123" s="1"/>
  <c r="B47" i="11"/>
  <c r="C21" i="123"/>
  <c r="C58" i="123" s="1"/>
  <c r="B64" i="11"/>
  <c r="C38" i="123"/>
  <c r="C75" i="123" s="1"/>
  <c r="B42" i="11"/>
  <c r="C16" i="123"/>
  <c r="C53" i="123" s="1"/>
  <c r="B67" i="11"/>
  <c r="C41" i="123"/>
  <c r="C78" i="123" s="1"/>
  <c r="P68" i="23"/>
  <c r="C68" i="18"/>
  <c r="P25" i="22"/>
  <c r="P25" i="21"/>
  <c r="P25" i="26"/>
  <c r="P68" i="21"/>
  <c r="P25" i="27"/>
  <c r="P25" i="23"/>
  <c r="M25" i="68"/>
  <c r="P68" i="26"/>
  <c r="P25" i="24"/>
  <c r="D21" i="123"/>
  <c r="D58" i="123" s="1"/>
  <c r="D95" i="123" s="1"/>
  <c r="D132" i="123" s="1"/>
  <c r="D169" i="123" s="1"/>
  <c r="D206" i="123" s="1"/>
  <c r="D243" i="123" s="1"/>
  <c r="B46" i="11"/>
  <c r="C20" i="123"/>
  <c r="C57" i="123" s="1"/>
  <c r="P26" i="22"/>
  <c r="M26" i="68"/>
  <c r="C69" i="18"/>
  <c r="P26" i="26"/>
  <c r="P26" i="27"/>
  <c r="P26" i="21"/>
  <c r="P69" i="26"/>
  <c r="P26" i="23"/>
  <c r="P26" i="24"/>
  <c r="P69" i="21"/>
  <c r="P69" i="23"/>
  <c r="D22" i="123"/>
  <c r="D59" i="123" s="1"/>
  <c r="D96" i="123" s="1"/>
  <c r="D133" i="123" s="1"/>
  <c r="D170" i="123" s="1"/>
  <c r="D207" i="123" s="1"/>
  <c r="D244" i="123" s="1"/>
  <c r="B74" i="11"/>
  <c r="C48" i="123"/>
  <c r="C85" i="123" s="1"/>
  <c r="C83" i="18"/>
  <c r="P40" i="24"/>
  <c r="P83" i="23"/>
  <c r="P40" i="21"/>
  <c r="P40" i="22"/>
  <c r="P40" i="27"/>
  <c r="P40" i="26"/>
  <c r="P83" i="21"/>
  <c r="P40" i="23"/>
  <c r="P83" i="26"/>
  <c r="M40" i="68"/>
  <c r="D36" i="123"/>
  <c r="D73" i="123" s="1"/>
  <c r="D110" i="123" s="1"/>
  <c r="D147" i="123" s="1"/>
  <c r="D184" i="123" s="1"/>
  <c r="D221" i="123" s="1"/>
  <c r="D258" i="123" s="1"/>
  <c r="P38" i="23"/>
  <c r="P38" i="26"/>
  <c r="P81" i="26"/>
  <c r="P38" i="24"/>
  <c r="P81" i="21"/>
  <c r="P81" i="23"/>
  <c r="P38" i="22"/>
  <c r="M38" i="68"/>
  <c r="C81" i="18"/>
  <c r="P38" i="27"/>
  <c r="P38" i="21"/>
  <c r="D34" i="123"/>
  <c r="D71" i="123" s="1"/>
  <c r="D108" i="123" s="1"/>
  <c r="D145" i="123" s="1"/>
  <c r="D182" i="123" s="1"/>
  <c r="D219" i="123" s="1"/>
  <c r="D256" i="123" s="1"/>
  <c r="P27" i="26"/>
  <c r="M27" i="68"/>
  <c r="P27" i="27"/>
  <c r="C70" i="18"/>
  <c r="P27" i="23"/>
  <c r="P27" i="24"/>
  <c r="P70" i="26"/>
  <c r="P27" i="21"/>
  <c r="P70" i="23"/>
  <c r="P27" i="22"/>
  <c r="P70" i="21"/>
  <c r="D23" i="123"/>
  <c r="D60" i="123" s="1"/>
  <c r="D97" i="123" s="1"/>
  <c r="D134" i="123" s="1"/>
  <c r="D171" i="123" s="1"/>
  <c r="D208" i="123" s="1"/>
  <c r="D245" i="123" s="1"/>
  <c r="B44" i="11"/>
  <c r="C18" i="123"/>
  <c r="C55" i="123" s="1"/>
  <c r="P34" i="22"/>
  <c r="M34" i="68"/>
  <c r="P34" i="24"/>
  <c r="C77" i="18"/>
  <c r="P34" i="26"/>
  <c r="P34" i="27"/>
  <c r="P34" i="21"/>
  <c r="P34" i="23"/>
  <c r="P77" i="26"/>
  <c r="P77" i="21"/>
  <c r="P77" i="23"/>
  <c r="D30" i="123"/>
  <c r="D67" i="123" s="1"/>
  <c r="D104" i="123" s="1"/>
  <c r="D141" i="123" s="1"/>
  <c r="D178" i="123" s="1"/>
  <c r="D215" i="123" s="1"/>
  <c r="D252" i="123" s="1"/>
  <c r="P76" i="23"/>
  <c r="P76" i="26"/>
  <c r="C76" i="18"/>
  <c r="P33" i="22"/>
  <c r="P33" i="21"/>
  <c r="P33" i="26"/>
  <c r="P33" i="23"/>
  <c r="P33" i="27"/>
  <c r="P76" i="21"/>
  <c r="P33" i="24"/>
  <c r="M33" i="68"/>
  <c r="D29" i="123"/>
  <c r="D66" i="123" s="1"/>
  <c r="D103" i="123" s="1"/>
  <c r="D140" i="123" s="1"/>
  <c r="D177" i="123" s="1"/>
  <c r="D214" i="123" s="1"/>
  <c r="D251" i="123" s="1"/>
  <c r="P35" i="26"/>
  <c r="M35" i="68"/>
  <c r="P35" i="27"/>
  <c r="C78" i="18"/>
  <c r="P35" i="23"/>
  <c r="P78" i="26"/>
  <c r="P35" i="21"/>
  <c r="P35" i="24"/>
  <c r="P78" i="21"/>
  <c r="P35" i="22"/>
  <c r="P78" i="23"/>
  <c r="D31" i="123"/>
  <c r="D68" i="123" s="1"/>
  <c r="D105" i="123" s="1"/>
  <c r="D142" i="123" s="1"/>
  <c r="D179" i="123" s="1"/>
  <c r="D216" i="123" s="1"/>
  <c r="D253" i="123" s="1"/>
  <c r="C67" i="18"/>
  <c r="P24" i="24"/>
  <c r="P67" i="23"/>
  <c r="P24" i="21"/>
  <c r="P24" i="22"/>
  <c r="P24" i="27"/>
  <c r="P24" i="26"/>
  <c r="P67" i="21"/>
  <c r="M24" i="68"/>
  <c r="P67" i="26"/>
  <c r="P24" i="23"/>
  <c r="D20" i="123"/>
  <c r="D57" i="123" s="1"/>
  <c r="D94" i="123" s="1"/>
  <c r="D131" i="123" s="1"/>
  <c r="D168" i="123" s="1"/>
  <c r="D205" i="123" s="1"/>
  <c r="D242" i="123" s="1"/>
  <c r="P21" i="27"/>
  <c r="P21" i="23"/>
  <c r="P64" i="21"/>
  <c r="P64" i="26"/>
  <c r="P21" i="24"/>
  <c r="M21" i="68"/>
  <c r="P64" i="23"/>
  <c r="C64" i="18"/>
  <c r="P21" i="22"/>
  <c r="P21" i="26"/>
  <c r="P21" i="21"/>
  <c r="D17" i="123"/>
  <c r="D54" i="123" s="1"/>
  <c r="D91" i="123" s="1"/>
  <c r="D128" i="123" s="1"/>
  <c r="D165" i="123" s="1"/>
  <c r="D202" i="123" s="1"/>
  <c r="D239" i="123" s="1"/>
  <c r="P20" i="26"/>
  <c r="P63" i="21"/>
  <c r="P20" i="22"/>
  <c r="P20" i="27"/>
  <c r="P20" i="23"/>
  <c r="M20" i="68"/>
  <c r="P63" i="26"/>
  <c r="P63" i="23"/>
  <c r="C63" i="18"/>
  <c r="P20" i="24"/>
  <c r="P20" i="21"/>
  <c r="D16" i="123"/>
  <c r="D53" i="123" s="1"/>
  <c r="D90" i="123" s="1"/>
  <c r="D127" i="123" s="1"/>
  <c r="D164" i="123" s="1"/>
  <c r="D201" i="123" s="1"/>
  <c r="D238" i="123" s="1"/>
  <c r="B55" i="11"/>
  <c r="C29" i="123"/>
  <c r="C66" i="123" s="1"/>
  <c r="B72" i="11"/>
  <c r="C46" i="123"/>
  <c r="C83" i="123" s="1"/>
  <c r="B50" i="11"/>
  <c r="C24" i="123"/>
  <c r="C61" i="123" s="1"/>
  <c r="B75" i="11"/>
  <c r="C49" i="123"/>
  <c r="C86" i="123" s="1"/>
  <c r="P82" i="26"/>
  <c r="P39" i="21"/>
  <c r="M39" i="68"/>
  <c r="P39" i="27"/>
  <c r="P39" i="24"/>
  <c r="P82" i="23"/>
  <c r="P39" i="22"/>
  <c r="P82" i="21"/>
  <c r="P39" i="26"/>
  <c r="P39" i="23"/>
  <c r="C82" i="18"/>
  <c r="D35" i="123"/>
  <c r="D72" i="123" s="1"/>
  <c r="D109" i="123" s="1"/>
  <c r="D146" i="123" s="1"/>
  <c r="D183" i="123" s="1"/>
  <c r="D220" i="123" s="1"/>
  <c r="D257" i="123" s="1"/>
  <c r="B66" i="11"/>
  <c r="C40" i="123"/>
  <c r="C77" i="123" s="1"/>
  <c r="P29" i="27"/>
  <c r="P29" i="23"/>
  <c r="P72" i="21"/>
  <c r="P72" i="26"/>
  <c r="P29" i="24"/>
  <c r="M29" i="68"/>
  <c r="C72" i="18"/>
  <c r="P29" i="22"/>
  <c r="P72" i="23"/>
  <c r="P29" i="21"/>
  <c r="P29" i="26"/>
  <c r="D25" i="123"/>
  <c r="D62" i="123" s="1"/>
  <c r="D99" i="123" s="1"/>
  <c r="D136" i="123" s="1"/>
  <c r="D173" i="123" s="1"/>
  <c r="D210" i="123" s="1"/>
  <c r="D247" i="123" s="1"/>
  <c r="P52" i="26"/>
  <c r="P95" i="21"/>
  <c r="P52" i="21"/>
  <c r="P52" i="27"/>
  <c r="P52" i="23"/>
  <c r="M52" i="68"/>
  <c r="P95" i="26"/>
  <c r="C95" i="18"/>
  <c r="P52" i="24"/>
  <c r="P95" i="23"/>
  <c r="P52" i="22"/>
  <c r="D48" i="123"/>
  <c r="D85" i="123" s="1"/>
  <c r="D122" i="123" s="1"/>
  <c r="D159" i="123" s="1"/>
  <c r="D196" i="123" s="1"/>
  <c r="D233" i="123" s="1"/>
  <c r="D270" i="123" s="1"/>
  <c r="P22" i="23"/>
  <c r="P22" i="26"/>
  <c r="P65" i="26"/>
  <c r="P22" i="24"/>
  <c r="P65" i="21"/>
  <c r="P65" i="23"/>
  <c r="P22" i="22"/>
  <c r="M22" i="68"/>
  <c r="C65" i="18"/>
  <c r="P22" i="27"/>
  <c r="P22" i="21"/>
  <c r="D18" i="123"/>
  <c r="D55" i="123" s="1"/>
  <c r="D92" i="123" s="1"/>
  <c r="D129" i="123" s="1"/>
  <c r="D166" i="123" s="1"/>
  <c r="D203" i="123" s="1"/>
  <c r="D240" i="123" s="1"/>
  <c r="B39" i="11"/>
  <c r="C13" i="123"/>
  <c r="C50" i="123" s="1"/>
  <c r="B63" i="11"/>
  <c r="C37" i="123"/>
  <c r="C74" i="123" s="1"/>
  <c r="B41" i="11"/>
  <c r="C15" i="123"/>
  <c r="C52" i="123" s="1"/>
  <c r="B58" i="11"/>
  <c r="C32" i="123"/>
  <c r="C69" i="123" s="1"/>
  <c r="B68" i="11"/>
  <c r="C42" i="123"/>
  <c r="C79" i="123" s="1"/>
  <c r="C116" i="123" l="1"/>
  <c r="C117" i="123"/>
  <c r="C118" i="123"/>
  <c r="C91" i="123"/>
  <c r="C92" i="123"/>
  <c r="C95" i="123"/>
  <c r="C110" i="123"/>
  <c r="C108" i="123"/>
  <c r="C93" i="123"/>
  <c r="C99" i="123"/>
  <c r="C113" i="123"/>
  <c r="C101" i="123"/>
  <c r="C97" i="123"/>
  <c r="C103" i="123"/>
  <c r="C100" i="123"/>
  <c r="C107" i="123"/>
  <c r="C89" i="123"/>
  <c r="C123" i="123"/>
  <c r="C98" i="123"/>
  <c r="C104" i="123"/>
  <c r="C105" i="123"/>
  <c r="C121" i="123"/>
  <c r="C88" i="123"/>
  <c r="C102" i="123"/>
  <c r="C120" i="123"/>
  <c r="C106" i="123"/>
  <c r="C122" i="123"/>
  <c r="C112" i="123"/>
  <c r="C111" i="123"/>
  <c r="C114" i="123"/>
  <c r="C115" i="123"/>
  <c r="C109" i="123"/>
  <c r="C94" i="123"/>
  <c r="C90" i="123"/>
  <c r="C119" i="123"/>
  <c r="C96" i="123"/>
  <c r="A12" i="81"/>
  <c r="X12" i="81" l="1"/>
  <c r="C131" i="123"/>
  <c r="C146" i="123"/>
  <c r="C139" i="123"/>
  <c r="C144" i="123"/>
  <c r="C145" i="123"/>
  <c r="C152" i="123"/>
  <c r="C147" i="123"/>
  <c r="C151" i="123"/>
  <c r="C158" i="123"/>
  <c r="C140" i="123"/>
  <c r="C132" i="123"/>
  <c r="C148" i="123"/>
  <c r="C142" i="123"/>
  <c r="C134" i="123"/>
  <c r="C129" i="123"/>
  <c r="C137" i="123"/>
  <c r="C133" i="123"/>
  <c r="C149" i="123"/>
  <c r="C141" i="123"/>
  <c r="C138" i="123"/>
  <c r="C128" i="123"/>
  <c r="C125" i="123"/>
  <c r="C156" i="123"/>
  <c r="C159" i="123"/>
  <c r="C135" i="123"/>
  <c r="C150" i="123"/>
  <c r="C155" i="123"/>
  <c r="C127" i="123"/>
  <c r="C143" i="123"/>
  <c r="C160" i="123"/>
  <c r="C136" i="123"/>
  <c r="C154" i="123"/>
  <c r="C157" i="123"/>
  <c r="C126" i="123"/>
  <c r="C130" i="123"/>
  <c r="C153" i="123"/>
  <c r="B14" i="123"/>
  <c r="B15" i="123" s="1"/>
  <c r="B16" i="123" s="1"/>
  <c r="B17" i="123" s="1"/>
  <c r="B18" i="123" s="1"/>
  <c r="B19" i="123" s="1"/>
  <c r="B20" i="123" s="1"/>
  <c r="B21" i="123" s="1"/>
  <c r="B22" i="123" s="1"/>
  <c r="B23" i="123" s="1"/>
  <c r="B24" i="123" s="1"/>
  <c r="B25" i="123" s="1"/>
  <c r="B26" i="123" s="1"/>
  <c r="B27" i="123" s="1"/>
  <c r="B28" i="123" s="1"/>
  <c r="B29" i="123" s="1"/>
  <c r="B30" i="123" s="1"/>
  <c r="B31" i="123" s="1"/>
  <c r="B32" i="123" s="1"/>
  <c r="B33" i="123" s="1"/>
  <c r="B34" i="123" s="1"/>
  <c r="B35" i="123" s="1"/>
  <c r="B36" i="123" s="1"/>
  <c r="B37" i="123" s="1"/>
  <c r="B38" i="123" s="1"/>
  <c r="B39" i="123" s="1"/>
  <c r="B40" i="123" s="1"/>
  <c r="B41" i="123" s="1"/>
  <c r="B42" i="123" s="1"/>
  <c r="B43" i="123" s="1"/>
  <c r="B44" i="123" s="1"/>
  <c r="B45" i="123" s="1"/>
  <c r="B46" i="123" s="1"/>
  <c r="B47" i="123" s="1"/>
  <c r="B48" i="123" s="1"/>
  <c r="B49" i="123" s="1"/>
  <c r="C191" i="123" l="1"/>
  <c r="C196" i="123"/>
  <c r="C174" i="123"/>
  <c r="C188" i="123"/>
  <c r="C193" i="123"/>
  <c r="C166" i="123"/>
  <c r="C184" i="123"/>
  <c r="C173" i="123"/>
  <c r="C197" i="123"/>
  <c r="C162" i="123"/>
  <c r="C171" i="123"/>
  <c r="C189" i="123"/>
  <c r="C180" i="123"/>
  <c r="C165" i="123"/>
  <c r="C179" i="123"/>
  <c r="C182" i="123"/>
  <c r="C194" i="123"/>
  <c r="C190" i="123"/>
  <c r="C164" i="123"/>
  <c r="C175" i="123"/>
  <c r="C185" i="123"/>
  <c r="C181" i="123"/>
  <c r="C167" i="123"/>
  <c r="C192" i="123"/>
  <c r="C178" i="123"/>
  <c r="C169" i="123"/>
  <c r="C176" i="123"/>
  <c r="C163" i="123"/>
  <c r="C187" i="123"/>
  <c r="C186" i="123"/>
  <c r="C177" i="123"/>
  <c r="C183" i="123"/>
  <c r="C172" i="123"/>
  <c r="C170" i="123"/>
  <c r="C195" i="123"/>
  <c r="C168" i="123"/>
  <c r="C219" i="123" l="1"/>
  <c r="C210" i="123"/>
  <c r="C214" i="123"/>
  <c r="C204" i="123"/>
  <c r="C216" i="123"/>
  <c r="C221" i="123"/>
  <c r="C229" i="123"/>
  <c r="C223" i="123"/>
  <c r="C218" i="123"/>
  <c r="C202" i="123"/>
  <c r="C203" i="123"/>
  <c r="C220" i="123"/>
  <c r="C224" i="123"/>
  <c r="C222" i="123"/>
  <c r="C217" i="123"/>
  <c r="C230" i="123"/>
  <c r="C212" i="123"/>
  <c r="C226" i="123"/>
  <c r="C225" i="123"/>
  <c r="C200" i="123"/>
  <c r="C232" i="123"/>
  <c r="C213" i="123"/>
  <c r="C201" i="123"/>
  <c r="C208" i="123"/>
  <c r="C211" i="123"/>
  <c r="C205" i="123"/>
  <c r="C207" i="123"/>
  <c r="C206" i="123"/>
  <c r="C227" i="123"/>
  <c r="C199" i="123"/>
  <c r="C233" i="123"/>
  <c r="C209" i="123"/>
  <c r="C215" i="123"/>
  <c r="C231" i="123"/>
  <c r="C234" i="123"/>
  <c r="C228" i="123"/>
  <c r="C21" i="11"/>
  <c r="C246" i="123" l="1"/>
  <c r="C245" i="123"/>
  <c r="C267" i="123"/>
  <c r="C260" i="123"/>
  <c r="C238" i="123"/>
  <c r="C254" i="123"/>
  <c r="C266" i="123"/>
  <c r="C236" i="123"/>
  <c r="C250" i="123"/>
  <c r="C259" i="123"/>
  <c r="C258" i="123"/>
  <c r="C270" i="123"/>
  <c r="C264" i="123"/>
  <c r="C269" i="123"/>
  <c r="C261" i="123"/>
  <c r="C253" i="123"/>
  <c r="C265" i="123"/>
  <c r="C243" i="123"/>
  <c r="C237" i="123"/>
  <c r="C257" i="123"/>
  <c r="C241" i="123"/>
  <c r="C271" i="123"/>
  <c r="C244" i="123"/>
  <c r="C262" i="123"/>
  <c r="C240" i="123"/>
  <c r="C251" i="123"/>
  <c r="C242" i="123"/>
  <c r="C263" i="123"/>
  <c r="C239" i="123"/>
  <c r="C247" i="123"/>
  <c r="C268" i="123"/>
  <c r="C252" i="123"/>
  <c r="C248" i="123"/>
  <c r="C249" i="123"/>
  <c r="C255" i="123"/>
  <c r="C256" i="123"/>
  <c r="AD59" i="18"/>
  <c r="AC59" i="18"/>
  <c r="AB59" i="18"/>
  <c r="AA59" i="18"/>
  <c r="Z59" i="18"/>
  <c r="Y59" i="18"/>
  <c r="AF82" i="18" l="1"/>
  <c r="AF93" i="18"/>
  <c r="AF91" i="18"/>
  <c r="AF92" i="18"/>
  <c r="AE86" i="18"/>
  <c r="AF90" i="18"/>
  <c r="AF86" i="18"/>
  <c r="B250" i="123"/>
  <c r="H250" i="123" s="1" a="1"/>
  <c r="H250" i="123" s="1"/>
  <c r="B251" i="123"/>
  <c r="H251" i="123" s="1" a="1"/>
  <c r="H251" i="123" s="1"/>
  <c r="B252" i="123"/>
  <c r="G252" i="123" s="1" a="1"/>
  <c r="G252" i="123" s="1"/>
  <c r="B253" i="123"/>
  <c r="G253" i="123" s="1" a="1"/>
  <c r="G253" i="123" s="1"/>
  <c r="B254" i="123"/>
  <c r="F254" i="123" s="1" a="1"/>
  <c r="F254" i="123" s="1"/>
  <c r="B255" i="123"/>
  <c r="F255" i="123" s="1" a="1"/>
  <c r="F255" i="123" s="1"/>
  <c r="B256" i="123"/>
  <c r="F256" i="123" s="1" a="1"/>
  <c r="F256" i="123" s="1"/>
  <c r="B257" i="123"/>
  <c r="F257" i="123" s="1" a="1"/>
  <c r="F257" i="123" s="1"/>
  <c r="B258" i="123"/>
  <c r="F258" i="123" s="1" a="1"/>
  <c r="F258" i="123" s="1"/>
  <c r="B259" i="123"/>
  <c r="F259" i="123" s="1" a="1"/>
  <c r="F259" i="123" s="1"/>
  <c r="B260" i="123"/>
  <c r="E260" i="123" s="1" a="1"/>
  <c r="E260" i="123" s="1"/>
  <c r="B261" i="123"/>
  <c r="L261" i="123" s="1" a="1"/>
  <c r="L261" i="123" s="1"/>
  <c r="B262" i="123"/>
  <c r="K262" i="123" s="1" a="1"/>
  <c r="K262" i="123" s="1"/>
  <c r="B263" i="123"/>
  <c r="K263" i="123" s="1" a="1"/>
  <c r="K263" i="123" s="1"/>
  <c r="B264" i="123"/>
  <c r="K264" i="123" s="1" a="1"/>
  <c r="K264" i="123" s="1"/>
  <c r="B265" i="123"/>
  <c r="F265" i="123" s="1" a="1"/>
  <c r="F265" i="123" s="1"/>
  <c r="B266" i="123"/>
  <c r="K266" i="123" s="1" a="1"/>
  <c r="K266" i="123" s="1"/>
  <c r="B267" i="123"/>
  <c r="J267" i="123" s="1" a="1"/>
  <c r="J267" i="123" s="1"/>
  <c r="B268" i="123"/>
  <c r="I268" i="123" s="1" a="1"/>
  <c r="I268" i="123" s="1"/>
  <c r="B269" i="123"/>
  <c r="H269" i="123" s="1" a="1"/>
  <c r="H269" i="123" s="1"/>
  <c r="B270" i="123"/>
  <c r="G270" i="123" s="1" a="1"/>
  <c r="G270" i="123" s="1"/>
  <c r="B271" i="123"/>
  <c r="G271" i="123" s="1" a="1"/>
  <c r="G271" i="123" s="1"/>
  <c r="B236" i="123"/>
  <c r="H236" i="123" s="1" a="1"/>
  <c r="H236" i="123" s="1"/>
  <c r="B237" i="123"/>
  <c r="H237" i="123" s="1" a="1"/>
  <c r="H237" i="123" s="1"/>
  <c r="B238" i="123"/>
  <c r="H238" i="123" s="1" a="1"/>
  <c r="H238" i="123" s="1"/>
  <c r="B239" i="123"/>
  <c r="H239" i="123" s="1" a="1"/>
  <c r="H239" i="123" s="1"/>
  <c r="B240" i="123"/>
  <c r="H240" i="123" s="1" a="1"/>
  <c r="H240" i="123" s="1"/>
  <c r="B241" i="123"/>
  <c r="H241" i="123" s="1" a="1"/>
  <c r="H241" i="123" s="1"/>
  <c r="B242" i="123"/>
  <c r="H242" i="123" s="1" a="1"/>
  <c r="H242" i="123" s="1"/>
  <c r="B243" i="123"/>
  <c r="H243" i="123" s="1" a="1"/>
  <c r="H243" i="123" s="1"/>
  <c r="B244" i="123"/>
  <c r="H244" i="123" s="1" a="1"/>
  <c r="H244" i="123" s="1"/>
  <c r="B245" i="123"/>
  <c r="H245" i="123" s="1" a="1"/>
  <c r="H245" i="123" s="1"/>
  <c r="B246" i="123"/>
  <c r="H246" i="123" s="1" a="1"/>
  <c r="H246" i="123" s="1"/>
  <c r="B247" i="123"/>
  <c r="H247" i="123" s="1" a="1"/>
  <c r="H247" i="123" s="1"/>
  <c r="B248" i="123"/>
  <c r="H248" i="123" s="1" a="1"/>
  <c r="H248" i="123" s="1"/>
  <c r="B249" i="123"/>
  <c r="H249" i="123" s="1" a="1"/>
  <c r="H249" i="123" s="1"/>
  <c r="B199" i="123"/>
  <c r="B200" i="123"/>
  <c r="B201" i="123"/>
  <c r="B202" i="123"/>
  <c r="B203" i="123"/>
  <c r="B204" i="123"/>
  <c r="B205" i="123"/>
  <c r="B206" i="123"/>
  <c r="B207" i="123"/>
  <c r="B208" i="123"/>
  <c r="B209" i="123"/>
  <c r="B210" i="123"/>
  <c r="B211" i="123"/>
  <c r="B212" i="123"/>
  <c r="B213" i="123"/>
  <c r="B214" i="123"/>
  <c r="B215" i="123"/>
  <c r="B216" i="123"/>
  <c r="B217" i="123"/>
  <c r="B218" i="123"/>
  <c r="B219" i="123"/>
  <c r="B220" i="123"/>
  <c r="B221" i="123"/>
  <c r="B222" i="123"/>
  <c r="B223" i="123"/>
  <c r="B224" i="123"/>
  <c r="B225" i="123"/>
  <c r="B226" i="123"/>
  <c r="B227" i="123"/>
  <c r="B228" i="123"/>
  <c r="B229" i="123"/>
  <c r="B230" i="123"/>
  <c r="B231" i="123"/>
  <c r="B232" i="123"/>
  <c r="B233" i="123"/>
  <c r="B234" i="123"/>
  <c r="B162" i="123"/>
  <c r="B163" i="123"/>
  <c r="B164" i="123"/>
  <c r="B165" i="123"/>
  <c r="B166" i="123"/>
  <c r="B167" i="123"/>
  <c r="B168" i="123"/>
  <c r="B169" i="123"/>
  <c r="B170" i="123"/>
  <c r="B171" i="123"/>
  <c r="B172" i="123"/>
  <c r="B173" i="123"/>
  <c r="B174" i="123"/>
  <c r="B175" i="123"/>
  <c r="B176" i="123"/>
  <c r="B177" i="123"/>
  <c r="B178" i="123"/>
  <c r="B179" i="123"/>
  <c r="B180" i="123"/>
  <c r="B181" i="123"/>
  <c r="B182" i="123"/>
  <c r="B183" i="123"/>
  <c r="B184" i="123"/>
  <c r="B185" i="123"/>
  <c r="B186" i="123"/>
  <c r="B187" i="123"/>
  <c r="B188" i="123"/>
  <c r="B189" i="123"/>
  <c r="B190" i="123"/>
  <c r="B191" i="123"/>
  <c r="B192" i="123"/>
  <c r="B193" i="123"/>
  <c r="B194" i="123"/>
  <c r="B195" i="123"/>
  <c r="B196" i="123"/>
  <c r="B197" i="123"/>
  <c r="B125" i="123"/>
  <c r="B126" i="123"/>
  <c r="B127" i="123"/>
  <c r="B128" i="123"/>
  <c r="B129" i="123"/>
  <c r="B130" i="123"/>
  <c r="B131" i="123"/>
  <c r="B132" i="123"/>
  <c r="B133" i="123"/>
  <c r="B134" i="123"/>
  <c r="B135" i="123"/>
  <c r="B136" i="123"/>
  <c r="B137" i="123"/>
  <c r="B138" i="123"/>
  <c r="B139" i="123"/>
  <c r="B140" i="123"/>
  <c r="B141" i="123"/>
  <c r="B142" i="123"/>
  <c r="B143" i="123"/>
  <c r="B144" i="123"/>
  <c r="B145" i="123"/>
  <c r="B146" i="123"/>
  <c r="B147" i="123"/>
  <c r="B148" i="123"/>
  <c r="B149" i="123"/>
  <c r="B150" i="123"/>
  <c r="B151" i="123"/>
  <c r="B152" i="123"/>
  <c r="B153" i="123"/>
  <c r="B154" i="123"/>
  <c r="B155" i="123"/>
  <c r="B156" i="123"/>
  <c r="B157" i="123"/>
  <c r="B158" i="123"/>
  <c r="B159" i="123"/>
  <c r="B160" i="123"/>
  <c r="B88" i="123"/>
  <c r="B89" i="123"/>
  <c r="B90" i="123"/>
  <c r="B91" i="123"/>
  <c r="B92" i="123"/>
  <c r="B93" i="123"/>
  <c r="B94" i="123"/>
  <c r="B95" i="123"/>
  <c r="B96" i="123"/>
  <c r="B97" i="123"/>
  <c r="B98" i="123"/>
  <c r="B99" i="123"/>
  <c r="B100" i="123"/>
  <c r="B101" i="123"/>
  <c r="B102" i="123"/>
  <c r="B103" i="123"/>
  <c r="B104" i="123"/>
  <c r="B105" i="123"/>
  <c r="B106" i="123"/>
  <c r="B107" i="123"/>
  <c r="B108" i="123"/>
  <c r="B109" i="123"/>
  <c r="B110" i="123"/>
  <c r="B111" i="123"/>
  <c r="B112" i="123"/>
  <c r="B113" i="123"/>
  <c r="B114" i="123"/>
  <c r="B115" i="123"/>
  <c r="B116" i="123"/>
  <c r="B117" i="123"/>
  <c r="B118" i="123"/>
  <c r="B119" i="123"/>
  <c r="B120" i="123"/>
  <c r="B121" i="123"/>
  <c r="B122" i="123"/>
  <c r="B123" i="123"/>
  <c r="B51" i="123"/>
  <c r="B52" i="123"/>
  <c r="B53" i="123"/>
  <c r="B54" i="123"/>
  <c r="B55" i="123"/>
  <c r="B56" i="123"/>
  <c r="B57" i="123"/>
  <c r="B58" i="123"/>
  <c r="B59" i="123"/>
  <c r="B60" i="123"/>
  <c r="B61" i="123"/>
  <c r="B62" i="123"/>
  <c r="B63" i="123"/>
  <c r="B64" i="123"/>
  <c r="B65" i="123"/>
  <c r="B66" i="123"/>
  <c r="B67" i="123"/>
  <c r="B68" i="123"/>
  <c r="B69" i="123"/>
  <c r="B70" i="123"/>
  <c r="B71" i="123"/>
  <c r="B72" i="123"/>
  <c r="B73" i="123"/>
  <c r="B74" i="123"/>
  <c r="B75" i="123"/>
  <c r="B76" i="123"/>
  <c r="B77" i="123"/>
  <c r="B78" i="123"/>
  <c r="B79" i="123"/>
  <c r="B80" i="123"/>
  <c r="B81" i="123"/>
  <c r="B82" i="123"/>
  <c r="B83" i="123"/>
  <c r="B84" i="123"/>
  <c r="B85" i="123"/>
  <c r="B86" i="123"/>
  <c r="B235" i="123"/>
  <c r="B198" i="123"/>
  <c r="B161" i="123"/>
  <c r="B124" i="123"/>
  <c r="B87" i="123"/>
  <c r="B50" i="123"/>
  <c r="A7" i="123"/>
  <c r="A6" i="123"/>
  <c r="A5" i="123"/>
  <c r="A4" i="123"/>
  <c r="A3" i="123"/>
  <c r="A2" i="123"/>
  <c r="A9" i="123"/>
  <c r="F250" i="123" l="1" a="1"/>
  <c r="F250" i="123" s="1"/>
  <c r="J250" i="123" a="1"/>
  <c r="J250" i="123" s="1"/>
  <c r="G265" i="123" a="1"/>
  <c r="G265" i="123" s="1"/>
  <c r="K265" i="123" a="1"/>
  <c r="K265" i="123" s="1"/>
  <c r="L251" i="123" a="1"/>
  <c r="L251" i="123" s="1"/>
  <c r="J251" i="123" a="1"/>
  <c r="J251" i="123" s="1"/>
  <c r="H255" i="123" a="1"/>
  <c r="H255" i="123" s="1"/>
  <c r="K246" i="123" a="1"/>
  <c r="K246" i="123" s="1"/>
  <c r="H257" i="123" a="1"/>
  <c r="H257" i="123" s="1"/>
  <c r="F246" i="123" a="1"/>
  <c r="F246" i="123" s="1"/>
  <c r="H259" i="123" a="1"/>
  <c r="H259" i="123" s="1"/>
  <c r="H258" i="123" a="1"/>
  <c r="H258" i="123" s="1"/>
  <c r="L246" i="123" a="1"/>
  <c r="L246" i="123" s="1"/>
  <c r="I265" i="123" a="1"/>
  <c r="I265" i="123" s="1"/>
  <c r="F251" i="123" a="1"/>
  <c r="F251" i="123" s="1"/>
  <c r="J237" i="123" a="1"/>
  <c r="J237" i="123" s="1"/>
  <c r="J246" i="123" a="1"/>
  <c r="J246" i="123" s="1"/>
  <c r="E250" i="123" a="1"/>
  <c r="E250" i="123" s="1"/>
  <c r="E265" i="123" a="1"/>
  <c r="E265" i="123" s="1"/>
  <c r="J245" i="123" a="1"/>
  <c r="J245" i="123" s="1"/>
  <c r="E263" i="123" a="1"/>
  <c r="E263" i="123" s="1"/>
  <c r="E259" i="123" a="1"/>
  <c r="E259" i="123" s="1"/>
  <c r="J243" i="123" a="1"/>
  <c r="J243" i="123" s="1"/>
  <c r="J239" i="123" a="1"/>
  <c r="J239" i="123" s="1"/>
  <c r="L250" i="123" a="1"/>
  <c r="L250" i="123" s="1"/>
  <c r="J259" i="123" a="1"/>
  <c r="J259" i="123" s="1"/>
  <c r="J249" i="123" a="1"/>
  <c r="J249" i="123" s="1"/>
  <c r="J247" i="123" a="1"/>
  <c r="J247" i="123" s="1"/>
  <c r="E246" i="123" a="1"/>
  <c r="E246" i="123" s="1"/>
  <c r="K250" i="123" a="1"/>
  <c r="K250" i="123" s="1"/>
  <c r="I259" i="123" a="1"/>
  <c r="I259" i="123" s="1"/>
  <c r="K267" i="123" a="1"/>
  <c r="K267" i="123" s="1"/>
  <c r="E266" i="123" a="1"/>
  <c r="E266" i="123" s="1"/>
  <c r="H233" i="123" a="1"/>
  <c r="H233" i="123" s="1"/>
  <c r="I233" i="123" a="1"/>
  <c r="I233" i="123" s="1"/>
  <c r="J233" i="123" a="1"/>
  <c r="J233" i="123" s="1"/>
  <c r="K233" i="123" a="1"/>
  <c r="K233" i="123" s="1"/>
  <c r="L233" i="123" a="1"/>
  <c r="L233" i="123" s="1"/>
  <c r="G233" i="123" a="1"/>
  <c r="G233" i="123" s="1"/>
  <c r="E233" i="123" a="1"/>
  <c r="E233" i="123" s="1"/>
  <c r="F233" i="123" a="1"/>
  <c r="F233" i="123" s="1"/>
  <c r="H225" i="123" a="1"/>
  <c r="H225" i="123" s="1"/>
  <c r="I225" i="123" a="1"/>
  <c r="I225" i="123" s="1"/>
  <c r="J225" i="123" a="1"/>
  <c r="J225" i="123" s="1"/>
  <c r="E225" i="123" a="1"/>
  <c r="E225" i="123" s="1"/>
  <c r="K225" i="123" a="1"/>
  <c r="K225" i="123" s="1"/>
  <c r="L225" i="123" a="1"/>
  <c r="L225" i="123" s="1"/>
  <c r="F225" i="123" a="1"/>
  <c r="F225" i="123" s="1"/>
  <c r="G225" i="123" a="1"/>
  <c r="G225" i="123" s="1"/>
  <c r="H217" i="123" a="1"/>
  <c r="H217" i="123" s="1"/>
  <c r="I217" i="123" a="1"/>
  <c r="I217" i="123" s="1"/>
  <c r="J217" i="123" a="1"/>
  <c r="J217" i="123" s="1"/>
  <c r="K217" i="123" a="1"/>
  <c r="K217" i="123" s="1"/>
  <c r="G217" i="123" a="1"/>
  <c r="G217" i="123" s="1"/>
  <c r="L217" i="123" a="1"/>
  <c r="L217" i="123" s="1"/>
  <c r="E217" i="123" a="1"/>
  <c r="E217" i="123" s="1"/>
  <c r="F217" i="123" a="1"/>
  <c r="F217" i="123" s="1"/>
  <c r="H209" i="123" a="1"/>
  <c r="H209" i="123" s="1"/>
  <c r="I209" i="123" a="1"/>
  <c r="I209" i="123" s="1"/>
  <c r="J209" i="123" a="1"/>
  <c r="J209" i="123" s="1"/>
  <c r="K209" i="123" a="1"/>
  <c r="K209" i="123" s="1"/>
  <c r="G209" i="123" a="1"/>
  <c r="G209" i="123" s="1"/>
  <c r="L209" i="123" a="1"/>
  <c r="L209" i="123" s="1"/>
  <c r="E209" i="123" a="1"/>
  <c r="E209" i="123" s="1"/>
  <c r="F209" i="123" a="1"/>
  <c r="F209" i="123" s="1"/>
  <c r="E201" i="123" a="1"/>
  <c r="E201" i="123" s="1"/>
  <c r="F201" i="123" a="1"/>
  <c r="F201" i="123" s="1"/>
  <c r="H201" i="123" a="1"/>
  <c r="H201" i="123" s="1"/>
  <c r="G201" i="123" a="1"/>
  <c r="G201" i="123" s="1"/>
  <c r="I201" i="123" a="1"/>
  <c r="I201" i="123" s="1"/>
  <c r="J201" i="123" a="1"/>
  <c r="J201" i="123" s="1"/>
  <c r="K201" i="123" a="1"/>
  <c r="K201" i="123" s="1"/>
  <c r="L201" i="123" a="1"/>
  <c r="L201" i="123" s="1"/>
  <c r="H232" i="123" a="1"/>
  <c r="H232" i="123" s="1"/>
  <c r="I232" i="123" a="1"/>
  <c r="I232" i="123" s="1"/>
  <c r="G232" i="123" a="1"/>
  <c r="G232" i="123" s="1"/>
  <c r="J232" i="123" a="1"/>
  <c r="J232" i="123" s="1"/>
  <c r="K232" i="123" a="1"/>
  <c r="K232" i="123" s="1"/>
  <c r="L232" i="123" a="1"/>
  <c r="L232" i="123" s="1"/>
  <c r="E232" i="123" a="1"/>
  <c r="E232" i="123" s="1"/>
  <c r="F232" i="123" a="1"/>
  <c r="F232" i="123" s="1"/>
  <c r="H224" i="123" a="1"/>
  <c r="H224" i="123" s="1"/>
  <c r="I224" i="123" a="1"/>
  <c r="I224" i="123" s="1"/>
  <c r="G224" i="123" a="1"/>
  <c r="G224" i="123" s="1"/>
  <c r="J224" i="123" a="1"/>
  <c r="J224" i="123" s="1"/>
  <c r="K224" i="123" a="1"/>
  <c r="K224" i="123" s="1"/>
  <c r="L224" i="123" a="1"/>
  <c r="L224" i="123" s="1"/>
  <c r="E224" i="123" a="1"/>
  <c r="E224" i="123" s="1"/>
  <c r="F224" i="123" a="1"/>
  <c r="F224" i="123" s="1"/>
  <c r="H216" i="123" a="1"/>
  <c r="H216" i="123" s="1"/>
  <c r="I216" i="123" a="1"/>
  <c r="I216" i="123" s="1"/>
  <c r="J216" i="123" a="1"/>
  <c r="J216" i="123" s="1"/>
  <c r="K216" i="123" a="1"/>
  <c r="K216" i="123" s="1"/>
  <c r="L216" i="123" a="1"/>
  <c r="L216" i="123" s="1"/>
  <c r="G216" i="123" a="1"/>
  <c r="G216" i="123" s="1"/>
  <c r="E216" i="123" a="1"/>
  <c r="E216" i="123" s="1"/>
  <c r="F216" i="123" a="1"/>
  <c r="F216" i="123" s="1"/>
  <c r="H208" i="123" a="1"/>
  <c r="H208" i="123" s="1"/>
  <c r="I208" i="123" a="1"/>
  <c r="I208" i="123" s="1"/>
  <c r="J208" i="123" a="1"/>
  <c r="J208" i="123" s="1"/>
  <c r="G208" i="123" a="1"/>
  <c r="G208" i="123" s="1"/>
  <c r="K208" i="123" a="1"/>
  <c r="K208" i="123" s="1"/>
  <c r="L208" i="123" a="1"/>
  <c r="L208" i="123" s="1"/>
  <c r="E208" i="123" a="1"/>
  <c r="E208" i="123" s="1"/>
  <c r="F208" i="123" a="1"/>
  <c r="F208" i="123" s="1"/>
  <c r="K200" i="123" a="1"/>
  <c r="K200" i="123" s="1"/>
  <c r="E200" i="123" a="1"/>
  <c r="E200" i="123" s="1"/>
  <c r="F200" i="123" a="1"/>
  <c r="F200" i="123" s="1"/>
  <c r="G200" i="123" a="1"/>
  <c r="G200" i="123" s="1"/>
  <c r="H200" i="123" a="1"/>
  <c r="H200" i="123" s="1"/>
  <c r="I200" i="123" a="1"/>
  <c r="I200" i="123" s="1"/>
  <c r="J200" i="123" a="1"/>
  <c r="J200" i="123" s="1"/>
  <c r="L200" i="123" a="1"/>
  <c r="L200" i="123" s="1"/>
  <c r="H231" i="123" a="1"/>
  <c r="H231" i="123" s="1"/>
  <c r="I231" i="123" a="1"/>
  <c r="I231" i="123" s="1"/>
  <c r="J231" i="123" a="1"/>
  <c r="J231" i="123" s="1"/>
  <c r="G231" i="123" a="1"/>
  <c r="G231" i="123" s="1"/>
  <c r="K231" i="123" a="1"/>
  <c r="K231" i="123" s="1"/>
  <c r="L231" i="123" a="1"/>
  <c r="L231" i="123" s="1"/>
  <c r="E231" i="123" a="1"/>
  <c r="E231" i="123" s="1"/>
  <c r="F231" i="123" a="1"/>
  <c r="F231" i="123" s="1"/>
  <c r="H223" i="123" a="1"/>
  <c r="H223" i="123" s="1"/>
  <c r="G223" i="123" a="1"/>
  <c r="G223" i="123" s="1"/>
  <c r="I223" i="123" a="1"/>
  <c r="I223" i="123" s="1"/>
  <c r="J223" i="123" a="1"/>
  <c r="J223" i="123" s="1"/>
  <c r="K223" i="123" a="1"/>
  <c r="K223" i="123" s="1"/>
  <c r="L223" i="123" a="1"/>
  <c r="L223" i="123" s="1"/>
  <c r="E223" i="123" a="1"/>
  <c r="E223" i="123" s="1"/>
  <c r="F223" i="123" a="1"/>
  <c r="F223" i="123" s="1"/>
  <c r="H215" i="123" a="1"/>
  <c r="H215" i="123" s="1"/>
  <c r="I215" i="123" a="1"/>
  <c r="I215" i="123" s="1"/>
  <c r="J215" i="123" a="1"/>
  <c r="J215" i="123" s="1"/>
  <c r="K215" i="123" a="1"/>
  <c r="K215" i="123" s="1"/>
  <c r="L215" i="123" a="1"/>
  <c r="L215" i="123" s="1"/>
  <c r="E215" i="123" a="1"/>
  <c r="E215" i="123" s="1"/>
  <c r="F215" i="123" a="1"/>
  <c r="F215" i="123" s="1"/>
  <c r="G215" i="123" a="1"/>
  <c r="G215" i="123" s="1"/>
  <c r="H207" i="123" a="1"/>
  <c r="H207" i="123" s="1"/>
  <c r="I207" i="123" a="1"/>
  <c r="I207" i="123" s="1"/>
  <c r="J207" i="123" a="1"/>
  <c r="J207" i="123" s="1"/>
  <c r="K207" i="123" a="1"/>
  <c r="K207" i="123" s="1"/>
  <c r="E207" i="123" a="1"/>
  <c r="E207" i="123" s="1"/>
  <c r="L207" i="123" a="1"/>
  <c r="L207" i="123" s="1"/>
  <c r="G207" i="123" a="1"/>
  <c r="G207" i="123" s="1"/>
  <c r="F207" i="123" a="1"/>
  <c r="F207" i="123" s="1"/>
  <c r="K199" i="123" a="1"/>
  <c r="K199" i="123" s="1"/>
  <c r="L199" i="123" a="1"/>
  <c r="L199" i="123" s="1"/>
  <c r="E199" i="123" a="1"/>
  <c r="E199" i="123" s="1"/>
  <c r="F199" i="123" a="1"/>
  <c r="F199" i="123" s="1"/>
  <c r="J199" i="123" a="1"/>
  <c r="J199" i="123" s="1"/>
  <c r="G199" i="123" a="1"/>
  <c r="G199" i="123" s="1"/>
  <c r="H199" i="123" a="1"/>
  <c r="H199" i="123" s="1"/>
  <c r="I199" i="123" a="1"/>
  <c r="I199" i="123" s="1"/>
  <c r="H230" i="123" a="1"/>
  <c r="H230" i="123" s="1"/>
  <c r="I230" i="123" a="1"/>
  <c r="I230" i="123" s="1"/>
  <c r="J230" i="123" a="1"/>
  <c r="J230" i="123" s="1"/>
  <c r="K230" i="123" a="1"/>
  <c r="K230" i="123" s="1"/>
  <c r="L230" i="123" a="1"/>
  <c r="L230" i="123" s="1"/>
  <c r="E230" i="123" a="1"/>
  <c r="E230" i="123" s="1"/>
  <c r="G230" i="123" a="1"/>
  <c r="G230" i="123" s="1"/>
  <c r="F230" i="123" a="1"/>
  <c r="F230" i="123" s="1"/>
  <c r="H222" i="123" a="1"/>
  <c r="H222" i="123" s="1"/>
  <c r="I222" i="123" a="1"/>
  <c r="I222" i="123" s="1"/>
  <c r="J222" i="123" a="1"/>
  <c r="J222" i="123" s="1"/>
  <c r="G222" i="123" a="1"/>
  <c r="G222" i="123" s="1"/>
  <c r="K222" i="123" a="1"/>
  <c r="K222" i="123" s="1"/>
  <c r="L222" i="123" a="1"/>
  <c r="L222" i="123" s="1"/>
  <c r="E222" i="123" a="1"/>
  <c r="E222" i="123" s="1"/>
  <c r="F222" i="123" a="1"/>
  <c r="F222" i="123" s="1"/>
  <c r="H214" i="123" a="1"/>
  <c r="H214" i="123" s="1"/>
  <c r="I214" i="123" a="1"/>
  <c r="I214" i="123" s="1"/>
  <c r="E214" i="123" a="1"/>
  <c r="E214" i="123" s="1"/>
  <c r="J214" i="123" a="1"/>
  <c r="J214" i="123" s="1"/>
  <c r="G214" i="123" a="1"/>
  <c r="G214" i="123" s="1"/>
  <c r="K214" i="123" a="1"/>
  <c r="K214" i="123" s="1"/>
  <c r="L214" i="123" a="1"/>
  <c r="L214" i="123" s="1"/>
  <c r="F214" i="123" a="1"/>
  <c r="F214" i="123" s="1"/>
  <c r="H206" i="123" a="1"/>
  <c r="H206" i="123" s="1"/>
  <c r="I206" i="123" a="1"/>
  <c r="I206" i="123" s="1"/>
  <c r="J206" i="123" a="1"/>
  <c r="J206" i="123" s="1"/>
  <c r="K206" i="123" a="1"/>
  <c r="K206" i="123" s="1"/>
  <c r="G206" i="123" a="1"/>
  <c r="G206" i="123" s="1"/>
  <c r="L206" i="123" a="1"/>
  <c r="L206" i="123" s="1"/>
  <c r="E206" i="123" a="1"/>
  <c r="E206" i="123" s="1"/>
  <c r="F206" i="123" a="1"/>
  <c r="F206" i="123" s="1"/>
  <c r="H229" i="123" a="1"/>
  <c r="H229" i="123" s="1"/>
  <c r="I229" i="123" a="1"/>
  <c r="I229" i="123" s="1"/>
  <c r="G229" i="123" a="1"/>
  <c r="G229" i="123" s="1"/>
  <c r="J229" i="123" a="1"/>
  <c r="J229" i="123" s="1"/>
  <c r="K229" i="123" a="1"/>
  <c r="K229" i="123" s="1"/>
  <c r="L229" i="123" a="1"/>
  <c r="L229" i="123" s="1"/>
  <c r="E229" i="123" a="1"/>
  <c r="E229" i="123" s="1"/>
  <c r="F229" i="123" a="1"/>
  <c r="F229" i="123" s="1"/>
  <c r="H221" i="123" a="1"/>
  <c r="H221" i="123" s="1"/>
  <c r="I221" i="123" a="1"/>
  <c r="I221" i="123" s="1"/>
  <c r="J221" i="123" a="1"/>
  <c r="J221" i="123" s="1"/>
  <c r="K221" i="123" a="1"/>
  <c r="K221" i="123" s="1"/>
  <c r="L221" i="123" a="1"/>
  <c r="L221" i="123" s="1"/>
  <c r="E221" i="123" a="1"/>
  <c r="E221" i="123" s="1"/>
  <c r="G221" i="123" a="1"/>
  <c r="G221" i="123" s="1"/>
  <c r="F221" i="123" a="1"/>
  <c r="F221" i="123" s="1"/>
  <c r="H213" i="123" a="1"/>
  <c r="H213" i="123" s="1"/>
  <c r="I213" i="123" a="1"/>
  <c r="I213" i="123" s="1"/>
  <c r="J213" i="123" a="1"/>
  <c r="J213" i="123" s="1"/>
  <c r="K213" i="123" a="1"/>
  <c r="K213" i="123" s="1"/>
  <c r="L213" i="123" a="1"/>
  <c r="L213" i="123" s="1"/>
  <c r="E213" i="123" a="1"/>
  <c r="E213" i="123" s="1"/>
  <c r="F213" i="123" a="1"/>
  <c r="F213" i="123" s="1"/>
  <c r="G213" i="123" a="1"/>
  <c r="G213" i="123" s="1"/>
  <c r="H205" i="123" a="1"/>
  <c r="H205" i="123" s="1"/>
  <c r="I205" i="123" a="1"/>
  <c r="I205" i="123" s="1"/>
  <c r="J205" i="123" a="1"/>
  <c r="J205" i="123" s="1"/>
  <c r="K205" i="123" a="1"/>
  <c r="K205" i="123" s="1"/>
  <c r="L205" i="123" a="1"/>
  <c r="L205" i="123" s="1"/>
  <c r="E205" i="123" a="1"/>
  <c r="E205" i="123" s="1"/>
  <c r="G205" i="123" a="1"/>
  <c r="G205" i="123" s="1"/>
  <c r="F205" i="123" a="1"/>
  <c r="F205" i="123" s="1"/>
  <c r="H228" i="123" a="1"/>
  <c r="H228" i="123" s="1"/>
  <c r="I228" i="123" a="1"/>
  <c r="I228" i="123" s="1"/>
  <c r="J228" i="123" a="1"/>
  <c r="J228" i="123" s="1"/>
  <c r="K228" i="123" a="1"/>
  <c r="K228" i="123" s="1"/>
  <c r="L228" i="123" a="1"/>
  <c r="L228" i="123" s="1"/>
  <c r="E228" i="123" a="1"/>
  <c r="E228" i="123" s="1"/>
  <c r="F228" i="123" a="1"/>
  <c r="F228" i="123" s="1"/>
  <c r="G228" i="123" a="1"/>
  <c r="G228" i="123" s="1"/>
  <c r="H220" i="123" a="1"/>
  <c r="H220" i="123" s="1"/>
  <c r="I220" i="123" a="1"/>
  <c r="I220" i="123" s="1"/>
  <c r="J220" i="123" a="1"/>
  <c r="J220" i="123" s="1"/>
  <c r="G220" i="123" a="1"/>
  <c r="G220" i="123" s="1"/>
  <c r="K220" i="123" a="1"/>
  <c r="K220" i="123" s="1"/>
  <c r="L220" i="123" a="1"/>
  <c r="L220" i="123" s="1"/>
  <c r="E220" i="123" a="1"/>
  <c r="E220" i="123" s="1"/>
  <c r="F220" i="123" a="1"/>
  <c r="F220" i="123" s="1"/>
  <c r="H212" i="123" a="1"/>
  <c r="H212" i="123" s="1"/>
  <c r="I212" i="123" a="1"/>
  <c r="I212" i="123" s="1"/>
  <c r="G212" i="123" a="1"/>
  <c r="G212" i="123" s="1"/>
  <c r="J212" i="123" a="1"/>
  <c r="J212" i="123" s="1"/>
  <c r="K212" i="123" a="1"/>
  <c r="K212" i="123" s="1"/>
  <c r="E212" i="123" a="1"/>
  <c r="E212" i="123" s="1"/>
  <c r="L212" i="123" a="1"/>
  <c r="L212" i="123" s="1"/>
  <c r="F212" i="123" a="1"/>
  <c r="F212" i="123" s="1"/>
  <c r="H204" i="123" a="1"/>
  <c r="H204" i="123" s="1"/>
  <c r="G204" i="123" a="1"/>
  <c r="G204" i="123" s="1"/>
  <c r="I204" i="123" a="1"/>
  <c r="I204" i="123" s="1"/>
  <c r="J204" i="123" a="1"/>
  <c r="J204" i="123" s="1"/>
  <c r="K204" i="123" a="1"/>
  <c r="K204" i="123" s="1"/>
  <c r="L204" i="123" a="1"/>
  <c r="L204" i="123" s="1"/>
  <c r="E204" i="123" a="1"/>
  <c r="E204" i="123" s="1"/>
  <c r="F204" i="123" a="1"/>
  <c r="F204" i="123" s="1"/>
  <c r="H227" i="123" a="1"/>
  <c r="H227" i="123" s="1"/>
  <c r="G227" i="123" a="1"/>
  <c r="G227" i="123" s="1"/>
  <c r="I227" i="123" a="1"/>
  <c r="I227" i="123" s="1"/>
  <c r="J227" i="123" a="1"/>
  <c r="J227" i="123" s="1"/>
  <c r="K227" i="123" a="1"/>
  <c r="K227" i="123" s="1"/>
  <c r="L227" i="123" a="1"/>
  <c r="L227" i="123" s="1"/>
  <c r="E227" i="123" a="1"/>
  <c r="E227" i="123" s="1"/>
  <c r="F227" i="123" a="1"/>
  <c r="F227" i="123" s="1"/>
  <c r="H219" i="123" a="1"/>
  <c r="H219" i="123" s="1"/>
  <c r="I219" i="123" a="1"/>
  <c r="I219" i="123" s="1"/>
  <c r="K219" i="123" a="1"/>
  <c r="K219" i="123" s="1"/>
  <c r="F219" i="123" a="1"/>
  <c r="F219" i="123" s="1"/>
  <c r="J219" i="123" a="1"/>
  <c r="J219" i="123" s="1"/>
  <c r="L219" i="123" a="1"/>
  <c r="L219" i="123" s="1"/>
  <c r="G219" i="123" a="1"/>
  <c r="G219" i="123" s="1"/>
  <c r="E219" i="123" a="1"/>
  <c r="E219" i="123" s="1"/>
  <c r="H211" i="123" a="1"/>
  <c r="H211" i="123" s="1"/>
  <c r="F211" i="123" a="1"/>
  <c r="F211" i="123" s="1"/>
  <c r="I211" i="123" a="1"/>
  <c r="I211" i="123" s="1"/>
  <c r="E211" i="123" a="1"/>
  <c r="E211" i="123" s="1"/>
  <c r="G211" i="123" a="1"/>
  <c r="G211" i="123" s="1"/>
  <c r="J211" i="123" a="1"/>
  <c r="J211" i="123" s="1"/>
  <c r="K211" i="123" a="1"/>
  <c r="K211" i="123" s="1"/>
  <c r="L211" i="123" a="1"/>
  <c r="L211" i="123" s="1"/>
  <c r="H203" i="123" a="1"/>
  <c r="H203" i="123" s="1"/>
  <c r="I203" i="123" a="1"/>
  <c r="I203" i="123" s="1"/>
  <c r="J203" i="123" a="1"/>
  <c r="J203" i="123" s="1"/>
  <c r="K203" i="123" a="1"/>
  <c r="K203" i="123" s="1"/>
  <c r="G203" i="123" a="1"/>
  <c r="G203" i="123" s="1"/>
  <c r="L203" i="123" a="1"/>
  <c r="L203" i="123" s="1"/>
  <c r="E203" i="123" a="1"/>
  <c r="E203" i="123" s="1"/>
  <c r="F203" i="123" a="1"/>
  <c r="F203" i="123" s="1"/>
  <c r="H234" i="123" a="1"/>
  <c r="H234" i="123" s="1"/>
  <c r="I234" i="123" a="1"/>
  <c r="I234" i="123" s="1"/>
  <c r="J234" i="123" a="1"/>
  <c r="J234" i="123" s="1"/>
  <c r="K234" i="123" a="1"/>
  <c r="K234" i="123" s="1"/>
  <c r="L234" i="123" a="1"/>
  <c r="L234" i="123" s="1"/>
  <c r="E234" i="123" a="1"/>
  <c r="E234" i="123" s="1"/>
  <c r="G234" i="123" a="1"/>
  <c r="G234" i="123" s="1"/>
  <c r="F234" i="123" a="1"/>
  <c r="F234" i="123" s="1"/>
  <c r="H226" i="123" a="1"/>
  <c r="H226" i="123" s="1"/>
  <c r="G226" i="123" a="1"/>
  <c r="G226" i="123" s="1"/>
  <c r="I226" i="123" a="1"/>
  <c r="I226" i="123" s="1"/>
  <c r="J226" i="123" a="1"/>
  <c r="J226" i="123" s="1"/>
  <c r="K226" i="123" a="1"/>
  <c r="K226" i="123" s="1"/>
  <c r="L226" i="123" a="1"/>
  <c r="L226" i="123" s="1"/>
  <c r="E226" i="123" a="1"/>
  <c r="E226" i="123" s="1"/>
  <c r="F226" i="123" a="1"/>
  <c r="F226" i="123" s="1"/>
  <c r="H218" i="123" a="1"/>
  <c r="H218" i="123" s="1"/>
  <c r="J218" i="123" a="1"/>
  <c r="J218" i="123" s="1"/>
  <c r="K218" i="123" a="1"/>
  <c r="K218" i="123" s="1"/>
  <c r="I218" i="123" a="1"/>
  <c r="I218" i="123" s="1"/>
  <c r="E218" i="123" a="1"/>
  <c r="E218" i="123" s="1"/>
  <c r="L218" i="123" a="1"/>
  <c r="L218" i="123" s="1"/>
  <c r="G218" i="123" a="1"/>
  <c r="G218" i="123" s="1"/>
  <c r="F218" i="123" a="1"/>
  <c r="F218" i="123" s="1"/>
  <c r="H210" i="123" a="1"/>
  <c r="H210" i="123" s="1"/>
  <c r="I210" i="123" a="1"/>
  <c r="I210" i="123" s="1"/>
  <c r="J210" i="123" a="1"/>
  <c r="J210" i="123" s="1"/>
  <c r="K210" i="123" a="1"/>
  <c r="K210" i="123" s="1"/>
  <c r="L210" i="123" a="1"/>
  <c r="L210" i="123" s="1"/>
  <c r="E210" i="123" a="1"/>
  <c r="E210" i="123" s="1"/>
  <c r="F210" i="123" a="1"/>
  <c r="F210" i="123" s="1"/>
  <c r="G210" i="123" a="1"/>
  <c r="G210" i="123" s="1"/>
  <c r="H202" i="123" a="1"/>
  <c r="H202" i="123" s="1"/>
  <c r="I202" i="123" a="1"/>
  <c r="I202" i="123" s="1"/>
  <c r="J202" i="123" a="1"/>
  <c r="J202" i="123" s="1"/>
  <c r="K202" i="123" a="1"/>
  <c r="K202" i="123" s="1"/>
  <c r="L202" i="123" a="1"/>
  <c r="L202" i="123" s="1"/>
  <c r="G202" i="123" a="1"/>
  <c r="G202" i="123" s="1"/>
  <c r="E202" i="123" a="1"/>
  <c r="E202" i="123" s="1"/>
  <c r="F202" i="123" a="1"/>
  <c r="F202" i="123" s="1"/>
  <c r="L176" i="123" a="1"/>
  <c r="L176" i="123" s="1"/>
  <c r="E176" i="123" a="1"/>
  <c r="E176" i="123" s="1"/>
  <c r="F176" i="123" a="1"/>
  <c r="F176" i="123" s="1"/>
  <c r="G176" i="123" a="1"/>
  <c r="G176" i="123" s="1"/>
  <c r="H176" i="123" a="1"/>
  <c r="H176" i="123" s="1"/>
  <c r="I176" i="123" a="1"/>
  <c r="I176" i="123" s="1"/>
  <c r="J176" i="123" a="1"/>
  <c r="J176" i="123" s="1"/>
  <c r="K176" i="123" a="1"/>
  <c r="K176" i="123" s="1"/>
  <c r="L192" i="123" a="1"/>
  <c r="L192" i="123" s="1"/>
  <c r="E192" i="123" a="1"/>
  <c r="E192" i="123" s="1"/>
  <c r="F192" i="123" a="1"/>
  <c r="F192" i="123" s="1"/>
  <c r="G192" i="123" a="1"/>
  <c r="G192" i="123" s="1"/>
  <c r="H192" i="123" a="1"/>
  <c r="H192" i="123" s="1"/>
  <c r="I192" i="123" a="1"/>
  <c r="I192" i="123" s="1"/>
  <c r="J192" i="123" a="1"/>
  <c r="J192" i="123" s="1"/>
  <c r="K192" i="123" a="1"/>
  <c r="K192" i="123" s="1"/>
  <c r="L184" i="123" a="1"/>
  <c r="L184" i="123" s="1"/>
  <c r="E184" i="123" a="1"/>
  <c r="E184" i="123" s="1"/>
  <c r="J184" i="123" a="1"/>
  <c r="J184" i="123" s="1"/>
  <c r="F184" i="123" a="1"/>
  <c r="F184" i="123" s="1"/>
  <c r="G184" i="123" a="1"/>
  <c r="G184" i="123" s="1"/>
  <c r="H184" i="123" a="1"/>
  <c r="H184" i="123" s="1"/>
  <c r="I184" i="123" a="1"/>
  <c r="I184" i="123" s="1"/>
  <c r="K184" i="123" a="1"/>
  <c r="K184" i="123" s="1"/>
  <c r="G168" i="123" a="1"/>
  <c r="G168" i="123" s="1"/>
  <c r="H168" i="123" a="1"/>
  <c r="H168" i="123" s="1"/>
  <c r="I168" i="123" a="1"/>
  <c r="I168" i="123" s="1"/>
  <c r="J168" i="123" a="1"/>
  <c r="J168" i="123" s="1"/>
  <c r="K168" i="123" a="1"/>
  <c r="K168" i="123" s="1"/>
  <c r="L168" i="123" a="1"/>
  <c r="L168" i="123" s="1"/>
  <c r="E168" i="123" a="1"/>
  <c r="E168" i="123" s="1"/>
  <c r="F168" i="123" a="1"/>
  <c r="F168" i="123" s="1"/>
  <c r="L191" i="123" a="1"/>
  <c r="L191" i="123" s="1"/>
  <c r="E191" i="123" a="1"/>
  <c r="E191" i="123" s="1"/>
  <c r="F191" i="123" a="1"/>
  <c r="F191" i="123" s="1"/>
  <c r="G191" i="123" a="1"/>
  <c r="G191" i="123" s="1"/>
  <c r="H191" i="123" a="1"/>
  <c r="H191" i="123" s="1"/>
  <c r="I191" i="123" a="1"/>
  <c r="I191" i="123" s="1"/>
  <c r="J191" i="123" a="1"/>
  <c r="J191" i="123" s="1"/>
  <c r="K191" i="123" a="1"/>
  <c r="K191" i="123" s="1"/>
  <c r="L183" i="123" a="1"/>
  <c r="L183" i="123" s="1"/>
  <c r="E183" i="123" a="1"/>
  <c r="E183" i="123" s="1"/>
  <c r="F183" i="123" a="1"/>
  <c r="F183" i="123" s="1"/>
  <c r="G183" i="123" a="1"/>
  <c r="G183" i="123" s="1"/>
  <c r="H183" i="123" a="1"/>
  <c r="H183" i="123" s="1"/>
  <c r="I183" i="123" a="1"/>
  <c r="I183" i="123" s="1"/>
  <c r="J183" i="123" a="1"/>
  <c r="J183" i="123" s="1"/>
  <c r="K183" i="123" a="1"/>
  <c r="K183" i="123" s="1"/>
  <c r="E175" i="123" a="1"/>
  <c r="E175" i="123" s="1"/>
  <c r="F175" i="123" a="1"/>
  <c r="F175" i="123" s="1"/>
  <c r="G175" i="123" a="1"/>
  <c r="G175" i="123" s="1"/>
  <c r="H175" i="123" a="1"/>
  <c r="H175" i="123" s="1"/>
  <c r="I175" i="123" a="1"/>
  <c r="I175" i="123" s="1"/>
  <c r="J175" i="123" a="1"/>
  <c r="J175" i="123" s="1"/>
  <c r="K175" i="123" a="1"/>
  <c r="K175" i="123" s="1"/>
  <c r="L175" i="123" a="1"/>
  <c r="L175" i="123" s="1"/>
  <c r="G167" i="123" a="1"/>
  <c r="G167" i="123" s="1"/>
  <c r="H167" i="123" a="1"/>
  <c r="H167" i="123" s="1"/>
  <c r="I167" i="123" a="1"/>
  <c r="I167" i="123" s="1"/>
  <c r="J167" i="123" a="1"/>
  <c r="J167" i="123" s="1"/>
  <c r="K167" i="123" a="1"/>
  <c r="K167" i="123" s="1"/>
  <c r="E167" i="123" a="1"/>
  <c r="E167" i="123" s="1"/>
  <c r="L167" i="123" a="1"/>
  <c r="L167" i="123" s="1"/>
  <c r="F167" i="123" a="1"/>
  <c r="F167" i="123" s="1"/>
  <c r="L182" i="123" a="1"/>
  <c r="L182" i="123" s="1"/>
  <c r="E182" i="123" a="1"/>
  <c r="E182" i="123" s="1"/>
  <c r="F182" i="123" a="1"/>
  <c r="F182" i="123" s="1"/>
  <c r="G182" i="123" a="1"/>
  <c r="G182" i="123" s="1"/>
  <c r="H182" i="123" a="1"/>
  <c r="H182" i="123" s="1"/>
  <c r="I182" i="123" a="1"/>
  <c r="I182" i="123" s="1"/>
  <c r="J182" i="123" a="1"/>
  <c r="J182" i="123" s="1"/>
  <c r="K182" i="123" a="1"/>
  <c r="K182" i="123" s="1"/>
  <c r="K197" i="123" a="1"/>
  <c r="K197" i="123" s="1"/>
  <c r="L197" i="123" a="1"/>
  <c r="L197" i="123" s="1"/>
  <c r="E197" i="123" a="1"/>
  <c r="E197" i="123" s="1"/>
  <c r="F197" i="123" a="1"/>
  <c r="F197" i="123" s="1"/>
  <c r="G197" i="123" a="1"/>
  <c r="G197" i="123" s="1"/>
  <c r="H197" i="123" a="1"/>
  <c r="H197" i="123" s="1"/>
  <c r="J197" i="123" a="1"/>
  <c r="J197" i="123" s="1"/>
  <c r="I197" i="123" a="1"/>
  <c r="I197" i="123" s="1"/>
  <c r="H165" i="123" a="1"/>
  <c r="H165" i="123" s="1"/>
  <c r="I165" i="123" a="1"/>
  <c r="I165" i="123" s="1"/>
  <c r="J165" i="123" a="1"/>
  <c r="J165" i="123" s="1"/>
  <c r="K165" i="123" a="1"/>
  <c r="K165" i="123" s="1"/>
  <c r="L165" i="123" a="1"/>
  <c r="L165" i="123" s="1"/>
  <c r="E165" i="123" a="1"/>
  <c r="E165" i="123" s="1"/>
  <c r="G165" i="123" a="1"/>
  <c r="G165" i="123" s="1"/>
  <c r="F165" i="123" a="1"/>
  <c r="F165" i="123" s="1"/>
  <c r="L190" i="123" a="1"/>
  <c r="L190" i="123" s="1"/>
  <c r="E190" i="123" a="1"/>
  <c r="E190" i="123" s="1"/>
  <c r="F190" i="123" a="1"/>
  <c r="F190" i="123" s="1"/>
  <c r="G190" i="123" a="1"/>
  <c r="G190" i="123" s="1"/>
  <c r="H190" i="123" a="1"/>
  <c r="H190" i="123" s="1"/>
  <c r="I190" i="123" a="1"/>
  <c r="I190" i="123" s="1"/>
  <c r="J190" i="123" a="1"/>
  <c r="J190" i="123" s="1"/>
  <c r="K190" i="123" a="1"/>
  <c r="K190" i="123" s="1"/>
  <c r="L189" i="123" a="1"/>
  <c r="L189" i="123" s="1"/>
  <c r="E189" i="123" a="1"/>
  <c r="E189" i="123" s="1"/>
  <c r="F189" i="123" a="1"/>
  <c r="F189" i="123" s="1"/>
  <c r="G189" i="123" a="1"/>
  <c r="G189" i="123" s="1"/>
  <c r="H189" i="123" a="1"/>
  <c r="H189" i="123" s="1"/>
  <c r="I189" i="123" a="1"/>
  <c r="I189" i="123" s="1"/>
  <c r="K189" i="123" a="1"/>
  <c r="K189" i="123" s="1"/>
  <c r="J189" i="123" a="1"/>
  <c r="J189" i="123" s="1"/>
  <c r="K196" i="123" a="1"/>
  <c r="K196" i="123" s="1"/>
  <c r="E196" i="123" a="1"/>
  <c r="E196" i="123" s="1"/>
  <c r="L196" i="123" a="1"/>
  <c r="L196" i="123" s="1"/>
  <c r="F196" i="123" a="1"/>
  <c r="F196" i="123" s="1"/>
  <c r="G196" i="123" a="1"/>
  <c r="G196" i="123" s="1"/>
  <c r="H196" i="123" a="1"/>
  <c r="H196" i="123" s="1"/>
  <c r="I196" i="123" a="1"/>
  <c r="I196" i="123" s="1"/>
  <c r="J196" i="123" a="1"/>
  <c r="J196" i="123" s="1"/>
  <c r="L188" i="123" a="1"/>
  <c r="L188" i="123" s="1"/>
  <c r="E188" i="123" a="1"/>
  <c r="E188" i="123" s="1"/>
  <c r="F188" i="123" a="1"/>
  <c r="F188" i="123" s="1"/>
  <c r="G188" i="123" a="1"/>
  <c r="G188" i="123" s="1"/>
  <c r="H188" i="123" a="1"/>
  <c r="H188" i="123" s="1"/>
  <c r="I188" i="123" a="1"/>
  <c r="I188" i="123" s="1"/>
  <c r="K188" i="123" a="1"/>
  <c r="K188" i="123" s="1"/>
  <c r="J188" i="123" a="1"/>
  <c r="J188" i="123" s="1"/>
  <c r="L180" i="123" a="1"/>
  <c r="L180" i="123" s="1"/>
  <c r="E180" i="123" a="1"/>
  <c r="E180" i="123" s="1"/>
  <c r="F180" i="123" a="1"/>
  <c r="F180" i="123" s="1"/>
  <c r="G180" i="123" a="1"/>
  <c r="G180" i="123" s="1"/>
  <c r="H180" i="123" a="1"/>
  <c r="H180" i="123" s="1"/>
  <c r="I180" i="123" a="1"/>
  <c r="I180" i="123" s="1"/>
  <c r="J180" i="123" a="1"/>
  <c r="J180" i="123" s="1"/>
  <c r="K180" i="123" a="1"/>
  <c r="K180" i="123" s="1"/>
  <c r="F172" i="123" a="1"/>
  <c r="F172" i="123" s="1"/>
  <c r="G172" i="123" a="1"/>
  <c r="G172" i="123" s="1"/>
  <c r="H172" i="123" a="1"/>
  <c r="H172" i="123" s="1"/>
  <c r="I172" i="123" a="1"/>
  <c r="I172" i="123" s="1"/>
  <c r="J172" i="123" a="1"/>
  <c r="J172" i="123" s="1"/>
  <c r="K172" i="123" a="1"/>
  <c r="K172" i="123" s="1"/>
  <c r="E172" i="123" a="1"/>
  <c r="E172" i="123" s="1"/>
  <c r="L172" i="123" a="1"/>
  <c r="L172" i="123" s="1"/>
  <c r="H164" i="123" a="1"/>
  <c r="H164" i="123" s="1"/>
  <c r="I164" i="123" a="1"/>
  <c r="I164" i="123" s="1"/>
  <c r="J164" i="123" a="1"/>
  <c r="J164" i="123" s="1"/>
  <c r="K164" i="123" a="1"/>
  <c r="K164" i="123" s="1"/>
  <c r="L164" i="123" a="1"/>
  <c r="L164" i="123" s="1"/>
  <c r="E164" i="123" a="1"/>
  <c r="E164" i="123" s="1"/>
  <c r="F164" i="123" a="1"/>
  <c r="F164" i="123" s="1"/>
  <c r="G164" i="123" a="1"/>
  <c r="G164" i="123" s="1"/>
  <c r="F174" i="123" a="1"/>
  <c r="F174" i="123" s="1"/>
  <c r="G174" i="123" a="1"/>
  <c r="G174" i="123" s="1"/>
  <c r="H174" i="123" a="1"/>
  <c r="H174" i="123" s="1"/>
  <c r="I174" i="123" a="1"/>
  <c r="I174" i="123" s="1"/>
  <c r="J174" i="123" a="1"/>
  <c r="J174" i="123" s="1"/>
  <c r="E174" i="123" a="1"/>
  <c r="E174" i="123" s="1"/>
  <c r="K174" i="123" a="1"/>
  <c r="K174" i="123" s="1"/>
  <c r="L174" i="123" a="1"/>
  <c r="L174" i="123" s="1"/>
  <c r="L181" i="123" a="1"/>
  <c r="L181" i="123" s="1"/>
  <c r="E181" i="123" a="1"/>
  <c r="E181" i="123" s="1"/>
  <c r="F181" i="123" a="1"/>
  <c r="F181" i="123" s="1"/>
  <c r="G181" i="123" a="1"/>
  <c r="G181" i="123" s="1"/>
  <c r="H181" i="123" a="1"/>
  <c r="H181" i="123" s="1"/>
  <c r="I181" i="123" a="1"/>
  <c r="I181" i="123" s="1"/>
  <c r="K181" i="123" a="1"/>
  <c r="K181" i="123" s="1"/>
  <c r="J181" i="123" a="1"/>
  <c r="J181" i="123" s="1"/>
  <c r="L195" i="123" a="1"/>
  <c r="L195" i="123" s="1"/>
  <c r="E195" i="123" a="1"/>
  <c r="E195" i="123" s="1"/>
  <c r="F195" i="123" a="1"/>
  <c r="F195" i="123" s="1"/>
  <c r="G195" i="123" a="1"/>
  <c r="G195" i="123" s="1"/>
  <c r="H195" i="123" a="1"/>
  <c r="H195" i="123" s="1"/>
  <c r="I195" i="123" a="1"/>
  <c r="I195" i="123" s="1"/>
  <c r="J195" i="123" a="1"/>
  <c r="J195" i="123" s="1"/>
  <c r="K195" i="123" a="1"/>
  <c r="K195" i="123" s="1"/>
  <c r="L187" i="123" a="1"/>
  <c r="L187" i="123" s="1"/>
  <c r="E187" i="123" a="1"/>
  <c r="E187" i="123" s="1"/>
  <c r="F187" i="123" a="1"/>
  <c r="F187" i="123" s="1"/>
  <c r="G187" i="123" a="1"/>
  <c r="G187" i="123" s="1"/>
  <c r="H187" i="123" a="1"/>
  <c r="H187" i="123" s="1"/>
  <c r="I187" i="123" a="1"/>
  <c r="I187" i="123" s="1"/>
  <c r="J187" i="123" a="1"/>
  <c r="J187" i="123" s="1"/>
  <c r="K187" i="123" a="1"/>
  <c r="K187" i="123" s="1"/>
  <c r="L179" i="123" a="1"/>
  <c r="L179" i="123" s="1"/>
  <c r="E179" i="123" a="1"/>
  <c r="E179" i="123" s="1"/>
  <c r="F179" i="123" a="1"/>
  <c r="F179" i="123" s="1"/>
  <c r="G179" i="123" a="1"/>
  <c r="G179" i="123" s="1"/>
  <c r="J179" i="123" a="1"/>
  <c r="J179" i="123" s="1"/>
  <c r="H179" i="123" a="1"/>
  <c r="H179" i="123" s="1"/>
  <c r="I179" i="123" a="1"/>
  <c r="I179" i="123" s="1"/>
  <c r="K179" i="123" a="1"/>
  <c r="K179" i="123" s="1"/>
  <c r="G171" i="123" a="1"/>
  <c r="G171" i="123" s="1"/>
  <c r="H171" i="123" a="1"/>
  <c r="H171" i="123" s="1"/>
  <c r="I171" i="123" a="1"/>
  <c r="I171" i="123" s="1"/>
  <c r="J171" i="123" a="1"/>
  <c r="J171" i="123" s="1"/>
  <c r="K171" i="123" a="1"/>
  <c r="K171" i="123" s="1"/>
  <c r="E171" i="123" a="1"/>
  <c r="E171" i="123" s="1"/>
  <c r="F171" i="123" a="1"/>
  <c r="F171" i="123" s="1"/>
  <c r="L171" i="123" a="1"/>
  <c r="L171" i="123" s="1"/>
  <c r="H163" i="123" a="1"/>
  <c r="H163" i="123" s="1"/>
  <c r="I163" i="123" a="1"/>
  <c r="I163" i="123" s="1"/>
  <c r="J163" i="123" a="1"/>
  <c r="J163" i="123" s="1"/>
  <c r="K163" i="123" a="1"/>
  <c r="K163" i="123" s="1"/>
  <c r="L163" i="123" a="1"/>
  <c r="L163" i="123" s="1"/>
  <c r="E163" i="123" a="1"/>
  <c r="E163" i="123" s="1"/>
  <c r="F163" i="123" a="1"/>
  <c r="F163" i="123" s="1"/>
  <c r="G163" i="123" a="1"/>
  <c r="G163" i="123" s="1"/>
  <c r="H166" i="123" a="1"/>
  <c r="H166" i="123" s="1"/>
  <c r="I166" i="123" a="1"/>
  <c r="I166" i="123" s="1"/>
  <c r="G166" i="123" a="1"/>
  <c r="G166" i="123" s="1"/>
  <c r="J166" i="123" a="1"/>
  <c r="J166" i="123" s="1"/>
  <c r="K166" i="123" a="1"/>
  <c r="K166" i="123" s="1"/>
  <c r="E166" i="123" a="1"/>
  <c r="E166" i="123" s="1"/>
  <c r="L166" i="123" a="1"/>
  <c r="L166" i="123" s="1"/>
  <c r="F166" i="123" a="1"/>
  <c r="F166" i="123" s="1"/>
  <c r="F173" i="123" a="1"/>
  <c r="F173" i="123" s="1"/>
  <c r="G173" i="123" a="1"/>
  <c r="G173" i="123" s="1"/>
  <c r="H173" i="123" a="1"/>
  <c r="H173" i="123" s="1"/>
  <c r="I173" i="123" a="1"/>
  <c r="I173" i="123" s="1"/>
  <c r="J173" i="123" a="1"/>
  <c r="J173" i="123" s="1"/>
  <c r="K173" i="123" a="1"/>
  <c r="K173" i="123" s="1"/>
  <c r="E173" i="123" a="1"/>
  <c r="E173" i="123" s="1"/>
  <c r="L173" i="123" a="1"/>
  <c r="L173" i="123" s="1"/>
  <c r="L194" i="123" a="1"/>
  <c r="L194" i="123" s="1"/>
  <c r="E194" i="123" a="1"/>
  <c r="E194" i="123" s="1"/>
  <c r="F194" i="123" a="1"/>
  <c r="F194" i="123" s="1"/>
  <c r="G194" i="123" a="1"/>
  <c r="G194" i="123" s="1"/>
  <c r="H194" i="123" a="1"/>
  <c r="H194" i="123" s="1"/>
  <c r="I194" i="123" a="1"/>
  <c r="I194" i="123" s="1"/>
  <c r="J194" i="123" a="1"/>
  <c r="J194" i="123" s="1"/>
  <c r="K194" i="123" a="1"/>
  <c r="K194" i="123" s="1"/>
  <c r="L186" i="123" a="1"/>
  <c r="L186" i="123" s="1"/>
  <c r="J186" i="123" a="1"/>
  <c r="J186" i="123" s="1"/>
  <c r="E186" i="123" a="1"/>
  <c r="E186" i="123" s="1"/>
  <c r="F186" i="123" a="1"/>
  <c r="F186" i="123" s="1"/>
  <c r="G186" i="123" a="1"/>
  <c r="G186" i="123" s="1"/>
  <c r="H186" i="123" a="1"/>
  <c r="H186" i="123" s="1"/>
  <c r="I186" i="123" a="1"/>
  <c r="I186" i="123" s="1"/>
  <c r="K186" i="123" a="1"/>
  <c r="K186" i="123" s="1"/>
  <c r="L178" i="123" a="1"/>
  <c r="L178" i="123" s="1"/>
  <c r="E178" i="123" a="1"/>
  <c r="E178" i="123" s="1"/>
  <c r="F178" i="123" a="1"/>
  <c r="F178" i="123" s="1"/>
  <c r="G178" i="123" a="1"/>
  <c r="G178" i="123" s="1"/>
  <c r="H178" i="123" a="1"/>
  <c r="H178" i="123" s="1"/>
  <c r="I178" i="123" a="1"/>
  <c r="I178" i="123" s="1"/>
  <c r="J178" i="123" a="1"/>
  <c r="J178" i="123" s="1"/>
  <c r="K178" i="123" a="1"/>
  <c r="K178" i="123" s="1"/>
  <c r="G170" i="123" a="1"/>
  <c r="G170" i="123" s="1"/>
  <c r="H170" i="123" a="1"/>
  <c r="H170" i="123" s="1"/>
  <c r="I170" i="123" a="1"/>
  <c r="I170" i="123" s="1"/>
  <c r="J170" i="123" a="1"/>
  <c r="J170" i="123" s="1"/>
  <c r="K170" i="123" a="1"/>
  <c r="K170" i="123" s="1"/>
  <c r="L170" i="123" a="1"/>
  <c r="L170" i="123" s="1"/>
  <c r="F170" i="123" a="1"/>
  <c r="F170" i="123" s="1"/>
  <c r="E170" i="123" a="1"/>
  <c r="E170" i="123" s="1"/>
  <c r="H162" i="123" a="1"/>
  <c r="H162" i="123" s="1"/>
  <c r="I162" i="123" a="1"/>
  <c r="I162" i="123" s="1"/>
  <c r="J162" i="123" a="1"/>
  <c r="J162" i="123" s="1"/>
  <c r="K162" i="123" a="1"/>
  <c r="K162" i="123" s="1"/>
  <c r="L162" i="123" a="1"/>
  <c r="L162" i="123" s="1"/>
  <c r="E162" i="123" a="1"/>
  <c r="E162" i="123" s="1"/>
  <c r="G162" i="123" a="1"/>
  <c r="G162" i="123" s="1"/>
  <c r="F162" i="123" a="1"/>
  <c r="F162" i="123" s="1"/>
  <c r="L193" i="123" a="1"/>
  <c r="L193" i="123" s="1"/>
  <c r="E193" i="123" a="1"/>
  <c r="E193" i="123" s="1"/>
  <c r="F193" i="123" a="1"/>
  <c r="F193" i="123" s="1"/>
  <c r="G193" i="123" a="1"/>
  <c r="G193" i="123" s="1"/>
  <c r="H193" i="123" a="1"/>
  <c r="H193" i="123" s="1"/>
  <c r="I193" i="123" a="1"/>
  <c r="I193" i="123" s="1"/>
  <c r="K193" i="123" a="1"/>
  <c r="K193" i="123" s="1"/>
  <c r="J193" i="123" a="1"/>
  <c r="J193" i="123" s="1"/>
  <c r="L185" i="123" a="1"/>
  <c r="L185" i="123" s="1"/>
  <c r="E185" i="123" a="1"/>
  <c r="E185" i="123" s="1"/>
  <c r="F185" i="123" a="1"/>
  <c r="F185" i="123" s="1"/>
  <c r="G185" i="123" a="1"/>
  <c r="G185" i="123" s="1"/>
  <c r="H185" i="123" a="1"/>
  <c r="H185" i="123" s="1"/>
  <c r="I185" i="123" a="1"/>
  <c r="I185" i="123" s="1"/>
  <c r="K185" i="123" a="1"/>
  <c r="K185" i="123" s="1"/>
  <c r="J185" i="123" a="1"/>
  <c r="J185" i="123" s="1"/>
  <c r="L177" i="123" a="1"/>
  <c r="L177" i="123" s="1"/>
  <c r="E177" i="123" a="1"/>
  <c r="E177" i="123" s="1"/>
  <c r="F177" i="123" a="1"/>
  <c r="F177" i="123" s="1"/>
  <c r="G177" i="123" a="1"/>
  <c r="G177" i="123" s="1"/>
  <c r="H177" i="123" a="1"/>
  <c r="H177" i="123" s="1"/>
  <c r="I177" i="123" a="1"/>
  <c r="I177" i="123" s="1"/>
  <c r="K177" i="123" a="1"/>
  <c r="K177" i="123" s="1"/>
  <c r="J177" i="123" a="1"/>
  <c r="J177" i="123" s="1"/>
  <c r="G169" i="123" a="1"/>
  <c r="G169" i="123" s="1"/>
  <c r="H169" i="123" a="1"/>
  <c r="H169" i="123" s="1"/>
  <c r="I169" i="123" a="1"/>
  <c r="I169" i="123" s="1"/>
  <c r="J169" i="123" a="1"/>
  <c r="J169" i="123" s="1"/>
  <c r="K169" i="123" a="1"/>
  <c r="K169" i="123" s="1"/>
  <c r="L169" i="123" a="1"/>
  <c r="L169" i="123" s="1"/>
  <c r="E169" i="123" a="1"/>
  <c r="E169" i="123" s="1"/>
  <c r="F169" i="123" a="1"/>
  <c r="F169" i="123" s="1"/>
  <c r="I160" i="123" a="1"/>
  <c r="I160" i="123" s="1"/>
  <c r="J160" i="123" a="1"/>
  <c r="J160" i="123" s="1"/>
  <c r="K160" i="123" a="1"/>
  <c r="K160" i="123" s="1"/>
  <c r="L160" i="123" a="1"/>
  <c r="L160" i="123" s="1"/>
  <c r="E160" i="123" a="1"/>
  <c r="E160" i="123" s="1"/>
  <c r="F160" i="123" a="1"/>
  <c r="F160" i="123" s="1"/>
  <c r="G160" i="123" a="1"/>
  <c r="G160" i="123" s="1"/>
  <c r="H160" i="123" a="1"/>
  <c r="H160" i="123" s="1"/>
  <c r="L144" i="123" a="1"/>
  <c r="L144" i="123" s="1"/>
  <c r="E144" i="123" a="1"/>
  <c r="E144" i="123" s="1"/>
  <c r="F144" i="123" a="1"/>
  <c r="F144" i="123" s="1"/>
  <c r="G144" i="123" a="1"/>
  <c r="G144" i="123" s="1"/>
  <c r="H144" i="123" a="1"/>
  <c r="H144" i="123" s="1"/>
  <c r="I144" i="123" a="1"/>
  <c r="I144" i="123" s="1"/>
  <c r="J144" i="123" a="1"/>
  <c r="J144" i="123" s="1"/>
  <c r="K144" i="123" a="1"/>
  <c r="K144" i="123" s="1"/>
  <c r="I159" i="123" a="1"/>
  <c r="I159" i="123" s="1"/>
  <c r="F159" i="123" a="1"/>
  <c r="F159" i="123" s="1"/>
  <c r="J159" i="123" a="1"/>
  <c r="J159" i="123" s="1"/>
  <c r="L159" i="123" a="1"/>
  <c r="L159" i="123" s="1"/>
  <c r="K159" i="123" a="1"/>
  <c r="K159" i="123" s="1"/>
  <c r="E159" i="123" a="1"/>
  <c r="E159" i="123" s="1"/>
  <c r="G159" i="123" a="1"/>
  <c r="G159" i="123" s="1"/>
  <c r="H159" i="123" a="1"/>
  <c r="H159" i="123" s="1"/>
  <c r="L151" i="123" a="1"/>
  <c r="L151" i="123" s="1"/>
  <c r="E151" i="123" a="1"/>
  <c r="E151" i="123" s="1"/>
  <c r="F151" i="123" a="1"/>
  <c r="F151" i="123" s="1"/>
  <c r="G151" i="123" a="1"/>
  <c r="G151" i="123" s="1"/>
  <c r="H151" i="123" a="1"/>
  <c r="H151" i="123" s="1"/>
  <c r="I151" i="123" a="1"/>
  <c r="I151" i="123" s="1"/>
  <c r="J151" i="123" a="1"/>
  <c r="J151" i="123" s="1"/>
  <c r="K151" i="123" a="1"/>
  <c r="K151" i="123" s="1"/>
  <c r="E143" i="123" a="1"/>
  <c r="E143" i="123" s="1"/>
  <c r="L143" i="123" a="1"/>
  <c r="L143" i="123" s="1"/>
  <c r="I143" i="123" a="1"/>
  <c r="I143" i="123" s="1"/>
  <c r="F143" i="123" a="1"/>
  <c r="F143" i="123" s="1"/>
  <c r="G143" i="123" a="1"/>
  <c r="G143" i="123" s="1"/>
  <c r="H143" i="123" a="1"/>
  <c r="H143" i="123" s="1"/>
  <c r="J143" i="123" a="1"/>
  <c r="J143" i="123" s="1"/>
  <c r="K143" i="123" a="1"/>
  <c r="K143" i="123" s="1"/>
  <c r="F135" i="123" a="1"/>
  <c r="F135" i="123" s="1"/>
  <c r="G135" i="123" a="1"/>
  <c r="G135" i="123" s="1"/>
  <c r="H135" i="123" a="1"/>
  <c r="H135" i="123" s="1"/>
  <c r="I135" i="123" a="1"/>
  <c r="I135" i="123" s="1"/>
  <c r="J135" i="123" a="1"/>
  <c r="J135" i="123" s="1"/>
  <c r="K135" i="123" a="1"/>
  <c r="K135" i="123" s="1"/>
  <c r="E135" i="123" a="1"/>
  <c r="E135" i="123" s="1"/>
  <c r="L135" i="123" a="1"/>
  <c r="L135" i="123" s="1"/>
  <c r="I127" i="123" a="1"/>
  <c r="I127" i="123" s="1"/>
  <c r="J127" i="123" a="1"/>
  <c r="J127" i="123" s="1"/>
  <c r="K127" i="123" a="1"/>
  <c r="K127" i="123" s="1"/>
  <c r="F127" i="123" a="1"/>
  <c r="F127" i="123" s="1"/>
  <c r="G127" i="123" a="1"/>
  <c r="G127" i="123" s="1"/>
  <c r="L127" i="123" a="1"/>
  <c r="L127" i="123" s="1"/>
  <c r="E127" i="123" a="1"/>
  <c r="E127" i="123" s="1"/>
  <c r="H127" i="123" a="1"/>
  <c r="H127" i="123" s="1"/>
  <c r="I158" i="123" a="1"/>
  <c r="I158" i="123" s="1"/>
  <c r="J158" i="123" a="1"/>
  <c r="J158" i="123" s="1"/>
  <c r="K158" i="123" a="1"/>
  <c r="K158" i="123" s="1"/>
  <c r="L158" i="123" a="1"/>
  <c r="L158" i="123" s="1"/>
  <c r="E158" i="123" a="1"/>
  <c r="E158" i="123" s="1"/>
  <c r="F158" i="123" a="1"/>
  <c r="F158" i="123" s="1"/>
  <c r="H158" i="123" a="1"/>
  <c r="H158" i="123" s="1"/>
  <c r="G158" i="123" a="1"/>
  <c r="G158" i="123" s="1"/>
  <c r="L150" i="123" a="1"/>
  <c r="L150" i="123" s="1"/>
  <c r="E150" i="123" a="1"/>
  <c r="E150" i="123" s="1"/>
  <c r="F150" i="123" a="1"/>
  <c r="F150" i="123" s="1"/>
  <c r="G150" i="123" a="1"/>
  <c r="G150" i="123" s="1"/>
  <c r="H150" i="123" a="1"/>
  <c r="H150" i="123" s="1"/>
  <c r="I150" i="123" a="1"/>
  <c r="I150" i="123" s="1"/>
  <c r="K150" i="123" a="1"/>
  <c r="K150" i="123" s="1"/>
  <c r="J150" i="123" a="1"/>
  <c r="J150" i="123" s="1"/>
  <c r="E142" i="123" a="1"/>
  <c r="E142" i="123" s="1"/>
  <c r="F142" i="123" a="1"/>
  <c r="F142" i="123" s="1"/>
  <c r="G142" i="123" a="1"/>
  <c r="G142" i="123" s="1"/>
  <c r="H142" i="123" a="1"/>
  <c r="H142" i="123" s="1"/>
  <c r="I142" i="123" a="1"/>
  <c r="I142" i="123" s="1"/>
  <c r="J142" i="123" a="1"/>
  <c r="J142" i="123" s="1"/>
  <c r="L142" i="123" a="1"/>
  <c r="L142" i="123" s="1"/>
  <c r="K142" i="123" a="1"/>
  <c r="K142" i="123" s="1"/>
  <c r="F134" i="123" a="1"/>
  <c r="F134" i="123" s="1"/>
  <c r="G134" i="123" a="1"/>
  <c r="G134" i="123" s="1"/>
  <c r="H134" i="123" a="1"/>
  <c r="H134" i="123" s="1"/>
  <c r="I134" i="123" a="1"/>
  <c r="I134" i="123" s="1"/>
  <c r="J134" i="123" a="1"/>
  <c r="J134" i="123" s="1"/>
  <c r="K134" i="123" a="1"/>
  <c r="K134" i="123" s="1"/>
  <c r="E134" i="123" a="1"/>
  <c r="E134" i="123" s="1"/>
  <c r="L134" i="123" a="1"/>
  <c r="L134" i="123" s="1"/>
  <c r="I126" i="123" a="1"/>
  <c r="I126" i="123" s="1"/>
  <c r="J126" i="123" a="1"/>
  <c r="J126" i="123" s="1"/>
  <c r="K126" i="123" a="1"/>
  <c r="K126" i="123" s="1"/>
  <c r="E126" i="123" a="1"/>
  <c r="E126" i="123" s="1"/>
  <c r="L126" i="123" a="1"/>
  <c r="L126" i="123" s="1"/>
  <c r="F126" i="123" a="1"/>
  <c r="F126" i="123" s="1"/>
  <c r="G126" i="123" a="1"/>
  <c r="G126" i="123" s="1"/>
  <c r="H126" i="123" a="1"/>
  <c r="H126" i="123" s="1"/>
  <c r="L149" i="123" a="1"/>
  <c r="L149" i="123" s="1"/>
  <c r="E149" i="123" a="1"/>
  <c r="E149" i="123" s="1"/>
  <c r="F149" i="123" a="1"/>
  <c r="F149" i="123" s="1"/>
  <c r="G149" i="123" a="1"/>
  <c r="G149" i="123" s="1"/>
  <c r="H149" i="123" a="1"/>
  <c r="H149" i="123" s="1"/>
  <c r="I149" i="123" a="1"/>
  <c r="I149" i="123" s="1"/>
  <c r="J149" i="123" a="1"/>
  <c r="J149" i="123" s="1"/>
  <c r="K149" i="123" a="1"/>
  <c r="K149" i="123" s="1"/>
  <c r="E141" i="123" a="1"/>
  <c r="E141" i="123" s="1"/>
  <c r="F141" i="123" a="1"/>
  <c r="F141" i="123" s="1"/>
  <c r="G141" i="123" a="1"/>
  <c r="G141" i="123" s="1"/>
  <c r="H141" i="123" a="1"/>
  <c r="H141" i="123" s="1"/>
  <c r="I141" i="123" a="1"/>
  <c r="I141" i="123" s="1"/>
  <c r="J141" i="123" a="1"/>
  <c r="J141" i="123" s="1"/>
  <c r="K141" i="123" a="1"/>
  <c r="K141" i="123" s="1"/>
  <c r="L141" i="123" a="1"/>
  <c r="L141" i="123" s="1"/>
  <c r="H133" i="123" a="1"/>
  <c r="H133" i="123" s="1"/>
  <c r="I133" i="123" a="1"/>
  <c r="I133" i="123" s="1"/>
  <c r="J133" i="123" a="1"/>
  <c r="J133" i="123" s="1"/>
  <c r="K133" i="123" a="1"/>
  <c r="K133" i="123" s="1"/>
  <c r="E133" i="123" a="1"/>
  <c r="E133" i="123" s="1"/>
  <c r="L133" i="123" a="1"/>
  <c r="L133" i="123" s="1"/>
  <c r="F133" i="123" a="1"/>
  <c r="F133" i="123" s="1"/>
  <c r="G133" i="123" a="1"/>
  <c r="G133" i="123" s="1"/>
  <c r="J125" i="123" a="1"/>
  <c r="J125" i="123" s="1"/>
  <c r="K125" i="123" a="1"/>
  <c r="K125" i="123" s="1"/>
  <c r="L125" i="123" a="1"/>
  <c r="L125" i="123" s="1"/>
  <c r="E125" i="123" a="1"/>
  <c r="E125" i="123" s="1"/>
  <c r="G125" i="123" a="1"/>
  <c r="G125" i="123" s="1"/>
  <c r="H125" i="123" a="1"/>
  <c r="H125" i="123" s="1"/>
  <c r="F125" i="123" a="1"/>
  <c r="F125" i="123" s="1"/>
  <c r="I125" i="123" a="1"/>
  <c r="I125" i="123" s="1"/>
  <c r="I157" i="123" a="1"/>
  <c r="I157" i="123" s="1"/>
  <c r="J157" i="123" a="1"/>
  <c r="J157" i="123" s="1"/>
  <c r="K157" i="123" a="1"/>
  <c r="K157" i="123" s="1"/>
  <c r="L157" i="123" a="1"/>
  <c r="L157" i="123" s="1"/>
  <c r="E157" i="123" a="1"/>
  <c r="E157" i="123" s="1"/>
  <c r="F157" i="123" a="1"/>
  <c r="F157" i="123" s="1"/>
  <c r="G157" i="123" a="1"/>
  <c r="G157" i="123" s="1"/>
  <c r="H157" i="123" a="1"/>
  <c r="H157" i="123" s="1"/>
  <c r="J156" i="123" a="1"/>
  <c r="J156" i="123" s="1"/>
  <c r="K156" i="123" a="1"/>
  <c r="K156" i="123" s="1"/>
  <c r="L156" i="123" a="1"/>
  <c r="L156" i="123" s="1"/>
  <c r="G156" i="123" a="1"/>
  <c r="G156" i="123" s="1"/>
  <c r="E156" i="123" a="1"/>
  <c r="E156" i="123" s="1"/>
  <c r="F156" i="123" a="1"/>
  <c r="F156" i="123" s="1"/>
  <c r="H156" i="123" a="1"/>
  <c r="H156" i="123" s="1"/>
  <c r="I156" i="123" a="1"/>
  <c r="I156" i="123" s="1"/>
  <c r="L148" i="123" a="1"/>
  <c r="L148" i="123" s="1"/>
  <c r="E148" i="123" a="1"/>
  <c r="E148" i="123" s="1"/>
  <c r="F148" i="123" a="1"/>
  <c r="F148" i="123" s="1"/>
  <c r="G148" i="123" a="1"/>
  <c r="G148" i="123" s="1"/>
  <c r="H148" i="123" a="1"/>
  <c r="H148" i="123" s="1"/>
  <c r="I148" i="123" a="1"/>
  <c r="I148" i="123" s="1"/>
  <c r="J148" i="123" a="1"/>
  <c r="J148" i="123" s="1"/>
  <c r="K148" i="123" a="1"/>
  <c r="K148" i="123" s="1"/>
  <c r="E140" i="123" a="1"/>
  <c r="E140" i="123" s="1"/>
  <c r="F140" i="123" a="1"/>
  <c r="F140" i="123" s="1"/>
  <c r="G140" i="123" a="1"/>
  <c r="G140" i="123" s="1"/>
  <c r="H140" i="123" a="1"/>
  <c r="H140" i="123" s="1"/>
  <c r="I140" i="123" a="1"/>
  <c r="I140" i="123" s="1"/>
  <c r="J140" i="123" a="1"/>
  <c r="J140" i="123" s="1"/>
  <c r="K140" i="123" a="1"/>
  <c r="K140" i="123" s="1"/>
  <c r="L140" i="123" a="1"/>
  <c r="L140" i="123" s="1"/>
  <c r="H132" i="123" a="1"/>
  <c r="H132" i="123" s="1"/>
  <c r="I132" i="123" a="1"/>
  <c r="I132" i="123" s="1"/>
  <c r="J132" i="123" a="1"/>
  <c r="J132" i="123" s="1"/>
  <c r="K132" i="123" a="1"/>
  <c r="K132" i="123" s="1"/>
  <c r="L132" i="123" a="1"/>
  <c r="L132" i="123" s="1"/>
  <c r="E132" i="123" a="1"/>
  <c r="E132" i="123" s="1"/>
  <c r="F132" i="123" a="1"/>
  <c r="F132" i="123" s="1"/>
  <c r="G132" i="123" a="1"/>
  <c r="G132" i="123" s="1"/>
  <c r="L147" i="123" a="1"/>
  <c r="L147" i="123" s="1"/>
  <c r="G147" i="123" a="1"/>
  <c r="G147" i="123" s="1"/>
  <c r="K147" i="123" a="1"/>
  <c r="K147" i="123" s="1"/>
  <c r="E147" i="123" a="1"/>
  <c r="E147" i="123" s="1"/>
  <c r="F147" i="123" a="1"/>
  <c r="F147" i="123" s="1"/>
  <c r="I147" i="123" a="1"/>
  <c r="I147" i="123" s="1"/>
  <c r="H147" i="123" a="1"/>
  <c r="H147" i="123" s="1"/>
  <c r="J147" i="123" a="1"/>
  <c r="J147" i="123" s="1"/>
  <c r="H131" i="123" a="1"/>
  <c r="H131" i="123" s="1"/>
  <c r="I131" i="123" a="1"/>
  <c r="I131" i="123" s="1"/>
  <c r="J131" i="123" a="1"/>
  <c r="J131" i="123" s="1"/>
  <c r="K131" i="123" a="1"/>
  <c r="K131" i="123" s="1"/>
  <c r="L131" i="123" a="1"/>
  <c r="L131" i="123" s="1"/>
  <c r="E131" i="123" a="1"/>
  <c r="E131" i="123" s="1"/>
  <c r="G131" i="123" a="1"/>
  <c r="G131" i="123" s="1"/>
  <c r="F131" i="123" a="1"/>
  <c r="F131" i="123" s="1"/>
  <c r="J155" i="123" a="1"/>
  <c r="J155" i="123" s="1"/>
  <c r="K155" i="123" a="1"/>
  <c r="K155" i="123" s="1"/>
  <c r="E155" i="123" a="1"/>
  <c r="E155" i="123" s="1"/>
  <c r="L155" i="123" a="1"/>
  <c r="L155" i="123" s="1"/>
  <c r="F155" i="123" a="1"/>
  <c r="F155" i="123" s="1"/>
  <c r="G155" i="123" a="1"/>
  <c r="G155" i="123" s="1"/>
  <c r="H155" i="123" a="1"/>
  <c r="H155" i="123" s="1"/>
  <c r="I155" i="123" a="1"/>
  <c r="I155" i="123" s="1"/>
  <c r="K154" i="123" a="1"/>
  <c r="K154" i="123" s="1"/>
  <c r="L154" i="123" a="1"/>
  <c r="L154" i="123" s="1"/>
  <c r="E154" i="123" a="1"/>
  <c r="E154" i="123" s="1"/>
  <c r="F154" i="123" a="1"/>
  <c r="F154" i="123" s="1"/>
  <c r="H154" i="123" a="1"/>
  <c r="H154" i="123" s="1"/>
  <c r="G154" i="123" a="1"/>
  <c r="G154" i="123" s="1"/>
  <c r="J154" i="123" a="1"/>
  <c r="J154" i="123" s="1"/>
  <c r="I154" i="123" a="1"/>
  <c r="I154" i="123" s="1"/>
  <c r="L146" i="123" a="1"/>
  <c r="L146" i="123" s="1"/>
  <c r="E146" i="123" a="1"/>
  <c r="E146" i="123" s="1"/>
  <c r="F146" i="123" a="1"/>
  <c r="F146" i="123" s="1"/>
  <c r="G146" i="123" a="1"/>
  <c r="G146" i="123" s="1"/>
  <c r="H146" i="123" a="1"/>
  <c r="H146" i="123" s="1"/>
  <c r="I146" i="123" a="1"/>
  <c r="I146" i="123" s="1"/>
  <c r="K146" i="123" a="1"/>
  <c r="K146" i="123" s="1"/>
  <c r="J146" i="123" a="1"/>
  <c r="J146" i="123" s="1"/>
  <c r="E138" i="123" a="1"/>
  <c r="E138" i="123" s="1"/>
  <c r="F138" i="123" a="1"/>
  <c r="F138" i="123" s="1"/>
  <c r="G138" i="123" a="1"/>
  <c r="G138" i="123" s="1"/>
  <c r="H138" i="123" a="1"/>
  <c r="H138" i="123" s="1"/>
  <c r="I138" i="123" a="1"/>
  <c r="I138" i="123" s="1"/>
  <c r="J138" i="123" a="1"/>
  <c r="J138" i="123" s="1"/>
  <c r="L138" i="123" a="1"/>
  <c r="L138" i="123" s="1"/>
  <c r="K138" i="123" a="1"/>
  <c r="K138" i="123" s="1"/>
  <c r="H130" i="123" a="1"/>
  <c r="H130" i="123" s="1"/>
  <c r="I130" i="123" a="1"/>
  <c r="I130" i="123" s="1"/>
  <c r="J130" i="123" a="1"/>
  <c r="J130" i="123" s="1"/>
  <c r="K130" i="123" a="1"/>
  <c r="K130" i="123" s="1"/>
  <c r="L130" i="123" a="1"/>
  <c r="L130" i="123" s="1"/>
  <c r="E130" i="123" a="1"/>
  <c r="E130" i="123" s="1"/>
  <c r="F130" i="123" a="1"/>
  <c r="F130" i="123" s="1"/>
  <c r="G130" i="123" a="1"/>
  <c r="G130" i="123" s="1"/>
  <c r="E139" i="123" a="1"/>
  <c r="E139" i="123" s="1"/>
  <c r="F139" i="123" a="1"/>
  <c r="F139" i="123" s="1"/>
  <c r="G139" i="123" a="1"/>
  <c r="G139" i="123" s="1"/>
  <c r="H139" i="123" a="1"/>
  <c r="H139" i="123" s="1"/>
  <c r="I139" i="123" a="1"/>
  <c r="I139" i="123" s="1"/>
  <c r="J139" i="123" a="1"/>
  <c r="J139" i="123" s="1"/>
  <c r="K139" i="123" a="1"/>
  <c r="K139" i="123" s="1"/>
  <c r="L139" i="123" a="1"/>
  <c r="L139" i="123" s="1"/>
  <c r="K153" i="123" a="1"/>
  <c r="K153" i="123" s="1"/>
  <c r="E153" i="123" a="1"/>
  <c r="E153" i="123" s="1"/>
  <c r="L153" i="123" a="1"/>
  <c r="L153" i="123" s="1"/>
  <c r="F153" i="123" a="1"/>
  <c r="F153" i="123" s="1"/>
  <c r="G153" i="123" a="1"/>
  <c r="G153" i="123" s="1"/>
  <c r="H153" i="123" a="1"/>
  <c r="H153" i="123" s="1"/>
  <c r="I153" i="123" a="1"/>
  <c r="I153" i="123" s="1"/>
  <c r="J153" i="123" a="1"/>
  <c r="J153" i="123" s="1"/>
  <c r="L145" i="123" a="1"/>
  <c r="L145" i="123" s="1"/>
  <c r="E145" i="123" a="1"/>
  <c r="E145" i="123" s="1"/>
  <c r="F145" i="123" a="1"/>
  <c r="F145" i="123" s="1"/>
  <c r="G145" i="123" a="1"/>
  <c r="G145" i="123" s="1"/>
  <c r="H145" i="123" a="1"/>
  <c r="H145" i="123" s="1"/>
  <c r="I145" i="123" a="1"/>
  <c r="I145" i="123" s="1"/>
  <c r="J145" i="123" a="1"/>
  <c r="J145" i="123" s="1"/>
  <c r="K145" i="123" a="1"/>
  <c r="K145" i="123" s="1"/>
  <c r="E137" i="123" a="1"/>
  <c r="E137" i="123" s="1"/>
  <c r="F137" i="123" a="1"/>
  <c r="F137" i="123" s="1"/>
  <c r="G137" i="123" a="1"/>
  <c r="G137" i="123" s="1"/>
  <c r="H137" i="123" a="1"/>
  <c r="H137" i="123" s="1"/>
  <c r="I137" i="123" a="1"/>
  <c r="I137" i="123" s="1"/>
  <c r="J137" i="123" a="1"/>
  <c r="J137" i="123" s="1"/>
  <c r="K137" i="123" a="1"/>
  <c r="K137" i="123" s="1"/>
  <c r="L137" i="123" a="1"/>
  <c r="L137" i="123" s="1"/>
  <c r="H129" i="123" a="1"/>
  <c r="H129" i="123" s="1"/>
  <c r="I129" i="123" a="1"/>
  <c r="I129" i="123" s="1"/>
  <c r="J129" i="123" a="1"/>
  <c r="J129" i="123" s="1"/>
  <c r="F129" i="123" a="1"/>
  <c r="F129" i="123" s="1"/>
  <c r="K129" i="123" a="1"/>
  <c r="K129" i="123" s="1"/>
  <c r="E129" i="123" a="1"/>
  <c r="E129" i="123" s="1"/>
  <c r="G129" i="123" a="1"/>
  <c r="G129" i="123" s="1"/>
  <c r="L129" i="123" a="1"/>
  <c r="L129" i="123" s="1"/>
  <c r="L152" i="123" a="1"/>
  <c r="L152" i="123" s="1"/>
  <c r="E152" i="123" a="1"/>
  <c r="E152" i="123" s="1"/>
  <c r="F152" i="123" a="1"/>
  <c r="F152" i="123" s="1"/>
  <c r="I152" i="123" a="1"/>
  <c r="I152" i="123" s="1"/>
  <c r="G152" i="123" a="1"/>
  <c r="G152" i="123" s="1"/>
  <c r="H152" i="123" a="1"/>
  <c r="H152" i="123" s="1"/>
  <c r="J152" i="123" a="1"/>
  <c r="J152" i="123" s="1"/>
  <c r="K152" i="123" a="1"/>
  <c r="K152" i="123" s="1"/>
  <c r="F136" i="123" a="1"/>
  <c r="F136" i="123" s="1"/>
  <c r="G136" i="123" a="1"/>
  <c r="G136" i="123" s="1"/>
  <c r="H136" i="123" a="1"/>
  <c r="H136" i="123" s="1"/>
  <c r="I136" i="123" a="1"/>
  <c r="I136" i="123" s="1"/>
  <c r="J136" i="123" a="1"/>
  <c r="J136" i="123" s="1"/>
  <c r="K136" i="123" a="1"/>
  <c r="K136" i="123" s="1"/>
  <c r="E136" i="123" a="1"/>
  <c r="E136" i="123" s="1"/>
  <c r="L136" i="123" a="1"/>
  <c r="L136" i="123" s="1"/>
  <c r="H128" i="123" a="1"/>
  <c r="H128" i="123" s="1"/>
  <c r="I128" i="123" a="1"/>
  <c r="I128" i="123" s="1"/>
  <c r="J128" i="123" a="1"/>
  <c r="J128" i="123" s="1"/>
  <c r="K128" i="123" a="1"/>
  <c r="K128" i="123" s="1"/>
  <c r="E128" i="123" a="1"/>
  <c r="E128" i="123" s="1"/>
  <c r="F128" i="123" a="1"/>
  <c r="F128" i="123" s="1"/>
  <c r="G128" i="123" a="1"/>
  <c r="G128" i="123" s="1"/>
  <c r="L128" i="123" a="1"/>
  <c r="L128" i="123" s="1"/>
  <c r="K85" i="123" a="1"/>
  <c r="K85" i="123" s="1"/>
  <c r="L85" i="123" a="1"/>
  <c r="L85" i="123" s="1"/>
  <c r="E85" i="123" a="1"/>
  <c r="E85" i="123" s="1"/>
  <c r="F85" i="123" a="1"/>
  <c r="F85" i="123" s="1"/>
  <c r="G85" i="123" a="1"/>
  <c r="G85" i="123" s="1"/>
  <c r="H85" i="123" a="1"/>
  <c r="H85" i="123" s="1"/>
  <c r="I85" i="123" a="1"/>
  <c r="I85" i="123" s="1"/>
  <c r="J85" i="123" a="1"/>
  <c r="J85" i="123" s="1"/>
  <c r="K53" i="123" a="1"/>
  <c r="K53" i="123" s="1"/>
  <c r="L53" i="123" a="1"/>
  <c r="L53" i="123" s="1"/>
  <c r="E53" i="123" a="1"/>
  <c r="E53" i="123" s="1"/>
  <c r="H53" i="123" a="1"/>
  <c r="H53" i="123" s="1"/>
  <c r="F53" i="123" a="1"/>
  <c r="F53" i="123" s="1"/>
  <c r="G53" i="123" a="1"/>
  <c r="G53" i="123" s="1"/>
  <c r="I53" i="123" a="1"/>
  <c r="I53" i="123" s="1"/>
  <c r="J53" i="123" a="1"/>
  <c r="J53" i="123" s="1"/>
  <c r="I102" i="123" a="1"/>
  <c r="I102" i="123" s="1"/>
  <c r="J102" i="123" a="1"/>
  <c r="J102" i="123" s="1"/>
  <c r="K102" i="123" a="1"/>
  <c r="K102" i="123" s="1"/>
  <c r="E102" i="123" a="1"/>
  <c r="E102" i="123" s="1"/>
  <c r="L102" i="123" a="1"/>
  <c r="L102" i="123" s="1"/>
  <c r="F102" i="123" a="1"/>
  <c r="F102" i="123" s="1"/>
  <c r="G102" i="123" a="1"/>
  <c r="G102" i="123" s="1"/>
  <c r="H102" i="123" a="1"/>
  <c r="H102" i="123" s="1"/>
  <c r="H50" i="123" a="1"/>
  <c r="H50" i="123" s="1"/>
  <c r="K50" i="123" a="1"/>
  <c r="K50" i="123" s="1"/>
  <c r="I50" i="123" a="1"/>
  <c r="I50" i="123" s="1"/>
  <c r="G50" i="123" a="1"/>
  <c r="G50" i="123" s="1"/>
  <c r="F50" i="123" a="1"/>
  <c r="F50" i="123" s="1"/>
  <c r="J50" i="123" a="1"/>
  <c r="J50" i="123" s="1"/>
  <c r="L50" i="123" a="1"/>
  <c r="L50" i="123" s="1"/>
  <c r="E50" i="123" a="1"/>
  <c r="E50" i="123" s="1"/>
  <c r="K84" i="123" a="1"/>
  <c r="K84" i="123" s="1"/>
  <c r="L84" i="123" a="1"/>
  <c r="L84" i="123" s="1"/>
  <c r="E84" i="123" a="1"/>
  <c r="E84" i="123" s="1"/>
  <c r="F84" i="123" a="1"/>
  <c r="F84" i="123" s="1"/>
  <c r="G84" i="123" a="1"/>
  <c r="G84" i="123" s="1"/>
  <c r="H84" i="123" a="1"/>
  <c r="H84" i="123" s="1"/>
  <c r="I84" i="123" a="1"/>
  <c r="I84" i="123" s="1"/>
  <c r="J84" i="123" a="1"/>
  <c r="J84" i="123" s="1"/>
  <c r="K76" i="123" a="1"/>
  <c r="K76" i="123" s="1"/>
  <c r="L76" i="123" a="1"/>
  <c r="L76" i="123" s="1"/>
  <c r="E76" i="123" a="1"/>
  <c r="E76" i="123" s="1"/>
  <c r="F76" i="123" a="1"/>
  <c r="F76" i="123" s="1"/>
  <c r="G76" i="123" a="1"/>
  <c r="G76" i="123" s="1"/>
  <c r="H76" i="123" a="1"/>
  <c r="H76" i="123" s="1"/>
  <c r="I76" i="123" a="1"/>
  <c r="I76" i="123" s="1"/>
  <c r="J76" i="123" a="1"/>
  <c r="J76" i="123" s="1"/>
  <c r="K68" i="123" a="1"/>
  <c r="K68" i="123" s="1"/>
  <c r="L68" i="123" a="1"/>
  <c r="L68" i="123" s="1"/>
  <c r="E68" i="123" a="1"/>
  <c r="E68" i="123" s="1"/>
  <c r="F68" i="123" a="1"/>
  <c r="F68" i="123" s="1"/>
  <c r="G68" i="123" a="1"/>
  <c r="G68" i="123" s="1"/>
  <c r="H68" i="123" a="1"/>
  <c r="H68" i="123" s="1"/>
  <c r="I68" i="123" a="1"/>
  <c r="I68" i="123" s="1"/>
  <c r="J68" i="123" a="1"/>
  <c r="J68" i="123" s="1"/>
  <c r="K60" i="123" a="1"/>
  <c r="K60" i="123" s="1"/>
  <c r="L60" i="123" a="1"/>
  <c r="L60" i="123" s="1"/>
  <c r="E60" i="123" a="1"/>
  <c r="E60" i="123" s="1"/>
  <c r="F60" i="123" a="1"/>
  <c r="F60" i="123" s="1"/>
  <c r="G60" i="123" a="1"/>
  <c r="G60" i="123" s="1"/>
  <c r="H60" i="123" a="1"/>
  <c r="H60" i="123" s="1"/>
  <c r="I60" i="123" a="1"/>
  <c r="I60" i="123" s="1"/>
  <c r="J60" i="123" a="1"/>
  <c r="J60" i="123" s="1"/>
  <c r="K52" i="123" a="1"/>
  <c r="K52" i="123" s="1"/>
  <c r="L52" i="123" a="1"/>
  <c r="L52" i="123" s="1"/>
  <c r="E52" i="123" a="1"/>
  <c r="E52" i="123" s="1"/>
  <c r="F52" i="123" a="1"/>
  <c r="F52" i="123" s="1"/>
  <c r="G52" i="123" a="1"/>
  <c r="G52" i="123" s="1"/>
  <c r="H52" i="123" a="1"/>
  <c r="H52" i="123" s="1"/>
  <c r="I52" i="123" a="1"/>
  <c r="I52" i="123" s="1"/>
  <c r="J52" i="123" a="1"/>
  <c r="J52" i="123" s="1"/>
  <c r="G117" i="123" a="1"/>
  <c r="G117" i="123" s="1"/>
  <c r="I117" i="123" a="1"/>
  <c r="I117" i="123" s="1"/>
  <c r="J117" i="123" a="1"/>
  <c r="J117" i="123" s="1"/>
  <c r="E117" i="123" a="1"/>
  <c r="E117" i="123" s="1"/>
  <c r="H117" i="123" a="1"/>
  <c r="H117" i="123" s="1"/>
  <c r="L117" i="123" a="1"/>
  <c r="L117" i="123" s="1"/>
  <c r="F117" i="123" a="1"/>
  <c r="F117" i="123" s="1"/>
  <c r="K117" i="123" a="1"/>
  <c r="K117" i="123" s="1"/>
  <c r="I109" i="123" a="1"/>
  <c r="I109" i="123" s="1"/>
  <c r="J109" i="123" a="1"/>
  <c r="J109" i="123" s="1"/>
  <c r="K109" i="123" a="1"/>
  <c r="K109" i="123" s="1"/>
  <c r="L109" i="123" a="1"/>
  <c r="L109" i="123" s="1"/>
  <c r="E109" i="123" a="1"/>
  <c r="E109" i="123" s="1"/>
  <c r="F109" i="123" a="1"/>
  <c r="F109" i="123" s="1"/>
  <c r="G109" i="123" a="1"/>
  <c r="G109" i="123" s="1"/>
  <c r="H109" i="123" a="1"/>
  <c r="H109" i="123" s="1"/>
  <c r="J101" i="123" a="1"/>
  <c r="J101" i="123" s="1"/>
  <c r="K101" i="123" a="1"/>
  <c r="K101" i="123" s="1"/>
  <c r="L101" i="123" a="1"/>
  <c r="L101" i="123" s="1"/>
  <c r="E101" i="123" a="1"/>
  <c r="E101" i="123" s="1"/>
  <c r="F101" i="123" a="1"/>
  <c r="F101" i="123" s="1"/>
  <c r="G101" i="123" a="1"/>
  <c r="G101" i="123" s="1"/>
  <c r="H101" i="123" a="1"/>
  <c r="H101" i="123" s="1"/>
  <c r="I101" i="123" a="1"/>
  <c r="I101" i="123" s="1"/>
  <c r="K93" i="123" a="1"/>
  <c r="K93" i="123" s="1"/>
  <c r="L93" i="123" a="1"/>
  <c r="L93" i="123" s="1"/>
  <c r="E93" i="123" a="1"/>
  <c r="E93" i="123" s="1"/>
  <c r="F93" i="123" a="1"/>
  <c r="F93" i="123" s="1"/>
  <c r="G93" i="123" a="1"/>
  <c r="G93" i="123" s="1"/>
  <c r="H93" i="123" a="1"/>
  <c r="H93" i="123" s="1"/>
  <c r="I93" i="123" a="1"/>
  <c r="I93" i="123" s="1"/>
  <c r="J93" i="123" a="1"/>
  <c r="J93" i="123" s="1"/>
  <c r="K77" i="123" a="1"/>
  <c r="K77" i="123" s="1"/>
  <c r="L77" i="123" a="1"/>
  <c r="L77" i="123" s="1"/>
  <c r="E77" i="123" a="1"/>
  <c r="E77" i="123" s="1"/>
  <c r="F77" i="123" a="1"/>
  <c r="F77" i="123" s="1"/>
  <c r="G77" i="123" a="1"/>
  <c r="G77" i="123" s="1"/>
  <c r="H77" i="123" a="1"/>
  <c r="H77" i="123" s="1"/>
  <c r="I77" i="123" a="1"/>
  <c r="I77" i="123" s="1"/>
  <c r="J77" i="123" a="1"/>
  <c r="J77" i="123" s="1"/>
  <c r="H110" i="123" a="1"/>
  <c r="H110" i="123" s="1"/>
  <c r="I110" i="123" a="1"/>
  <c r="I110" i="123" s="1"/>
  <c r="J110" i="123" a="1"/>
  <c r="J110" i="123" s="1"/>
  <c r="K110" i="123" a="1"/>
  <c r="K110" i="123" s="1"/>
  <c r="L110" i="123" a="1"/>
  <c r="L110" i="123" s="1"/>
  <c r="E110" i="123" a="1"/>
  <c r="E110" i="123" s="1"/>
  <c r="F110" i="123" a="1"/>
  <c r="F110" i="123" s="1"/>
  <c r="G110" i="123" a="1"/>
  <c r="G110" i="123" s="1"/>
  <c r="K83" i="123" a="1"/>
  <c r="K83" i="123" s="1"/>
  <c r="L83" i="123" a="1"/>
  <c r="L83" i="123" s="1"/>
  <c r="E83" i="123" a="1"/>
  <c r="E83" i="123" s="1"/>
  <c r="F83" i="123" a="1"/>
  <c r="F83" i="123" s="1"/>
  <c r="H83" i="123" a="1"/>
  <c r="H83" i="123" s="1"/>
  <c r="G83" i="123" a="1"/>
  <c r="G83" i="123" s="1"/>
  <c r="I83" i="123" a="1"/>
  <c r="I83" i="123" s="1"/>
  <c r="J83" i="123" a="1"/>
  <c r="J83" i="123" s="1"/>
  <c r="K75" i="123" a="1"/>
  <c r="K75" i="123" s="1"/>
  <c r="L75" i="123" a="1"/>
  <c r="L75" i="123" s="1"/>
  <c r="H75" i="123" a="1"/>
  <c r="H75" i="123" s="1"/>
  <c r="J75" i="123" a="1"/>
  <c r="J75" i="123" s="1"/>
  <c r="E75" i="123" a="1"/>
  <c r="E75" i="123" s="1"/>
  <c r="F75" i="123" a="1"/>
  <c r="F75" i="123" s="1"/>
  <c r="G75" i="123" a="1"/>
  <c r="G75" i="123" s="1"/>
  <c r="I75" i="123" a="1"/>
  <c r="I75" i="123" s="1"/>
  <c r="K67" i="123" a="1"/>
  <c r="K67" i="123" s="1"/>
  <c r="L67" i="123" a="1"/>
  <c r="L67" i="123" s="1"/>
  <c r="E67" i="123" a="1"/>
  <c r="E67" i="123" s="1"/>
  <c r="F67" i="123" a="1"/>
  <c r="F67" i="123" s="1"/>
  <c r="G67" i="123" a="1"/>
  <c r="G67" i="123" s="1"/>
  <c r="H67" i="123" a="1"/>
  <c r="H67" i="123" s="1"/>
  <c r="I67" i="123" a="1"/>
  <c r="I67" i="123" s="1"/>
  <c r="J67" i="123" a="1"/>
  <c r="J67" i="123" s="1"/>
  <c r="K59" i="123" a="1"/>
  <c r="K59" i="123" s="1"/>
  <c r="L59" i="123" a="1"/>
  <c r="L59" i="123" s="1"/>
  <c r="E59" i="123" a="1"/>
  <c r="E59" i="123" s="1"/>
  <c r="H59" i="123" a="1"/>
  <c r="H59" i="123" s="1"/>
  <c r="F59" i="123" a="1"/>
  <c r="F59" i="123" s="1"/>
  <c r="G59" i="123" a="1"/>
  <c r="G59" i="123" s="1"/>
  <c r="I59" i="123" a="1"/>
  <c r="I59" i="123" s="1"/>
  <c r="J59" i="123" a="1"/>
  <c r="J59" i="123" s="1"/>
  <c r="K51" i="123" a="1"/>
  <c r="K51" i="123" s="1"/>
  <c r="L51" i="123" a="1"/>
  <c r="L51" i="123" s="1"/>
  <c r="E51" i="123" a="1"/>
  <c r="E51" i="123" s="1"/>
  <c r="F51" i="123" a="1"/>
  <c r="F51" i="123" s="1"/>
  <c r="G51" i="123" a="1"/>
  <c r="G51" i="123" s="1"/>
  <c r="H51" i="123" a="1"/>
  <c r="H51" i="123" s="1"/>
  <c r="I51" i="123" a="1"/>
  <c r="I51" i="123" s="1"/>
  <c r="J51" i="123" a="1"/>
  <c r="J51" i="123" s="1"/>
  <c r="H116" i="123" a="1"/>
  <c r="H116" i="123" s="1"/>
  <c r="I116" i="123" a="1"/>
  <c r="I116" i="123" s="1"/>
  <c r="J116" i="123" a="1"/>
  <c r="J116" i="123" s="1"/>
  <c r="K116" i="123" a="1"/>
  <c r="K116" i="123" s="1"/>
  <c r="E116" i="123" a="1"/>
  <c r="E116" i="123" s="1"/>
  <c r="L116" i="123" a="1"/>
  <c r="L116" i="123" s="1"/>
  <c r="F116" i="123" a="1"/>
  <c r="F116" i="123" s="1"/>
  <c r="G116" i="123" a="1"/>
  <c r="G116" i="123" s="1"/>
  <c r="I108" i="123" a="1"/>
  <c r="I108" i="123" s="1"/>
  <c r="J108" i="123" a="1"/>
  <c r="J108" i="123" s="1"/>
  <c r="K108" i="123" a="1"/>
  <c r="K108" i="123" s="1"/>
  <c r="L108" i="123" a="1"/>
  <c r="L108" i="123" s="1"/>
  <c r="E108" i="123" a="1"/>
  <c r="E108" i="123" s="1"/>
  <c r="F108" i="123" a="1"/>
  <c r="F108" i="123" s="1"/>
  <c r="G108" i="123" a="1"/>
  <c r="G108" i="123" s="1"/>
  <c r="H108" i="123" a="1"/>
  <c r="H108" i="123" s="1"/>
  <c r="J100" i="123" a="1"/>
  <c r="J100" i="123" s="1"/>
  <c r="K100" i="123" a="1"/>
  <c r="K100" i="123" s="1"/>
  <c r="L100" i="123" a="1"/>
  <c r="L100" i="123" s="1"/>
  <c r="E100" i="123" a="1"/>
  <c r="E100" i="123" s="1"/>
  <c r="F100" i="123" a="1"/>
  <c r="F100" i="123" s="1"/>
  <c r="G100" i="123" a="1"/>
  <c r="G100" i="123" s="1"/>
  <c r="H100" i="123" a="1"/>
  <c r="H100" i="123" s="1"/>
  <c r="I100" i="123" a="1"/>
  <c r="I100" i="123" s="1"/>
  <c r="K92" i="123" a="1"/>
  <c r="K92" i="123" s="1"/>
  <c r="E92" i="123" a="1"/>
  <c r="E92" i="123" s="1"/>
  <c r="F92" i="123" a="1"/>
  <c r="F92" i="123" s="1"/>
  <c r="G92" i="123" a="1"/>
  <c r="G92" i="123" s="1"/>
  <c r="H92" i="123" a="1"/>
  <c r="H92" i="123" s="1"/>
  <c r="L92" i="123" a="1"/>
  <c r="L92" i="123" s="1"/>
  <c r="I92" i="123" a="1"/>
  <c r="I92" i="123" s="1"/>
  <c r="J92" i="123" a="1"/>
  <c r="J92" i="123" s="1"/>
  <c r="K82" i="123" a="1"/>
  <c r="K82" i="123" s="1"/>
  <c r="H82" i="123" a="1"/>
  <c r="H82" i="123" s="1"/>
  <c r="L82" i="123" a="1"/>
  <c r="L82" i="123" s="1"/>
  <c r="E82" i="123" a="1"/>
  <c r="E82" i="123" s="1"/>
  <c r="F82" i="123" a="1"/>
  <c r="F82" i="123" s="1"/>
  <c r="G82" i="123" a="1"/>
  <c r="G82" i="123" s="1"/>
  <c r="I82" i="123" a="1"/>
  <c r="I82" i="123" s="1"/>
  <c r="J82" i="123" a="1"/>
  <c r="J82" i="123" s="1"/>
  <c r="K74" i="123" a="1"/>
  <c r="K74" i="123" s="1"/>
  <c r="L74" i="123" a="1"/>
  <c r="L74" i="123" s="1"/>
  <c r="H74" i="123" a="1"/>
  <c r="H74" i="123" s="1"/>
  <c r="E74" i="123" a="1"/>
  <c r="E74" i="123" s="1"/>
  <c r="F74" i="123" a="1"/>
  <c r="F74" i="123" s="1"/>
  <c r="G74" i="123" a="1"/>
  <c r="G74" i="123" s="1"/>
  <c r="I74" i="123" a="1"/>
  <c r="I74" i="123" s="1"/>
  <c r="J74" i="123" a="1"/>
  <c r="J74" i="123" s="1"/>
  <c r="K66" i="123" a="1"/>
  <c r="K66" i="123" s="1"/>
  <c r="L66" i="123" a="1"/>
  <c r="L66" i="123" s="1"/>
  <c r="E66" i="123" a="1"/>
  <c r="E66" i="123" s="1"/>
  <c r="F66" i="123" a="1"/>
  <c r="F66" i="123" s="1"/>
  <c r="G66" i="123" a="1"/>
  <c r="G66" i="123" s="1"/>
  <c r="H66" i="123" a="1"/>
  <c r="H66" i="123" s="1"/>
  <c r="I66" i="123" a="1"/>
  <c r="I66" i="123" s="1"/>
  <c r="J66" i="123" a="1"/>
  <c r="J66" i="123" s="1"/>
  <c r="K58" i="123" a="1"/>
  <c r="K58" i="123" s="1"/>
  <c r="L58" i="123" a="1"/>
  <c r="L58" i="123" s="1"/>
  <c r="E58" i="123" a="1"/>
  <c r="E58" i="123" s="1"/>
  <c r="F58" i="123" a="1"/>
  <c r="F58" i="123" s="1"/>
  <c r="G58" i="123" a="1"/>
  <c r="G58" i="123" s="1"/>
  <c r="H58" i="123" a="1"/>
  <c r="H58" i="123" s="1"/>
  <c r="I58" i="123" a="1"/>
  <c r="I58" i="123" s="1"/>
  <c r="J58" i="123" a="1"/>
  <c r="J58" i="123" s="1"/>
  <c r="K123" i="123" a="1"/>
  <c r="K123" i="123" s="1"/>
  <c r="E123" i="123" a="1"/>
  <c r="E123" i="123" s="1"/>
  <c r="L123" i="123" a="1"/>
  <c r="L123" i="123" s="1"/>
  <c r="F123" i="123" a="1"/>
  <c r="F123" i="123" s="1"/>
  <c r="H123" i="123" a="1"/>
  <c r="H123" i="123" s="1"/>
  <c r="I123" i="123" a="1"/>
  <c r="I123" i="123" s="1"/>
  <c r="G123" i="123" a="1"/>
  <c r="G123" i="123" s="1"/>
  <c r="J123" i="123" a="1"/>
  <c r="J123" i="123" s="1"/>
  <c r="H115" i="123" a="1"/>
  <c r="H115" i="123" s="1"/>
  <c r="I115" i="123" a="1"/>
  <c r="I115" i="123" s="1"/>
  <c r="J115" i="123" a="1"/>
  <c r="J115" i="123" s="1"/>
  <c r="K115" i="123" a="1"/>
  <c r="K115" i="123" s="1"/>
  <c r="L115" i="123" a="1"/>
  <c r="L115" i="123" s="1"/>
  <c r="E115" i="123" a="1"/>
  <c r="E115" i="123" s="1"/>
  <c r="F115" i="123" a="1"/>
  <c r="F115" i="123" s="1"/>
  <c r="G115" i="123" a="1"/>
  <c r="G115" i="123" s="1"/>
  <c r="I107" i="123" a="1"/>
  <c r="I107" i="123" s="1"/>
  <c r="J107" i="123" a="1"/>
  <c r="J107" i="123" s="1"/>
  <c r="K107" i="123" a="1"/>
  <c r="K107" i="123" s="1"/>
  <c r="L107" i="123" a="1"/>
  <c r="L107" i="123" s="1"/>
  <c r="E107" i="123" a="1"/>
  <c r="E107" i="123" s="1"/>
  <c r="F107" i="123" a="1"/>
  <c r="F107" i="123" s="1"/>
  <c r="G107" i="123" a="1"/>
  <c r="G107" i="123" s="1"/>
  <c r="H107" i="123" a="1"/>
  <c r="H107" i="123" s="1"/>
  <c r="J99" i="123" a="1"/>
  <c r="J99" i="123" s="1"/>
  <c r="K99" i="123" a="1"/>
  <c r="K99" i="123" s="1"/>
  <c r="L99" i="123" a="1"/>
  <c r="L99" i="123" s="1"/>
  <c r="E99" i="123" a="1"/>
  <c r="E99" i="123" s="1"/>
  <c r="F99" i="123" a="1"/>
  <c r="F99" i="123" s="1"/>
  <c r="G99" i="123" a="1"/>
  <c r="G99" i="123" s="1"/>
  <c r="H99" i="123" a="1"/>
  <c r="H99" i="123" s="1"/>
  <c r="I99" i="123" a="1"/>
  <c r="I99" i="123" s="1"/>
  <c r="K91" i="123" a="1"/>
  <c r="K91" i="123" s="1"/>
  <c r="L91" i="123" a="1"/>
  <c r="L91" i="123" s="1"/>
  <c r="E91" i="123" a="1"/>
  <c r="E91" i="123" s="1"/>
  <c r="F91" i="123" a="1"/>
  <c r="F91" i="123" s="1"/>
  <c r="G91" i="123" a="1"/>
  <c r="G91" i="123" s="1"/>
  <c r="H91" i="123" a="1"/>
  <c r="H91" i="123" s="1"/>
  <c r="I91" i="123" a="1"/>
  <c r="I91" i="123" s="1"/>
  <c r="J91" i="123" a="1"/>
  <c r="J91" i="123" s="1"/>
  <c r="F118" i="123" a="1"/>
  <c r="F118" i="123" s="1"/>
  <c r="G118" i="123" a="1"/>
  <c r="G118" i="123" s="1"/>
  <c r="H118" i="123" a="1"/>
  <c r="H118" i="123" s="1"/>
  <c r="I118" i="123" a="1"/>
  <c r="I118" i="123" s="1"/>
  <c r="J118" i="123" a="1"/>
  <c r="J118" i="123" s="1"/>
  <c r="K118" i="123" a="1"/>
  <c r="K118" i="123" s="1"/>
  <c r="E118" i="123" a="1"/>
  <c r="E118" i="123" s="1"/>
  <c r="L118" i="123" a="1"/>
  <c r="L118" i="123" s="1"/>
  <c r="K81" i="123" a="1"/>
  <c r="K81" i="123" s="1"/>
  <c r="F81" i="123" a="1"/>
  <c r="F81" i="123" s="1"/>
  <c r="L81" i="123" a="1"/>
  <c r="L81" i="123" s="1"/>
  <c r="E81" i="123" a="1"/>
  <c r="E81" i="123" s="1"/>
  <c r="H81" i="123" a="1"/>
  <c r="H81" i="123" s="1"/>
  <c r="G81" i="123" a="1"/>
  <c r="G81" i="123" s="1"/>
  <c r="I81" i="123" a="1"/>
  <c r="I81" i="123" s="1"/>
  <c r="J81" i="123" a="1"/>
  <c r="J81" i="123" s="1"/>
  <c r="K73" i="123" a="1"/>
  <c r="K73" i="123" s="1"/>
  <c r="L73" i="123" a="1"/>
  <c r="L73" i="123" s="1"/>
  <c r="E73" i="123" a="1"/>
  <c r="E73" i="123" s="1"/>
  <c r="F73" i="123" a="1"/>
  <c r="F73" i="123" s="1"/>
  <c r="G73" i="123" a="1"/>
  <c r="G73" i="123" s="1"/>
  <c r="H73" i="123" a="1"/>
  <c r="H73" i="123" s="1"/>
  <c r="I73" i="123" a="1"/>
  <c r="I73" i="123" s="1"/>
  <c r="J73" i="123" a="1"/>
  <c r="J73" i="123" s="1"/>
  <c r="K65" i="123" a="1"/>
  <c r="K65" i="123" s="1"/>
  <c r="L65" i="123" a="1"/>
  <c r="L65" i="123" s="1"/>
  <c r="E65" i="123" a="1"/>
  <c r="E65" i="123" s="1"/>
  <c r="F65" i="123" a="1"/>
  <c r="F65" i="123" s="1"/>
  <c r="G65" i="123" a="1"/>
  <c r="G65" i="123" s="1"/>
  <c r="H65" i="123" a="1"/>
  <c r="H65" i="123" s="1"/>
  <c r="I65" i="123" a="1"/>
  <c r="I65" i="123" s="1"/>
  <c r="J65" i="123" a="1"/>
  <c r="J65" i="123" s="1"/>
  <c r="K57" i="123" a="1"/>
  <c r="K57" i="123" s="1"/>
  <c r="H57" i="123" a="1"/>
  <c r="H57" i="123" s="1"/>
  <c r="L57" i="123" a="1"/>
  <c r="L57" i="123" s="1"/>
  <c r="E57" i="123" a="1"/>
  <c r="E57" i="123" s="1"/>
  <c r="F57" i="123" a="1"/>
  <c r="F57" i="123" s="1"/>
  <c r="G57" i="123" a="1"/>
  <c r="G57" i="123" s="1"/>
  <c r="I57" i="123" a="1"/>
  <c r="I57" i="123" s="1"/>
  <c r="J57" i="123" a="1"/>
  <c r="J57" i="123" s="1"/>
  <c r="E122" i="123" a="1"/>
  <c r="E122" i="123" s="1"/>
  <c r="L122" i="123" a="1"/>
  <c r="L122" i="123" s="1"/>
  <c r="F122" i="123" a="1"/>
  <c r="F122" i="123" s="1"/>
  <c r="G122" i="123" a="1"/>
  <c r="G122" i="123" s="1"/>
  <c r="I122" i="123" a="1"/>
  <c r="I122" i="123" s="1"/>
  <c r="J122" i="123" a="1"/>
  <c r="J122" i="123" s="1"/>
  <c r="H122" i="123" a="1"/>
  <c r="H122" i="123" s="1"/>
  <c r="K122" i="123" a="1"/>
  <c r="K122" i="123" s="1"/>
  <c r="H114" i="123" a="1"/>
  <c r="H114" i="123" s="1"/>
  <c r="I114" i="123" a="1"/>
  <c r="I114" i="123" s="1"/>
  <c r="J114" i="123" a="1"/>
  <c r="J114" i="123" s="1"/>
  <c r="K114" i="123" a="1"/>
  <c r="K114" i="123" s="1"/>
  <c r="L114" i="123" a="1"/>
  <c r="L114" i="123" s="1"/>
  <c r="E114" i="123" a="1"/>
  <c r="E114" i="123" s="1"/>
  <c r="F114" i="123" a="1"/>
  <c r="F114" i="123" s="1"/>
  <c r="G114" i="123" a="1"/>
  <c r="G114" i="123" s="1"/>
  <c r="I106" i="123" a="1"/>
  <c r="I106" i="123" s="1"/>
  <c r="K106" i="123" a="1"/>
  <c r="K106" i="123" s="1"/>
  <c r="L106" i="123" a="1"/>
  <c r="L106" i="123" s="1"/>
  <c r="E106" i="123" a="1"/>
  <c r="E106" i="123" s="1"/>
  <c r="F106" i="123" a="1"/>
  <c r="F106" i="123" s="1"/>
  <c r="G106" i="123" a="1"/>
  <c r="G106" i="123" s="1"/>
  <c r="H106" i="123" a="1"/>
  <c r="H106" i="123" s="1"/>
  <c r="J106" i="123" a="1"/>
  <c r="J106" i="123" s="1"/>
  <c r="J98" i="123" a="1"/>
  <c r="J98" i="123" s="1"/>
  <c r="K98" i="123" a="1"/>
  <c r="K98" i="123" s="1"/>
  <c r="L98" i="123" a="1"/>
  <c r="L98" i="123" s="1"/>
  <c r="E98" i="123" a="1"/>
  <c r="E98" i="123" s="1"/>
  <c r="F98" i="123" a="1"/>
  <c r="F98" i="123" s="1"/>
  <c r="G98" i="123" a="1"/>
  <c r="G98" i="123" s="1"/>
  <c r="H98" i="123" a="1"/>
  <c r="H98" i="123" s="1"/>
  <c r="I98" i="123" a="1"/>
  <c r="I98" i="123" s="1"/>
  <c r="K90" i="123" a="1"/>
  <c r="K90" i="123" s="1"/>
  <c r="L90" i="123" a="1"/>
  <c r="L90" i="123" s="1"/>
  <c r="E90" i="123" a="1"/>
  <c r="E90" i="123" s="1"/>
  <c r="F90" i="123" a="1"/>
  <c r="F90" i="123" s="1"/>
  <c r="G90" i="123" a="1"/>
  <c r="G90" i="123" s="1"/>
  <c r="H90" i="123" a="1"/>
  <c r="H90" i="123" s="1"/>
  <c r="I90" i="123" a="1"/>
  <c r="I90" i="123" s="1"/>
  <c r="J90" i="123" a="1"/>
  <c r="J90" i="123" s="1"/>
  <c r="K61" i="123" a="1"/>
  <c r="K61" i="123" s="1"/>
  <c r="L61" i="123" a="1"/>
  <c r="L61" i="123" s="1"/>
  <c r="E61" i="123" a="1"/>
  <c r="E61" i="123" s="1"/>
  <c r="F61" i="123" a="1"/>
  <c r="F61" i="123" s="1"/>
  <c r="G61" i="123" a="1"/>
  <c r="G61" i="123" s="1"/>
  <c r="H61" i="123" a="1"/>
  <c r="H61" i="123" s="1"/>
  <c r="I61" i="123" a="1"/>
  <c r="I61" i="123" s="1"/>
  <c r="J61" i="123" a="1"/>
  <c r="J61" i="123" s="1"/>
  <c r="K94" i="123" a="1"/>
  <c r="K94" i="123" s="1"/>
  <c r="L94" i="123" a="1"/>
  <c r="L94" i="123" s="1"/>
  <c r="E94" i="123" a="1"/>
  <c r="E94" i="123" s="1"/>
  <c r="F94" i="123" a="1"/>
  <c r="F94" i="123" s="1"/>
  <c r="G94" i="123" a="1"/>
  <c r="G94" i="123" s="1"/>
  <c r="H94" i="123" a="1"/>
  <c r="H94" i="123" s="1"/>
  <c r="I94" i="123" a="1"/>
  <c r="I94" i="123" s="1"/>
  <c r="J94" i="123" a="1"/>
  <c r="J94" i="123" s="1"/>
  <c r="K80" i="123" a="1"/>
  <c r="K80" i="123" s="1"/>
  <c r="L80" i="123" a="1"/>
  <c r="L80" i="123" s="1"/>
  <c r="E80" i="123" a="1"/>
  <c r="E80" i="123" s="1"/>
  <c r="F80" i="123" a="1"/>
  <c r="F80" i="123" s="1"/>
  <c r="G80" i="123" a="1"/>
  <c r="G80" i="123" s="1"/>
  <c r="H80" i="123" a="1"/>
  <c r="H80" i="123" s="1"/>
  <c r="J80" i="123" a="1"/>
  <c r="J80" i="123" s="1"/>
  <c r="I80" i="123" a="1"/>
  <c r="I80" i="123" s="1"/>
  <c r="K72" i="123" a="1"/>
  <c r="K72" i="123" s="1"/>
  <c r="L72" i="123" a="1"/>
  <c r="L72" i="123" s="1"/>
  <c r="H72" i="123" a="1"/>
  <c r="H72" i="123" s="1"/>
  <c r="E72" i="123" a="1"/>
  <c r="E72" i="123" s="1"/>
  <c r="F72" i="123" a="1"/>
  <c r="F72" i="123" s="1"/>
  <c r="G72" i="123" a="1"/>
  <c r="G72" i="123" s="1"/>
  <c r="I72" i="123" a="1"/>
  <c r="I72" i="123" s="1"/>
  <c r="J72" i="123" a="1"/>
  <c r="J72" i="123" s="1"/>
  <c r="K64" i="123" a="1"/>
  <c r="K64" i="123" s="1"/>
  <c r="L64" i="123" a="1"/>
  <c r="L64" i="123" s="1"/>
  <c r="E64" i="123" a="1"/>
  <c r="E64" i="123" s="1"/>
  <c r="F64" i="123" a="1"/>
  <c r="F64" i="123" s="1"/>
  <c r="G64" i="123" a="1"/>
  <c r="G64" i="123" s="1"/>
  <c r="H64" i="123" a="1"/>
  <c r="H64" i="123" s="1"/>
  <c r="I64" i="123" a="1"/>
  <c r="I64" i="123" s="1"/>
  <c r="J64" i="123" a="1"/>
  <c r="J64" i="123" s="1"/>
  <c r="K56" i="123" a="1"/>
  <c r="K56" i="123" s="1"/>
  <c r="L56" i="123" a="1"/>
  <c r="L56" i="123" s="1"/>
  <c r="E56" i="123" a="1"/>
  <c r="E56" i="123" s="1"/>
  <c r="F56" i="123" a="1"/>
  <c r="F56" i="123" s="1"/>
  <c r="G56" i="123" a="1"/>
  <c r="G56" i="123" s="1"/>
  <c r="H56" i="123" a="1"/>
  <c r="H56" i="123" s="1"/>
  <c r="I56" i="123" a="1"/>
  <c r="I56" i="123" s="1"/>
  <c r="J56" i="123" a="1"/>
  <c r="J56" i="123" s="1"/>
  <c r="E121" i="123" a="1"/>
  <c r="E121" i="123" s="1"/>
  <c r="F121" i="123" a="1"/>
  <c r="F121" i="123" s="1"/>
  <c r="G121" i="123" a="1"/>
  <c r="G121" i="123" s="1"/>
  <c r="H121" i="123" a="1"/>
  <c r="H121" i="123" s="1"/>
  <c r="J121" i="123" a="1"/>
  <c r="J121" i="123" s="1"/>
  <c r="K121" i="123" a="1"/>
  <c r="K121" i="123" s="1"/>
  <c r="I121" i="123" a="1"/>
  <c r="I121" i="123" s="1"/>
  <c r="L121" i="123" a="1"/>
  <c r="L121" i="123" s="1"/>
  <c r="H113" i="123" a="1"/>
  <c r="H113" i="123" s="1"/>
  <c r="I113" i="123" a="1"/>
  <c r="I113" i="123" s="1"/>
  <c r="J113" i="123" a="1"/>
  <c r="J113" i="123" s="1"/>
  <c r="K113" i="123" a="1"/>
  <c r="K113" i="123" s="1"/>
  <c r="L113" i="123" a="1"/>
  <c r="L113" i="123" s="1"/>
  <c r="E113" i="123" a="1"/>
  <c r="E113" i="123" s="1"/>
  <c r="F113" i="123" a="1"/>
  <c r="F113" i="123" s="1"/>
  <c r="G113" i="123" a="1"/>
  <c r="G113" i="123" s="1"/>
  <c r="I105" i="123" a="1"/>
  <c r="I105" i="123" s="1"/>
  <c r="K105" i="123" a="1"/>
  <c r="K105" i="123" s="1"/>
  <c r="L105" i="123" a="1"/>
  <c r="L105" i="123" s="1"/>
  <c r="E105" i="123" a="1"/>
  <c r="E105" i="123" s="1"/>
  <c r="F105" i="123" a="1"/>
  <c r="F105" i="123" s="1"/>
  <c r="G105" i="123" a="1"/>
  <c r="G105" i="123" s="1"/>
  <c r="J105" i="123" a="1"/>
  <c r="J105" i="123" s="1"/>
  <c r="H105" i="123" a="1"/>
  <c r="H105" i="123" s="1"/>
  <c r="J97" i="123" a="1"/>
  <c r="J97" i="123" s="1"/>
  <c r="K97" i="123" a="1"/>
  <c r="K97" i="123" s="1"/>
  <c r="L97" i="123" a="1"/>
  <c r="L97" i="123" s="1"/>
  <c r="E97" i="123" a="1"/>
  <c r="E97" i="123" s="1"/>
  <c r="F97" i="123" a="1"/>
  <c r="F97" i="123" s="1"/>
  <c r="G97" i="123" a="1"/>
  <c r="G97" i="123" s="1"/>
  <c r="H97" i="123" a="1"/>
  <c r="H97" i="123" s="1"/>
  <c r="I97" i="123" a="1"/>
  <c r="I97" i="123" s="1"/>
  <c r="K89" i="123" a="1"/>
  <c r="K89" i="123" s="1"/>
  <c r="L89" i="123" a="1"/>
  <c r="L89" i="123" s="1"/>
  <c r="E89" i="123" a="1"/>
  <c r="E89" i="123" s="1"/>
  <c r="F89" i="123" a="1"/>
  <c r="F89" i="123" s="1"/>
  <c r="G89" i="123" a="1"/>
  <c r="G89" i="123" s="1"/>
  <c r="H89" i="123" a="1"/>
  <c r="H89" i="123" s="1"/>
  <c r="I89" i="123" a="1"/>
  <c r="I89" i="123" s="1"/>
  <c r="J89" i="123" a="1"/>
  <c r="J89" i="123" s="1"/>
  <c r="K69" i="123" a="1"/>
  <c r="K69" i="123" s="1"/>
  <c r="L69" i="123" a="1"/>
  <c r="L69" i="123" s="1"/>
  <c r="E69" i="123" a="1"/>
  <c r="E69" i="123" s="1"/>
  <c r="F69" i="123" a="1"/>
  <c r="F69" i="123" s="1"/>
  <c r="G69" i="123" a="1"/>
  <c r="G69" i="123" s="1"/>
  <c r="H69" i="123" a="1"/>
  <c r="H69" i="123" s="1"/>
  <c r="I69" i="123" a="1"/>
  <c r="I69" i="123" s="1"/>
  <c r="J69" i="123" a="1"/>
  <c r="J69" i="123" s="1"/>
  <c r="K79" i="123" a="1"/>
  <c r="K79" i="123" s="1"/>
  <c r="L79" i="123" a="1"/>
  <c r="L79" i="123" s="1"/>
  <c r="E79" i="123" a="1"/>
  <c r="E79" i="123" s="1"/>
  <c r="F79" i="123" a="1"/>
  <c r="F79" i="123" s="1"/>
  <c r="G79" i="123" a="1"/>
  <c r="G79" i="123" s="1"/>
  <c r="H79" i="123" a="1"/>
  <c r="H79" i="123" s="1"/>
  <c r="I79" i="123" a="1"/>
  <c r="I79" i="123" s="1"/>
  <c r="J79" i="123" a="1"/>
  <c r="J79" i="123" s="1"/>
  <c r="K71" i="123" a="1"/>
  <c r="K71" i="123" s="1"/>
  <c r="L71" i="123" a="1"/>
  <c r="L71" i="123" s="1"/>
  <c r="E71" i="123" a="1"/>
  <c r="E71" i="123" s="1"/>
  <c r="F71" i="123" a="1"/>
  <c r="F71" i="123" s="1"/>
  <c r="G71" i="123" a="1"/>
  <c r="G71" i="123" s="1"/>
  <c r="H71" i="123" a="1"/>
  <c r="H71" i="123" s="1"/>
  <c r="I71" i="123" a="1"/>
  <c r="I71" i="123" s="1"/>
  <c r="J71" i="123" a="1"/>
  <c r="J71" i="123" s="1"/>
  <c r="K63" i="123" a="1"/>
  <c r="K63" i="123" s="1"/>
  <c r="F63" i="123" a="1"/>
  <c r="F63" i="123" s="1"/>
  <c r="J63" i="123" a="1"/>
  <c r="J63" i="123" s="1"/>
  <c r="L63" i="123" a="1"/>
  <c r="L63" i="123" s="1"/>
  <c r="E63" i="123" a="1"/>
  <c r="E63" i="123" s="1"/>
  <c r="H63" i="123" a="1"/>
  <c r="H63" i="123" s="1"/>
  <c r="G63" i="123" a="1"/>
  <c r="G63" i="123" s="1"/>
  <c r="I63" i="123" a="1"/>
  <c r="I63" i="123" s="1"/>
  <c r="K55" i="123" a="1"/>
  <c r="K55" i="123" s="1"/>
  <c r="L55" i="123" a="1"/>
  <c r="L55" i="123" s="1"/>
  <c r="E55" i="123" a="1"/>
  <c r="E55" i="123" s="1"/>
  <c r="F55" i="123" a="1"/>
  <c r="F55" i="123" s="1"/>
  <c r="G55" i="123" a="1"/>
  <c r="G55" i="123" s="1"/>
  <c r="H55" i="123" a="1"/>
  <c r="H55" i="123" s="1"/>
  <c r="I55" i="123" a="1"/>
  <c r="I55" i="123" s="1"/>
  <c r="J55" i="123" a="1"/>
  <c r="J55" i="123" s="1"/>
  <c r="E120" i="123" a="1"/>
  <c r="E120" i="123" s="1"/>
  <c r="F120" i="123" a="1"/>
  <c r="F120" i="123" s="1"/>
  <c r="G120" i="123" a="1"/>
  <c r="G120" i="123" s="1"/>
  <c r="H120" i="123" a="1"/>
  <c r="H120" i="123" s="1"/>
  <c r="J120" i="123" a="1"/>
  <c r="J120" i="123" s="1"/>
  <c r="K120" i="123" a="1"/>
  <c r="K120" i="123" s="1"/>
  <c r="I120" i="123" a="1"/>
  <c r="I120" i="123" s="1"/>
  <c r="L120" i="123" a="1"/>
  <c r="L120" i="123" s="1"/>
  <c r="H112" i="123" a="1"/>
  <c r="H112" i="123" s="1"/>
  <c r="I112" i="123" a="1"/>
  <c r="I112" i="123" s="1"/>
  <c r="J112" i="123" a="1"/>
  <c r="J112" i="123" s="1"/>
  <c r="K112" i="123" a="1"/>
  <c r="K112" i="123" s="1"/>
  <c r="L112" i="123" a="1"/>
  <c r="L112" i="123" s="1"/>
  <c r="E112" i="123" a="1"/>
  <c r="E112" i="123" s="1"/>
  <c r="F112" i="123" a="1"/>
  <c r="F112" i="123" s="1"/>
  <c r="G112" i="123" a="1"/>
  <c r="G112" i="123" s="1"/>
  <c r="I104" i="123" a="1"/>
  <c r="I104" i="123" s="1"/>
  <c r="J104" i="123" a="1"/>
  <c r="J104" i="123" s="1"/>
  <c r="K104" i="123" a="1"/>
  <c r="K104" i="123" s="1"/>
  <c r="L104" i="123" a="1"/>
  <c r="L104" i="123" s="1"/>
  <c r="E104" i="123" a="1"/>
  <c r="E104" i="123" s="1"/>
  <c r="F104" i="123" a="1"/>
  <c r="F104" i="123" s="1"/>
  <c r="G104" i="123" a="1"/>
  <c r="G104" i="123" s="1"/>
  <c r="H104" i="123" a="1"/>
  <c r="H104" i="123" s="1"/>
  <c r="J96" i="123" a="1"/>
  <c r="J96" i="123" s="1"/>
  <c r="K96" i="123" a="1"/>
  <c r="K96" i="123" s="1"/>
  <c r="L96" i="123" a="1"/>
  <c r="L96" i="123" s="1"/>
  <c r="E96" i="123" a="1"/>
  <c r="E96" i="123" s="1"/>
  <c r="F96" i="123" a="1"/>
  <c r="F96" i="123" s="1"/>
  <c r="G96" i="123" a="1"/>
  <c r="G96" i="123" s="1"/>
  <c r="H96" i="123" a="1"/>
  <c r="H96" i="123" s="1"/>
  <c r="I96" i="123" a="1"/>
  <c r="I96" i="123" s="1"/>
  <c r="K88" i="123" a="1"/>
  <c r="K88" i="123" s="1"/>
  <c r="L88" i="123" a="1"/>
  <c r="L88" i="123" s="1"/>
  <c r="E88" i="123" a="1"/>
  <c r="E88" i="123" s="1"/>
  <c r="F88" i="123" a="1"/>
  <c r="F88" i="123" s="1"/>
  <c r="G88" i="123" a="1"/>
  <c r="G88" i="123" s="1"/>
  <c r="H88" i="123" a="1"/>
  <c r="H88" i="123" s="1"/>
  <c r="I88" i="123" a="1"/>
  <c r="I88" i="123" s="1"/>
  <c r="J88" i="123" a="1"/>
  <c r="J88" i="123" s="1"/>
  <c r="K86" i="123" a="1"/>
  <c r="K86" i="123" s="1"/>
  <c r="L86" i="123" a="1"/>
  <c r="L86" i="123" s="1"/>
  <c r="E86" i="123" a="1"/>
  <c r="E86" i="123" s="1"/>
  <c r="F86" i="123" a="1"/>
  <c r="F86" i="123" s="1"/>
  <c r="G86" i="123" a="1"/>
  <c r="G86" i="123" s="1"/>
  <c r="H86" i="123" a="1"/>
  <c r="H86" i="123" s="1"/>
  <c r="I86" i="123" a="1"/>
  <c r="I86" i="123" s="1"/>
  <c r="J86" i="123" a="1"/>
  <c r="J86" i="123" s="1"/>
  <c r="K78" i="123" a="1"/>
  <c r="K78" i="123" s="1"/>
  <c r="L78" i="123" a="1"/>
  <c r="L78" i="123" s="1"/>
  <c r="E78" i="123" a="1"/>
  <c r="E78" i="123" s="1"/>
  <c r="F78" i="123" a="1"/>
  <c r="F78" i="123" s="1"/>
  <c r="G78" i="123" a="1"/>
  <c r="G78" i="123" s="1"/>
  <c r="H78" i="123" a="1"/>
  <c r="H78" i="123" s="1"/>
  <c r="I78" i="123" a="1"/>
  <c r="I78" i="123" s="1"/>
  <c r="J78" i="123" a="1"/>
  <c r="J78" i="123" s="1"/>
  <c r="K70" i="123" a="1"/>
  <c r="K70" i="123" s="1"/>
  <c r="H70" i="123" a="1"/>
  <c r="H70" i="123" s="1"/>
  <c r="L70" i="123" a="1"/>
  <c r="L70" i="123" s="1"/>
  <c r="F70" i="123" a="1"/>
  <c r="F70" i="123" s="1"/>
  <c r="E70" i="123" a="1"/>
  <c r="E70" i="123" s="1"/>
  <c r="J70" i="123" a="1"/>
  <c r="J70" i="123" s="1"/>
  <c r="G70" i="123" a="1"/>
  <c r="G70" i="123" s="1"/>
  <c r="I70" i="123" a="1"/>
  <c r="I70" i="123" s="1"/>
  <c r="K62" i="123" a="1"/>
  <c r="K62" i="123" s="1"/>
  <c r="L62" i="123" a="1"/>
  <c r="L62" i="123" s="1"/>
  <c r="E62" i="123" a="1"/>
  <c r="E62" i="123" s="1"/>
  <c r="F62" i="123" a="1"/>
  <c r="F62" i="123" s="1"/>
  <c r="G62" i="123" a="1"/>
  <c r="G62" i="123" s="1"/>
  <c r="H62" i="123" a="1"/>
  <c r="H62" i="123" s="1"/>
  <c r="I62" i="123" a="1"/>
  <c r="I62" i="123" s="1"/>
  <c r="J62" i="123" a="1"/>
  <c r="J62" i="123" s="1"/>
  <c r="K54" i="123" a="1"/>
  <c r="K54" i="123" s="1"/>
  <c r="L54" i="123" a="1"/>
  <c r="L54" i="123" s="1"/>
  <c r="E54" i="123" a="1"/>
  <c r="E54" i="123" s="1"/>
  <c r="F54" i="123" a="1"/>
  <c r="F54" i="123" s="1"/>
  <c r="J54" i="123" a="1"/>
  <c r="J54" i="123" s="1"/>
  <c r="G54" i="123" a="1"/>
  <c r="G54" i="123" s="1"/>
  <c r="H54" i="123" a="1"/>
  <c r="H54" i="123" s="1"/>
  <c r="I54" i="123" a="1"/>
  <c r="I54" i="123" s="1"/>
  <c r="E119" i="123" a="1"/>
  <c r="E119" i="123" s="1"/>
  <c r="F119" i="123" a="1"/>
  <c r="F119" i="123" s="1"/>
  <c r="G119" i="123" a="1"/>
  <c r="G119" i="123" s="1"/>
  <c r="H119" i="123" a="1"/>
  <c r="H119" i="123" s="1"/>
  <c r="I119" i="123" a="1"/>
  <c r="I119" i="123" s="1"/>
  <c r="J119" i="123" a="1"/>
  <c r="J119" i="123" s="1"/>
  <c r="K119" i="123" a="1"/>
  <c r="K119" i="123" s="1"/>
  <c r="L119" i="123" a="1"/>
  <c r="L119" i="123" s="1"/>
  <c r="H111" i="123" a="1"/>
  <c r="H111" i="123" s="1"/>
  <c r="I111" i="123" a="1"/>
  <c r="I111" i="123" s="1"/>
  <c r="J111" i="123" a="1"/>
  <c r="J111" i="123" s="1"/>
  <c r="K111" i="123" a="1"/>
  <c r="K111" i="123" s="1"/>
  <c r="L111" i="123" a="1"/>
  <c r="L111" i="123" s="1"/>
  <c r="E111" i="123" a="1"/>
  <c r="E111" i="123" s="1"/>
  <c r="F111" i="123" a="1"/>
  <c r="F111" i="123" s="1"/>
  <c r="G111" i="123" a="1"/>
  <c r="G111" i="123" s="1"/>
  <c r="I103" i="123" a="1"/>
  <c r="I103" i="123" s="1"/>
  <c r="J103" i="123" a="1"/>
  <c r="J103" i="123" s="1"/>
  <c r="K103" i="123" a="1"/>
  <c r="K103" i="123" s="1"/>
  <c r="L103" i="123" a="1"/>
  <c r="L103" i="123" s="1"/>
  <c r="E103" i="123" a="1"/>
  <c r="E103" i="123" s="1"/>
  <c r="F103" i="123" a="1"/>
  <c r="F103" i="123" s="1"/>
  <c r="G103" i="123" a="1"/>
  <c r="G103" i="123" s="1"/>
  <c r="H103" i="123" a="1"/>
  <c r="H103" i="123" s="1"/>
  <c r="J95" i="123" a="1"/>
  <c r="J95" i="123" s="1"/>
  <c r="K95" i="123" a="1"/>
  <c r="K95" i="123" s="1"/>
  <c r="E95" i="123" a="1"/>
  <c r="E95" i="123" s="1"/>
  <c r="L95" i="123" a="1"/>
  <c r="L95" i="123" s="1"/>
  <c r="F95" i="123" a="1"/>
  <c r="F95" i="123" s="1"/>
  <c r="G95" i="123" a="1"/>
  <c r="G95" i="123" s="1"/>
  <c r="H95" i="123" a="1"/>
  <c r="H95" i="123" s="1"/>
  <c r="I95" i="123" a="1"/>
  <c r="I95" i="123" s="1"/>
  <c r="J248" i="123" a="1"/>
  <c r="J248" i="123" s="1"/>
  <c r="J270" i="123" a="1"/>
  <c r="J270" i="123" s="1"/>
  <c r="H254" i="123" a="1"/>
  <c r="H254" i="123" s="1"/>
  <c r="J269" i="123" a="1"/>
  <c r="J269" i="123" s="1"/>
  <c r="E271" i="123" a="1"/>
  <c r="E271" i="123" s="1"/>
  <c r="G246" i="123" a="1"/>
  <c r="G246" i="123" s="1"/>
  <c r="G250" i="123" a="1"/>
  <c r="G250" i="123" s="1"/>
  <c r="J265" i="123" a="1"/>
  <c r="J265" i="123" s="1"/>
  <c r="G240" i="123" a="1"/>
  <c r="G240" i="123" s="1"/>
  <c r="E248" i="123" a="1"/>
  <c r="E248" i="123" s="1"/>
  <c r="K259" i="123" a="1"/>
  <c r="K259" i="123" s="1"/>
  <c r="G251" i="123" a="1"/>
  <c r="G251" i="123" s="1"/>
  <c r="E245" i="123" a="1"/>
  <c r="E245" i="123" s="1"/>
  <c r="G243" i="123" a="1"/>
  <c r="G243" i="123" s="1"/>
  <c r="E249" i="123" a="1"/>
  <c r="E249" i="123" s="1"/>
  <c r="H267" i="123" a="1"/>
  <c r="H267" i="123" s="1"/>
  <c r="L258" i="123" a="1"/>
  <c r="L258" i="123" s="1"/>
  <c r="G237" i="123" a="1"/>
  <c r="G237" i="123" s="1"/>
  <c r="G242" i="123" a="1"/>
  <c r="G242" i="123" s="1"/>
  <c r="L255" i="123" a="1"/>
  <c r="L255" i="123" s="1"/>
  <c r="J260" i="123" a="1"/>
  <c r="J260" i="123" s="1"/>
  <c r="F270" i="123" a="1"/>
  <c r="F270" i="123" s="1"/>
  <c r="E257" i="123" a="1"/>
  <c r="E257" i="123" s="1"/>
  <c r="J263" i="123" a="1"/>
  <c r="J263" i="123" s="1"/>
  <c r="K256" i="123" a="1"/>
  <c r="K256" i="123" s="1"/>
  <c r="G238" i="123" a="1"/>
  <c r="G238" i="123" s="1"/>
  <c r="H264" i="123" a="1"/>
  <c r="H264" i="123" s="1"/>
  <c r="G239" i="123" a="1"/>
  <c r="G239" i="123" s="1"/>
  <c r="G241" i="123" a="1"/>
  <c r="G241" i="123" s="1"/>
  <c r="E254" i="123" a="1"/>
  <c r="E254" i="123" s="1"/>
  <c r="F269" i="123" a="1"/>
  <c r="F269" i="123" s="1"/>
  <c r="L271" i="123" a="1"/>
  <c r="L271" i="123" s="1"/>
  <c r="G247" i="123" a="1"/>
  <c r="G247" i="123" s="1"/>
  <c r="I266" i="123" a="1"/>
  <c r="I266" i="123" s="1"/>
  <c r="K261" i="123" a="1"/>
  <c r="K261" i="123" s="1"/>
  <c r="G244" i="123" a="1"/>
  <c r="G244" i="123" s="1"/>
  <c r="G268" i="123" a="1"/>
  <c r="G268" i="123" s="1"/>
  <c r="G236" i="123" a="1"/>
  <c r="G236" i="123" s="1"/>
  <c r="L253" i="123" a="1"/>
  <c r="L253" i="123" s="1"/>
  <c r="J262" i="123" a="1"/>
  <c r="J262" i="123" s="1"/>
  <c r="L252" i="123" a="1"/>
  <c r="L252" i="123" s="1"/>
  <c r="G245" i="123" a="1"/>
  <c r="G245" i="123" s="1"/>
  <c r="F243" i="123" a="1"/>
  <c r="F243" i="123" s="1"/>
  <c r="G249" i="123" a="1"/>
  <c r="G249" i="123" s="1"/>
  <c r="G267" i="123" a="1"/>
  <c r="G267" i="123" s="1"/>
  <c r="K258" i="123" a="1"/>
  <c r="K258" i="123" s="1"/>
  <c r="F237" i="123" a="1"/>
  <c r="F237" i="123" s="1"/>
  <c r="F242" i="123" a="1"/>
  <c r="F242" i="123" s="1"/>
  <c r="K255" i="123" a="1"/>
  <c r="K255" i="123" s="1"/>
  <c r="K260" i="123" a="1"/>
  <c r="K260" i="123" s="1"/>
  <c r="L270" i="123" a="1"/>
  <c r="L270" i="123" s="1"/>
  <c r="L257" i="123" a="1"/>
  <c r="L257" i="123" s="1"/>
  <c r="I263" i="123" a="1"/>
  <c r="I263" i="123" s="1"/>
  <c r="E256" i="123" a="1"/>
  <c r="E256" i="123" s="1"/>
  <c r="F238" i="123" a="1"/>
  <c r="F238" i="123" s="1"/>
  <c r="J264" i="123" a="1"/>
  <c r="J264" i="123" s="1"/>
  <c r="F239" i="123" a="1"/>
  <c r="F239" i="123" s="1"/>
  <c r="F241" i="123" a="1"/>
  <c r="F241" i="123" s="1"/>
  <c r="K254" i="123" a="1"/>
  <c r="K254" i="123" s="1"/>
  <c r="E269" i="123" a="1"/>
  <c r="E269" i="123" s="1"/>
  <c r="K271" i="123" a="1"/>
  <c r="K271" i="123" s="1"/>
  <c r="E247" i="123" a="1"/>
  <c r="E247" i="123" s="1"/>
  <c r="H266" i="123" a="1"/>
  <c r="H266" i="123" s="1"/>
  <c r="J261" i="123" a="1"/>
  <c r="J261" i="123" s="1"/>
  <c r="E244" i="123" a="1"/>
  <c r="E244" i="123" s="1"/>
  <c r="L268" i="123" a="1"/>
  <c r="L268" i="123" s="1"/>
  <c r="F236" i="123" a="1"/>
  <c r="F236" i="123" s="1"/>
  <c r="F253" i="123" a="1"/>
  <c r="F253" i="123" s="1"/>
  <c r="I262" i="123" a="1"/>
  <c r="I262" i="123" s="1"/>
  <c r="E252" i="123" a="1"/>
  <c r="E252" i="123" s="1"/>
  <c r="J240" i="123" a="1"/>
  <c r="J240" i="123" s="1"/>
  <c r="F240" i="123" a="1"/>
  <c r="F240" i="123" s="1"/>
  <c r="G248" i="123" a="1"/>
  <c r="G248" i="123" s="1"/>
  <c r="H265" i="123" a="1"/>
  <c r="H265" i="123" s="1"/>
  <c r="E240" i="123" a="1"/>
  <c r="E240" i="123" s="1"/>
  <c r="F248" i="123" a="1"/>
  <c r="F248" i="123" s="1"/>
  <c r="L259" i="123" a="1"/>
  <c r="L259" i="123" s="1"/>
  <c r="E251" i="123" a="1"/>
  <c r="E251" i="123" s="1"/>
  <c r="F245" i="123" a="1"/>
  <c r="F245" i="123" s="1"/>
  <c r="E243" i="123" a="1"/>
  <c r="E243" i="123" s="1"/>
  <c r="F249" i="123" a="1"/>
  <c r="F249" i="123" s="1"/>
  <c r="L267" i="123" a="1"/>
  <c r="L267" i="123" s="1"/>
  <c r="E258" i="123" a="1"/>
  <c r="E258" i="123" s="1"/>
  <c r="E237" i="123" a="1"/>
  <c r="E237" i="123" s="1"/>
  <c r="E242" i="123" a="1"/>
  <c r="E242" i="123" s="1"/>
  <c r="E255" i="123" a="1"/>
  <c r="E255" i="123" s="1"/>
  <c r="I260" i="123" a="1"/>
  <c r="I260" i="123" s="1"/>
  <c r="K270" i="123" a="1"/>
  <c r="K270" i="123" s="1"/>
  <c r="K257" i="123" a="1"/>
  <c r="K257" i="123" s="1"/>
  <c r="H263" i="123" a="1"/>
  <c r="H263" i="123" s="1"/>
  <c r="L256" i="123" a="1"/>
  <c r="L256" i="123" s="1"/>
  <c r="E238" i="123" a="1"/>
  <c r="E238" i="123" s="1"/>
  <c r="I264" i="123" a="1"/>
  <c r="I264" i="123" s="1"/>
  <c r="E239" i="123" a="1"/>
  <c r="E239" i="123" s="1"/>
  <c r="E241" i="123" a="1"/>
  <c r="E241" i="123" s="1"/>
  <c r="L254" i="123" a="1"/>
  <c r="L254" i="123" s="1"/>
  <c r="L269" i="123" a="1"/>
  <c r="L269" i="123" s="1"/>
  <c r="J271" i="123" a="1"/>
  <c r="J271" i="123" s="1"/>
  <c r="F247" i="123" a="1"/>
  <c r="F247" i="123" s="1"/>
  <c r="J266" i="123" a="1"/>
  <c r="J266" i="123" s="1"/>
  <c r="I261" i="123" a="1"/>
  <c r="I261" i="123" s="1"/>
  <c r="F244" i="123" a="1"/>
  <c r="F244" i="123" s="1"/>
  <c r="F268" i="123" a="1"/>
  <c r="F268" i="123" s="1"/>
  <c r="E236" i="123" a="1"/>
  <c r="E236" i="123" s="1"/>
  <c r="E253" i="123" a="1"/>
  <c r="E253" i="123" s="1"/>
  <c r="H262" i="123" a="1"/>
  <c r="H262" i="123" s="1"/>
  <c r="F252" i="123" a="1"/>
  <c r="F252" i="123" s="1"/>
  <c r="L240" i="123" a="1"/>
  <c r="L240" i="123" s="1"/>
  <c r="L248" i="123" a="1"/>
  <c r="L248" i="123" s="1"/>
  <c r="L245" i="123" a="1"/>
  <c r="L245" i="123" s="1"/>
  <c r="L243" i="123" a="1"/>
  <c r="L243" i="123" s="1"/>
  <c r="L249" i="123" a="1"/>
  <c r="L249" i="123" s="1"/>
  <c r="E267" i="123" a="1"/>
  <c r="E267" i="123" s="1"/>
  <c r="J258" i="123" a="1"/>
  <c r="J258" i="123" s="1"/>
  <c r="L237" i="123" a="1"/>
  <c r="L237" i="123" s="1"/>
  <c r="L242" i="123" a="1"/>
  <c r="L242" i="123" s="1"/>
  <c r="J255" i="123" a="1"/>
  <c r="J255" i="123" s="1"/>
  <c r="H260" i="123" a="1"/>
  <c r="H260" i="123" s="1"/>
  <c r="E270" i="123" a="1"/>
  <c r="E270" i="123" s="1"/>
  <c r="J257" i="123" a="1"/>
  <c r="J257" i="123" s="1"/>
  <c r="G263" i="123" a="1"/>
  <c r="G263" i="123" s="1"/>
  <c r="J256" i="123" a="1"/>
  <c r="J256" i="123" s="1"/>
  <c r="L238" i="123" a="1"/>
  <c r="L238" i="123" s="1"/>
  <c r="L264" i="123" a="1"/>
  <c r="L264" i="123" s="1"/>
  <c r="L239" i="123" a="1"/>
  <c r="L239" i="123" s="1"/>
  <c r="L241" i="123" a="1"/>
  <c r="L241" i="123" s="1"/>
  <c r="J254" i="123" a="1"/>
  <c r="J254" i="123" s="1"/>
  <c r="G269" i="123" a="1"/>
  <c r="G269" i="123" s="1"/>
  <c r="I271" i="123" a="1"/>
  <c r="I271" i="123" s="1"/>
  <c r="L247" i="123" a="1"/>
  <c r="L247" i="123" s="1"/>
  <c r="F266" i="123" a="1"/>
  <c r="F266" i="123" s="1"/>
  <c r="H261" i="123" a="1"/>
  <c r="H261" i="123" s="1"/>
  <c r="L244" i="123" a="1"/>
  <c r="L244" i="123" s="1"/>
  <c r="E268" i="123" a="1"/>
  <c r="E268" i="123" s="1"/>
  <c r="L236" i="123" a="1"/>
  <c r="L236" i="123" s="1"/>
  <c r="K253" i="123" a="1"/>
  <c r="K253" i="123" s="1"/>
  <c r="G262" i="123" a="1"/>
  <c r="G262" i="123" s="1"/>
  <c r="K252" i="123" a="1"/>
  <c r="K252" i="123" s="1"/>
  <c r="K240" i="123" a="1"/>
  <c r="K240" i="123" s="1"/>
  <c r="K248" i="123" a="1"/>
  <c r="K248" i="123" s="1"/>
  <c r="K251" i="123" a="1"/>
  <c r="K251" i="123" s="1"/>
  <c r="K245" i="123" a="1"/>
  <c r="K245" i="123" s="1"/>
  <c r="K243" i="123" a="1"/>
  <c r="K243" i="123" s="1"/>
  <c r="K249" i="123" a="1"/>
  <c r="K249" i="123" s="1"/>
  <c r="F267" i="123" a="1"/>
  <c r="F267" i="123" s="1"/>
  <c r="I258" i="123" a="1"/>
  <c r="I258" i="123" s="1"/>
  <c r="K237" i="123" a="1"/>
  <c r="K237" i="123" s="1"/>
  <c r="K242" i="123" a="1"/>
  <c r="K242" i="123" s="1"/>
  <c r="I255" i="123" a="1"/>
  <c r="I255" i="123" s="1"/>
  <c r="G260" i="123" a="1"/>
  <c r="G260" i="123" s="1"/>
  <c r="I270" i="123" a="1"/>
  <c r="I270" i="123" s="1"/>
  <c r="I257" i="123" a="1"/>
  <c r="I257" i="123" s="1"/>
  <c r="F263" i="123" a="1"/>
  <c r="F263" i="123" s="1"/>
  <c r="I256" i="123" a="1"/>
  <c r="I256" i="123" s="1"/>
  <c r="K238" i="123" a="1"/>
  <c r="K238" i="123" s="1"/>
  <c r="G264" i="123" a="1"/>
  <c r="G264" i="123" s="1"/>
  <c r="K239" i="123" a="1"/>
  <c r="K239" i="123" s="1"/>
  <c r="K241" i="123" a="1"/>
  <c r="K241" i="123" s="1"/>
  <c r="I254" i="123" a="1"/>
  <c r="I254" i="123" s="1"/>
  <c r="K269" i="123" a="1"/>
  <c r="K269" i="123" s="1"/>
  <c r="F271" i="123" a="1"/>
  <c r="F271" i="123" s="1"/>
  <c r="K247" i="123" a="1"/>
  <c r="K247" i="123" s="1"/>
  <c r="L266" i="123" a="1"/>
  <c r="L266" i="123" s="1"/>
  <c r="G261" i="123" a="1"/>
  <c r="G261" i="123" s="1"/>
  <c r="K244" i="123" a="1"/>
  <c r="K244" i="123" s="1"/>
  <c r="J268" i="123" a="1"/>
  <c r="J268" i="123" s="1"/>
  <c r="K236" i="123" a="1"/>
  <c r="K236" i="123" s="1"/>
  <c r="J253" i="123" a="1"/>
  <c r="J253" i="123" s="1"/>
  <c r="F262" i="123" a="1"/>
  <c r="F262" i="123" s="1"/>
  <c r="J252" i="123" a="1"/>
  <c r="J252" i="123" s="1"/>
  <c r="F260" i="123" a="1"/>
  <c r="F260" i="123" s="1"/>
  <c r="J238" i="123" a="1"/>
  <c r="J238" i="123" s="1"/>
  <c r="J241" i="123" a="1"/>
  <c r="J241" i="123" s="1"/>
  <c r="J244" i="123" a="1"/>
  <c r="J244" i="123" s="1"/>
  <c r="J236" i="123" a="1"/>
  <c r="J236" i="123" s="1"/>
  <c r="L262" i="123" a="1"/>
  <c r="L262" i="123" s="1"/>
  <c r="I252" i="123" a="1"/>
  <c r="I252" i="123" s="1"/>
  <c r="J242" i="123" a="1"/>
  <c r="J242" i="123" s="1"/>
  <c r="H256" i="123" a="1"/>
  <c r="H256" i="123" s="1"/>
  <c r="F264" i="123" a="1"/>
  <c r="F264" i="123" s="1"/>
  <c r="F261" i="123" a="1"/>
  <c r="F261" i="123" s="1"/>
  <c r="H268" i="123" a="1"/>
  <c r="H268" i="123" s="1"/>
  <c r="I253" i="123" a="1"/>
  <c r="I253" i="123" s="1"/>
  <c r="I246" i="123" a="1"/>
  <c r="I246" i="123" s="1"/>
  <c r="I250" i="123" a="1"/>
  <c r="I250" i="123" s="1"/>
  <c r="L265" i="123" a="1"/>
  <c r="L265" i="123" s="1"/>
  <c r="I240" i="123" a="1"/>
  <c r="I240" i="123" s="1"/>
  <c r="I248" i="123" a="1"/>
  <c r="I248" i="123" s="1"/>
  <c r="G259" i="123" a="1"/>
  <c r="G259" i="123" s="1"/>
  <c r="I251" i="123" a="1"/>
  <c r="I251" i="123" s="1"/>
  <c r="I245" i="123" a="1"/>
  <c r="I245" i="123" s="1"/>
  <c r="I243" i="123" a="1"/>
  <c r="I243" i="123" s="1"/>
  <c r="I249" i="123" a="1"/>
  <c r="I249" i="123" s="1"/>
  <c r="I267" i="123" a="1"/>
  <c r="I267" i="123" s="1"/>
  <c r="G258" i="123" a="1"/>
  <c r="G258" i="123" s="1"/>
  <c r="I237" i="123" a="1"/>
  <c r="I237" i="123" s="1"/>
  <c r="I242" i="123" a="1"/>
  <c r="I242" i="123" s="1"/>
  <c r="G255" i="123" a="1"/>
  <c r="G255" i="123" s="1"/>
  <c r="L260" i="123" a="1"/>
  <c r="L260" i="123" s="1"/>
  <c r="H270" i="123" a="1"/>
  <c r="H270" i="123" s="1"/>
  <c r="G257" i="123" a="1"/>
  <c r="G257" i="123" s="1"/>
  <c r="L263" i="123" a="1"/>
  <c r="L263" i="123" s="1"/>
  <c r="G256" i="123" a="1"/>
  <c r="G256" i="123" s="1"/>
  <c r="I238" i="123" a="1"/>
  <c r="I238" i="123" s="1"/>
  <c r="E264" i="123" a="1"/>
  <c r="E264" i="123" s="1"/>
  <c r="I239" i="123" a="1"/>
  <c r="I239" i="123" s="1"/>
  <c r="I241" i="123" a="1"/>
  <c r="I241" i="123" s="1"/>
  <c r="G254" i="123" a="1"/>
  <c r="G254" i="123" s="1"/>
  <c r="I269" i="123" a="1"/>
  <c r="I269" i="123" s="1"/>
  <c r="H271" i="123" a="1"/>
  <c r="H271" i="123" s="1"/>
  <c r="I247" i="123" a="1"/>
  <c r="I247" i="123" s="1"/>
  <c r="G266" i="123" a="1"/>
  <c r="G266" i="123" s="1"/>
  <c r="E261" i="123" a="1"/>
  <c r="E261" i="123" s="1"/>
  <c r="I244" i="123" a="1"/>
  <c r="I244" i="123" s="1"/>
  <c r="K268" i="123" a="1"/>
  <c r="K268" i="123" s="1"/>
  <c r="I236" i="123" a="1"/>
  <c r="I236" i="123" s="1"/>
  <c r="H253" i="123" a="1"/>
  <c r="H253" i="123" s="1"/>
  <c r="E262" i="123" a="1"/>
  <c r="E262" i="123" s="1"/>
  <c r="H252" i="123" a="1"/>
  <c r="H252" i="123" s="1"/>
  <c r="AF96" i="18"/>
  <c r="AF95" i="18"/>
  <c r="AE85" i="18"/>
  <c r="AE93" i="18"/>
  <c r="AE91" i="18"/>
  <c r="AE95" i="18"/>
  <c r="AE83" i="18"/>
  <c r="AE82" i="18"/>
  <c r="AF94" i="18"/>
  <c r="AE81" i="18"/>
  <c r="AF84" i="18"/>
  <c r="AE92" i="18"/>
  <c r="AF88" i="18"/>
  <c r="AE84" i="18"/>
  <c r="AF89" i="18"/>
  <c r="AF83" i="18"/>
  <c r="AF85" i="18"/>
  <c r="AF81" i="18"/>
  <c r="AF87" i="18"/>
  <c r="AE88" i="18"/>
  <c r="AE87" i="18"/>
  <c r="AE96" i="18"/>
  <c r="AE94" i="18"/>
  <c r="AE90" i="18"/>
  <c r="AE89" i="18"/>
  <c r="D21" i="11"/>
  <c r="M9" i="123" l="1"/>
  <c r="B9" i="123" l="1"/>
  <c r="N9" i="123" l="1"/>
  <c r="Q18" i="27" l="1"/>
  <c r="R18" i="27"/>
  <c r="S18" i="27"/>
  <c r="T18" i="27"/>
  <c r="U18" i="27"/>
  <c r="V18" i="27"/>
  <c r="W18" i="27"/>
  <c r="X18" i="27"/>
  <c r="Y18" i="27"/>
  <c r="Z18" i="27"/>
  <c r="Q19" i="27"/>
  <c r="R19" i="27"/>
  <c r="S19" i="27"/>
  <c r="T19" i="27"/>
  <c r="U19" i="27"/>
  <c r="V19" i="27"/>
  <c r="W19" i="27"/>
  <c r="X19" i="27"/>
  <c r="Y19" i="27"/>
  <c r="Z19" i="27"/>
  <c r="Q20" i="27"/>
  <c r="R20" i="27"/>
  <c r="S20" i="27"/>
  <c r="T20" i="27"/>
  <c r="U20" i="27"/>
  <c r="V20" i="27"/>
  <c r="W20" i="27"/>
  <c r="X20" i="27"/>
  <c r="Y20" i="27"/>
  <c r="Z20" i="27"/>
  <c r="Q21" i="27"/>
  <c r="R21" i="27"/>
  <c r="S21" i="27"/>
  <c r="T21" i="27"/>
  <c r="U21" i="27"/>
  <c r="V21" i="27"/>
  <c r="W21" i="27"/>
  <c r="X21" i="27"/>
  <c r="Y21" i="27"/>
  <c r="Z21" i="27"/>
  <c r="Q22" i="27"/>
  <c r="R22" i="27"/>
  <c r="S22" i="27"/>
  <c r="T22" i="27"/>
  <c r="U22" i="27"/>
  <c r="V22" i="27"/>
  <c r="W22" i="27"/>
  <c r="X22" i="27"/>
  <c r="Y22" i="27"/>
  <c r="Z22" i="27"/>
  <c r="Q23" i="27"/>
  <c r="R23" i="27"/>
  <c r="S23" i="27"/>
  <c r="T23" i="27"/>
  <c r="U23" i="27"/>
  <c r="V23" i="27"/>
  <c r="W23" i="27"/>
  <c r="X23" i="27"/>
  <c r="Y23" i="27"/>
  <c r="Z23" i="27"/>
  <c r="Q24" i="27"/>
  <c r="R24" i="27"/>
  <c r="S24" i="27"/>
  <c r="T24" i="27"/>
  <c r="U24" i="27"/>
  <c r="V24" i="27"/>
  <c r="W24" i="27"/>
  <c r="X24" i="27"/>
  <c r="Y24" i="27"/>
  <c r="Z24" i="27"/>
  <c r="Q25" i="27"/>
  <c r="R25" i="27"/>
  <c r="S25" i="27"/>
  <c r="T25" i="27"/>
  <c r="U25" i="27"/>
  <c r="V25" i="27"/>
  <c r="W25" i="27"/>
  <c r="X25" i="27"/>
  <c r="Y25" i="27"/>
  <c r="Z25" i="27"/>
  <c r="Q26" i="27"/>
  <c r="R26" i="27"/>
  <c r="S26" i="27"/>
  <c r="T26" i="27"/>
  <c r="U26" i="27"/>
  <c r="V26" i="27"/>
  <c r="W26" i="27"/>
  <c r="X26" i="27"/>
  <c r="Y26" i="27"/>
  <c r="Z26" i="27"/>
  <c r="Q27" i="27"/>
  <c r="R27" i="27"/>
  <c r="S27" i="27"/>
  <c r="T27" i="27"/>
  <c r="U27" i="27"/>
  <c r="V27" i="27"/>
  <c r="W27" i="27"/>
  <c r="X27" i="27"/>
  <c r="Y27" i="27"/>
  <c r="Z27" i="27"/>
  <c r="Q28" i="27"/>
  <c r="R28" i="27"/>
  <c r="S28" i="27"/>
  <c r="T28" i="27"/>
  <c r="U28" i="27"/>
  <c r="V28" i="27"/>
  <c r="W28" i="27"/>
  <c r="X28" i="27"/>
  <c r="Y28" i="27"/>
  <c r="Z28" i="27"/>
  <c r="Q29" i="27"/>
  <c r="R29" i="27"/>
  <c r="S29" i="27"/>
  <c r="T29" i="27"/>
  <c r="U29" i="27"/>
  <c r="V29" i="27"/>
  <c r="W29" i="27"/>
  <c r="X29" i="27"/>
  <c r="Y29" i="27"/>
  <c r="Z29" i="27"/>
  <c r="Q30" i="27"/>
  <c r="R30" i="27"/>
  <c r="S30" i="27"/>
  <c r="T30" i="27"/>
  <c r="U30" i="27"/>
  <c r="V30" i="27"/>
  <c r="W30" i="27"/>
  <c r="X30" i="27"/>
  <c r="Y30" i="27"/>
  <c r="Z30" i="27"/>
  <c r="Q31" i="27"/>
  <c r="R31" i="27"/>
  <c r="S31" i="27"/>
  <c r="T31" i="27"/>
  <c r="U31" i="27"/>
  <c r="V31" i="27"/>
  <c r="W31" i="27"/>
  <c r="X31" i="27"/>
  <c r="Y31" i="27"/>
  <c r="Z31" i="27"/>
  <c r="Q32" i="27"/>
  <c r="R32" i="27"/>
  <c r="S32" i="27"/>
  <c r="T32" i="27"/>
  <c r="U32" i="27"/>
  <c r="V32" i="27"/>
  <c r="W32" i="27"/>
  <c r="X32" i="27"/>
  <c r="Y32" i="27"/>
  <c r="Z32" i="27"/>
  <c r="Q33" i="27"/>
  <c r="R33" i="27"/>
  <c r="S33" i="27"/>
  <c r="T33" i="27"/>
  <c r="U33" i="27"/>
  <c r="V33" i="27"/>
  <c r="W33" i="27"/>
  <c r="X33" i="27"/>
  <c r="Y33" i="27"/>
  <c r="Z33" i="27"/>
  <c r="Q34" i="27"/>
  <c r="R34" i="27"/>
  <c r="S34" i="27"/>
  <c r="T34" i="27"/>
  <c r="U34" i="27"/>
  <c r="V34" i="27"/>
  <c r="W34" i="27"/>
  <c r="X34" i="27"/>
  <c r="Y34" i="27"/>
  <c r="Z34" i="27"/>
  <c r="Q35" i="27"/>
  <c r="R35" i="27"/>
  <c r="S35" i="27"/>
  <c r="T35" i="27"/>
  <c r="U35" i="27"/>
  <c r="V35" i="27"/>
  <c r="W35" i="27"/>
  <c r="X35" i="27"/>
  <c r="Y35" i="27"/>
  <c r="Z35" i="27"/>
  <c r="Q36" i="27"/>
  <c r="R36" i="27"/>
  <c r="S36" i="27"/>
  <c r="T36" i="27"/>
  <c r="U36" i="27"/>
  <c r="V36" i="27"/>
  <c r="W36" i="27"/>
  <c r="X36" i="27"/>
  <c r="Y36" i="27"/>
  <c r="Z36" i="27"/>
  <c r="Q37" i="27"/>
  <c r="R37" i="27"/>
  <c r="S37" i="27"/>
  <c r="T37" i="27"/>
  <c r="U37" i="27"/>
  <c r="V37" i="27"/>
  <c r="W37" i="27"/>
  <c r="X37" i="27"/>
  <c r="Y37" i="27"/>
  <c r="Z37" i="27"/>
  <c r="Q38" i="27"/>
  <c r="R38" i="27"/>
  <c r="S38" i="27"/>
  <c r="T38" i="27"/>
  <c r="U38" i="27"/>
  <c r="V38" i="27"/>
  <c r="W38" i="27"/>
  <c r="X38" i="27"/>
  <c r="Y38" i="27"/>
  <c r="Z38" i="27"/>
  <c r="Q39" i="27"/>
  <c r="R39" i="27"/>
  <c r="S39" i="27"/>
  <c r="T39" i="27"/>
  <c r="U39" i="27"/>
  <c r="V39" i="27"/>
  <c r="W39" i="27"/>
  <c r="X39" i="27"/>
  <c r="Y39" i="27"/>
  <c r="Z39" i="27"/>
  <c r="Q40" i="27"/>
  <c r="R40" i="27"/>
  <c r="S40" i="27"/>
  <c r="T40" i="27"/>
  <c r="U40" i="27"/>
  <c r="V40" i="27"/>
  <c r="W40" i="27"/>
  <c r="X40" i="27"/>
  <c r="Y40" i="27"/>
  <c r="Z40" i="27"/>
  <c r="Q41" i="27"/>
  <c r="R41" i="27"/>
  <c r="S41" i="27"/>
  <c r="T41" i="27"/>
  <c r="U41" i="27"/>
  <c r="V41" i="27"/>
  <c r="W41" i="27"/>
  <c r="X41" i="27"/>
  <c r="Y41" i="27"/>
  <c r="Z41" i="27"/>
  <c r="Q42" i="27"/>
  <c r="R42" i="27"/>
  <c r="S42" i="27"/>
  <c r="T42" i="27"/>
  <c r="U42" i="27"/>
  <c r="V42" i="27"/>
  <c r="W42" i="27"/>
  <c r="X42" i="27"/>
  <c r="Y42" i="27"/>
  <c r="Z42" i="27"/>
  <c r="Q43" i="27"/>
  <c r="R43" i="27"/>
  <c r="S43" i="27"/>
  <c r="T43" i="27"/>
  <c r="U43" i="27"/>
  <c r="V43" i="27"/>
  <c r="W43" i="27"/>
  <c r="X43" i="27"/>
  <c r="Y43" i="27"/>
  <c r="Z43" i="27"/>
  <c r="Q44" i="27"/>
  <c r="R44" i="27"/>
  <c r="S44" i="27"/>
  <c r="T44" i="27"/>
  <c r="U44" i="27"/>
  <c r="V44" i="27"/>
  <c r="W44" i="27"/>
  <c r="X44" i="27"/>
  <c r="Y44" i="27"/>
  <c r="Z44" i="27"/>
  <c r="Q45" i="27"/>
  <c r="R45" i="27"/>
  <c r="S45" i="27"/>
  <c r="T45" i="27"/>
  <c r="U45" i="27"/>
  <c r="V45" i="27"/>
  <c r="W45" i="27"/>
  <c r="X45" i="27"/>
  <c r="Y45" i="27"/>
  <c r="Z45" i="27"/>
  <c r="Q46" i="27"/>
  <c r="R46" i="27"/>
  <c r="S46" i="27"/>
  <c r="T46" i="27"/>
  <c r="U46" i="27"/>
  <c r="V46" i="27"/>
  <c r="W46" i="27"/>
  <c r="X46" i="27"/>
  <c r="Y46" i="27"/>
  <c r="Z46" i="27"/>
  <c r="Q47" i="27"/>
  <c r="R47" i="27"/>
  <c r="S47" i="27"/>
  <c r="T47" i="27"/>
  <c r="U47" i="27"/>
  <c r="V47" i="27"/>
  <c r="W47" i="27"/>
  <c r="X47" i="27"/>
  <c r="Y47" i="27"/>
  <c r="Z47" i="27"/>
  <c r="Q48" i="27"/>
  <c r="R48" i="27"/>
  <c r="S48" i="27"/>
  <c r="T48" i="27"/>
  <c r="U48" i="27"/>
  <c r="V48" i="27"/>
  <c r="W48" i="27"/>
  <c r="X48" i="27"/>
  <c r="Y48" i="27"/>
  <c r="Z48" i="27"/>
  <c r="Q49" i="27"/>
  <c r="R49" i="27"/>
  <c r="S49" i="27"/>
  <c r="T49" i="27"/>
  <c r="U49" i="27"/>
  <c r="V49" i="27"/>
  <c r="W49" i="27"/>
  <c r="X49" i="27"/>
  <c r="Y49" i="27"/>
  <c r="Z49" i="27"/>
  <c r="Q50" i="27"/>
  <c r="R50" i="27"/>
  <c r="S50" i="27"/>
  <c r="T50" i="27"/>
  <c r="U50" i="27"/>
  <c r="V50" i="27"/>
  <c r="W50" i="27"/>
  <c r="X50" i="27"/>
  <c r="Y50" i="27"/>
  <c r="Z50" i="27"/>
  <c r="Q51" i="27"/>
  <c r="R51" i="27"/>
  <c r="S51" i="27"/>
  <c r="T51" i="27"/>
  <c r="U51" i="27"/>
  <c r="V51" i="27"/>
  <c r="W51" i="27"/>
  <c r="X51" i="27"/>
  <c r="Y51" i="27"/>
  <c r="Z51" i="27"/>
  <c r="Q52" i="27"/>
  <c r="R52" i="27"/>
  <c r="S52" i="27"/>
  <c r="T52" i="27"/>
  <c r="U52" i="27"/>
  <c r="V52" i="27"/>
  <c r="W52" i="27"/>
  <c r="X52" i="27"/>
  <c r="Y52" i="27"/>
  <c r="Z52" i="27"/>
  <c r="Q53" i="27"/>
  <c r="R53" i="27"/>
  <c r="S53" i="27"/>
  <c r="T53" i="27"/>
  <c r="U53" i="27"/>
  <c r="V53" i="27"/>
  <c r="W53" i="27"/>
  <c r="X53" i="27"/>
  <c r="Y53" i="27"/>
  <c r="Z53" i="27"/>
  <c r="R17" i="27"/>
  <c r="S17" i="27"/>
  <c r="T17" i="27"/>
  <c r="U17" i="27"/>
  <c r="V17" i="27"/>
  <c r="W17" i="27"/>
  <c r="X17" i="27"/>
  <c r="Y17" i="27"/>
  <c r="Z17" i="27"/>
  <c r="Q17" i="27"/>
  <c r="D18" i="27"/>
  <c r="E18" i="27"/>
  <c r="F18" i="27"/>
  <c r="G18" i="27"/>
  <c r="H18" i="27"/>
  <c r="I18" i="27"/>
  <c r="J18" i="27"/>
  <c r="K18" i="27"/>
  <c r="L18" i="27"/>
  <c r="M18" i="27"/>
  <c r="D19" i="27"/>
  <c r="E19" i="27"/>
  <c r="F19" i="27"/>
  <c r="G19" i="27"/>
  <c r="H19" i="27"/>
  <c r="I19" i="27"/>
  <c r="J19" i="27"/>
  <c r="K19" i="27"/>
  <c r="L19" i="27"/>
  <c r="M19" i="27"/>
  <c r="D20" i="27"/>
  <c r="E20" i="27"/>
  <c r="F20" i="27"/>
  <c r="G20" i="27"/>
  <c r="H20" i="27"/>
  <c r="I20" i="27"/>
  <c r="J20" i="27"/>
  <c r="K20" i="27"/>
  <c r="L20" i="27"/>
  <c r="M20" i="27"/>
  <c r="D21" i="27"/>
  <c r="E21" i="27"/>
  <c r="F21" i="27"/>
  <c r="G21" i="27"/>
  <c r="H21" i="27"/>
  <c r="I21" i="27"/>
  <c r="J21" i="27"/>
  <c r="K21" i="27"/>
  <c r="L21" i="27"/>
  <c r="M21" i="27"/>
  <c r="D22" i="27"/>
  <c r="E22" i="27"/>
  <c r="F22" i="27"/>
  <c r="G22" i="27"/>
  <c r="H22" i="27"/>
  <c r="I22" i="27"/>
  <c r="J22" i="27"/>
  <c r="K22" i="27"/>
  <c r="L22" i="27"/>
  <c r="M22" i="27"/>
  <c r="D23" i="27"/>
  <c r="E23" i="27"/>
  <c r="F23" i="27"/>
  <c r="G23" i="27"/>
  <c r="H23" i="27"/>
  <c r="I23" i="27"/>
  <c r="J23" i="27"/>
  <c r="K23" i="27"/>
  <c r="L23" i="27"/>
  <c r="M23" i="27"/>
  <c r="D24" i="27"/>
  <c r="E24" i="27"/>
  <c r="F24" i="27"/>
  <c r="G24" i="27"/>
  <c r="H24" i="27"/>
  <c r="I24" i="27"/>
  <c r="J24" i="27"/>
  <c r="K24" i="27"/>
  <c r="L24" i="27"/>
  <c r="M24" i="27"/>
  <c r="D25" i="27"/>
  <c r="E25" i="27"/>
  <c r="F25" i="27"/>
  <c r="G25" i="27"/>
  <c r="H25" i="27"/>
  <c r="I25" i="27"/>
  <c r="J25" i="27"/>
  <c r="K25" i="27"/>
  <c r="L25" i="27"/>
  <c r="M25" i="27"/>
  <c r="D26" i="27"/>
  <c r="E26" i="27"/>
  <c r="F26" i="27"/>
  <c r="G26" i="27"/>
  <c r="H26" i="27"/>
  <c r="I26" i="27"/>
  <c r="J26" i="27"/>
  <c r="K26" i="27"/>
  <c r="L26" i="27"/>
  <c r="M26" i="27"/>
  <c r="D27" i="27"/>
  <c r="E27" i="27"/>
  <c r="F27" i="27"/>
  <c r="G27" i="27"/>
  <c r="H27" i="27"/>
  <c r="I27" i="27"/>
  <c r="J27" i="27"/>
  <c r="K27" i="27"/>
  <c r="L27" i="27"/>
  <c r="M27" i="27"/>
  <c r="D28" i="27"/>
  <c r="E28" i="27"/>
  <c r="F28" i="27"/>
  <c r="G28" i="27"/>
  <c r="H28" i="27"/>
  <c r="I28" i="27"/>
  <c r="J28" i="27"/>
  <c r="K28" i="27"/>
  <c r="L28" i="27"/>
  <c r="M28" i="27"/>
  <c r="D29" i="27"/>
  <c r="E29" i="27"/>
  <c r="F29" i="27"/>
  <c r="G29" i="27"/>
  <c r="H29" i="27"/>
  <c r="I29" i="27"/>
  <c r="J29" i="27"/>
  <c r="K29" i="27"/>
  <c r="L29" i="27"/>
  <c r="M29" i="27"/>
  <c r="D30" i="27"/>
  <c r="E30" i="27"/>
  <c r="F30" i="27"/>
  <c r="G30" i="27"/>
  <c r="H30" i="27"/>
  <c r="I30" i="27"/>
  <c r="J30" i="27"/>
  <c r="K30" i="27"/>
  <c r="L30" i="27"/>
  <c r="M30" i="27"/>
  <c r="D31" i="27"/>
  <c r="E31" i="27"/>
  <c r="F31" i="27"/>
  <c r="G31" i="27"/>
  <c r="H31" i="27"/>
  <c r="I31" i="27"/>
  <c r="J31" i="27"/>
  <c r="K31" i="27"/>
  <c r="L31" i="27"/>
  <c r="M31" i="27"/>
  <c r="D32" i="27"/>
  <c r="E32" i="27"/>
  <c r="F32" i="27"/>
  <c r="G32" i="27"/>
  <c r="H32" i="27"/>
  <c r="I32" i="27"/>
  <c r="J32" i="27"/>
  <c r="K32" i="27"/>
  <c r="L32" i="27"/>
  <c r="M32" i="27"/>
  <c r="D33" i="27"/>
  <c r="E33" i="27"/>
  <c r="F33" i="27"/>
  <c r="G33" i="27"/>
  <c r="H33" i="27"/>
  <c r="I33" i="27"/>
  <c r="J33" i="27"/>
  <c r="K33" i="27"/>
  <c r="L33" i="27"/>
  <c r="M33" i="27"/>
  <c r="D34" i="27"/>
  <c r="E34" i="27"/>
  <c r="F34" i="27"/>
  <c r="G34" i="27"/>
  <c r="H34" i="27"/>
  <c r="I34" i="27"/>
  <c r="J34" i="27"/>
  <c r="K34" i="27"/>
  <c r="L34" i="27"/>
  <c r="M34" i="27"/>
  <c r="D35" i="27"/>
  <c r="E35" i="27"/>
  <c r="F35" i="27"/>
  <c r="G35" i="27"/>
  <c r="H35" i="27"/>
  <c r="I35" i="27"/>
  <c r="J35" i="27"/>
  <c r="K35" i="27"/>
  <c r="L35" i="27"/>
  <c r="M35" i="27"/>
  <c r="D36" i="27"/>
  <c r="E36" i="27"/>
  <c r="F36" i="27"/>
  <c r="G36" i="27"/>
  <c r="H36" i="27"/>
  <c r="I36" i="27"/>
  <c r="J36" i="27"/>
  <c r="K36" i="27"/>
  <c r="L36" i="27"/>
  <c r="M36" i="27"/>
  <c r="D37" i="27"/>
  <c r="E37" i="27"/>
  <c r="F37" i="27"/>
  <c r="G37" i="27"/>
  <c r="H37" i="27"/>
  <c r="I37" i="27"/>
  <c r="J37" i="27"/>
  <c r="K37" i="27"/>
  <c r="L37" i="27"/>
  <c r="M37" i="27"/>
  <c r="D38" i="27"/>
  <c r="E38" i="27"/>
  <c r="F38" i="27"/>
  <c r="G38" i="27"/>
  <c r="H38" i="27"/>
  <c r="I38" i="27"/>
  <c r="J38" i="27"/>
  <c r="K38" i="27"/>
  <c r="L38" i="27"/>
  <c r="M38" i="27"/>
  <c r="D39" i="27"/>
  <c r="E39" i="27"/>
  <c r="F39" i="27"/>
  <c r="G39" i="27"/>
  <c r="H39" i="27"/>
  <c r="I39" i="27"/>
  <c r="J39" i="27"/>
  <c r="K39" i="27"/>
  <c r="L39" i="27"/>
  <c r="M39" i="27"/>
  <c r="D40" i="27"/>
  <c r="E40" i="27"/>
  <c r="F40" i="27"/>
  <c r="G40" i="27"/>
  <c r="H40" i="27"/>
  <c r="I40" i="27"/>
  <c r="J40" i="27"/>
  <c r="K40" i="27"/>
  <c r="L40" i="27"/>
  <c r="M40" i="27"/>
  <c r="D41" i="27"/>
  <c r="E41" i="27"/>
  <c r="F41" i="27"/>
  <c r="G41" i="27"/>
  <c r="H41" i="27"/>
  <c r="I41" i="27"/>
  <c r="J41" i="27"/>
  <c r="K41" i="27"/>
  <c r="L41" i="27"/>
  <c r="M41" i="27"/>
  <c r="D42" i="27"/>
  <c r="E42" i="27"/>
  <c r="F42" i="27"/>
  <c r="G42" i="27"/>
  <c r="H42" i="27"/>
  <c r="I42" i="27"/>
  <c r="J42" i="27"/>
  <c r="K42" i="27"/>
  <c r="L42" i="27"/>
  <c r="M42" i="27"/>
  <c r="D43" i="27"/>
  <c r="E43" i="27"/>
  <c r="F43" i="27"/>
  <c r="G43" i="27"/>
  <c r="H43" i="27"/>
  <c r="I43" i="27"/>
  <c r="J43" i="27"/>
  <c r="K43" i="27"/>
  <c r="L43" i="27"/>
  <c r="M43" i="27"/>
  <c r="D44" i="27"/>
  <c r="E44" i="27"/>
  <c r="F44" i="27"/>
  <c r="G44" i="27"/>
  <c r="H44" i="27"/>
  <c r="I44" i="27"/>
  <c r="J44" i="27"/>
  <c r="K44" i="27"/>
  <c r="L44" i="27"/>
  <c r="M44" i="27"/>
  <c r="D45" i="27"/>
  <c r="E45" i="27"/>
  <c r="F45" i="27"/>
  <c r="G45" i="27"/>
  <c r="H45" i="27"/>
  <c r="I45" i="27"/>
  <c r="J45" i="27"/>
  <c r="K45" i="27"/>
  <c r="L45" i="27"/>
  <c r="M45" i="27"/>
  <c r="D46" i="27"/>
  <c r="E46" i="27"/>
  <c r="F46" i="27"/>
  <c r="G46" i="27"/>
  <c r="H46" i="27"/>
  <c r="I46" i="27"/>
  <c r="J46" i="27"/>
  <c r="K46" i="27"/>
  <c r="L46" i="27"/>
  <c r="M46" i="27"/>
  <c r="D47" i="27"/>
  <c r="E47" i="27"/>
  <c r="F47" i="27"/>
  <c r="G47" i="27"/>
  <c r="H47" i="27"/>
  <c r="I47" i="27"/>
  <c r="J47" i="27"/>
  <c r="K47" i="27"/>
  <c r="L47" i="27"/>
  <c r="M47" i="27"/>
  <c r="D48" i="27"/>
  <c r="E48" i="27"/>
  <c r="F48" i="27"/>
  <c r="G48" i="27"/>
  <c r="H48" i="27"/>
  <c r="I48" i="27"/>
  <c r="J48" i="27"/>
  <c r="K48" i="27"/>
  <c r="L48" i="27"/>
  <c r="M48" i="27"/>
  <c r="D49" i="27"/>
  <c r="E49" i="27"/>
  <c r="F49" i="27"/>
  <c r="G49" i="27"/>
  <c r="H49" i="27"/>
  <c r="I49" i="27"/>
  <c r="J49" i="27"/>
  <c r="K49" i="27"/>
  <c r="L49" i="27"/>
  <c r="M49" i="27"/>
  <c r="D50" i="27"/>
  <c r="E50" i="27"/>
  <c r="F50" i="27"/>
  <c r="G50" i="27"/>
  <c r="H50" i="27"/>
  <c r="I50" i="27"/>
  <c r="J50" i="27"/>
  <c r="K50" i="27"/>
  <c r="L50" i="27"/>
  <c r="M50" i="27"/>
  <c r="D51" i="27"/>
  <c r="E51" i="27"/>
  <c r="F51" i="27"/>
  <c r="G51" i="27"/>
  <c r="H51" i="27"/>
  <c r="I51" i="27"/>
  <c r="J51" i="27"/>
  <c r="K51" i="27"/>
  <c r="L51" i="27"/>
  <c r="M51" i="27"/>
  <c r="D52" i="27"/>
  <c r="E52" i="27"/>
  <c r="F52" i="27"/>
  <c r="G52" i="27"/>
  <c r="H52" i="27"/>
  <c r="I52" i="27"/>
  <c r="J52" i="27"/>
  <c r="K52" i="27"/>
  <c r="L52" i="27"/>
  <c r="M52" i="27"/>
  <c r="D53" i="27"/>
  <c r="E53" i="27"/>
  <c r="F53" i="27"/>
  <c r="G53" i="27"/>
  <c r="H53" i="27"/>
  <c r="I53" i="27"/>
  <c r="J53" i="27"/>
  <c r="K53" i="27"/>
  <c r="L53" i="27"/>
  <c r="M53" i="27"/>
  <c r="E17" i="27"/>
  <c r="F17" i="27"/>
  <c r="G17" i="27"/>
  <c r="H17" i="27"/>
  <c r="I17" i="27"/>
  <c r="J17" i="27"/>
  <c r="K17" i="27"/>
  <c r="L17" i="27"/>
  <c r="M17" i="27"/>
  <c r="D17" i="27"/>
  <c r="AA17" i="27" l="1"/>
  <c r="D9" i="123"/>
  <c r="AT47" i="58"/>
  <c r="AT47" i="99"/>
  <c r="AT47" i="100"/>
  <c r="AT47" i="101"/>
  <c r="AT47" i="102"/>
  <c r="AT47" i="103"/>
  <c r="AT47" i="104"/>
  <c r="AT47" i="105"/>
  <c r="AT47" i="107"/>
  <c r="AT47" i="108"/>
  <c r="AT47" i="110"/>
  <c r="AT47" i="111"/>
  <c r="AT47" i="112"/>
  <c r="AT47" i="113"/>
  <c r="AT47" i="114"/>
  <c r="AT47" i="115"/>
  <c r="AT44" i="58"/>
  <c r="AT44" i="99"/>
  <c r="AT44" i="100"/>
  <c r="AT44" i="101"/>
  <c r="AT44" i="102"/>
  <c r="AT44" i="103"/>
  <c r="AT44" i="104"/>
  <c r="AT44" i="105"/>
  <c r="AT44" i="107"/>
  <c r="AT44" i="108"/>
  <c r="AT44" i="110"/>
  <c r="AT44" i="111"/>
  <c r="AT44" i="112"/>
  <c r="AT44" i="113"/>
  <c r="AT44" i="114"/>
  <c r="AT44" i="115"/>
  <c r="AT26" i="58"/>
  <c r="AT26" i="99"/>
  <c r="AT26" i="100"/>
  <c r="AT26" i="101"/>
  <c r="AT26" i="102"/>
  <c r="AT26" i="103"/>
  <c r="AT26" i="104"/>
  <c r="AT26" i="105"/>
  <c r="AT26" i="107"/>
  <c r="AT26" i="108"/>
  <c r="AT26" i="110"/>
  <c r="AT26" i="111"/>
  <c r="AT26" i="112"/>
  <c r="AT26" i="113"/>
  <c r="AT26" i="114"/>
  <c r="AT26" i="115"/>
  <c r="AT23" i="58"/>
  <c r="AT23" i="99"/>
  <c r="AT23" i="100"/>
  <c r="AT23" i="101"/>
  <c r="AT23" i="102"/>
  <c r="AT23" i="103"/>
  <c r="AT23" i="104"/>
  <c r="AT23" i="105"/>
  <c r="AT23" i="107"/>
  <c r="AT23" i="108"/>
  <c r="AT23" i="110"/>
  <c r="AT23" i="111"/>
  <c r="AT23" i="112"/>
  <c r="AT23" i="113"/>
  <c r="AT23" i="114"/>
  <c r="AT23" i="115"/>
  <c r="AG47" i="58"/>
  <c r="AU47" i="58" s="1"/>
  <c r="AG47" i="99"/>
  <c r="AU47" i="99" s="1"/>
  <c r="AG47" i="100"/>
  <c r="AU47" i="100" s="1"/>
  <c r="AG47" i="101"/>
  <c r="AU47" i="101" s="1"/>
  <c r="AG47" i="102"/>
  <c r="AU47" i="102" s="1"/>
  <c r="AG47" i="103"/>
  <c r="AU47" i="103" s="1"/>
  <c r="AG47" i="104"/>
  <c r="AU47" i="104" s="1"/>
  <c r="AG47" i="105"/>
  <c r="AU47" i="105" s="1"/>
  <c r="AG47" i="107"/>
  <c r="AU47" i="107" s="1"/>
  <c r="AG47" i="108"/>
  <c r="AU47" i="108" s="1"/>
  <c r="AG47" i="110"/>
  <c r="AU47" i="110" s="1"/>
  <c r="AG47" i="111"/>
  <c r="AU47" i="111" s="1"/>
  <c r="AG47" i="112"/>
  <c r="AU47" i="112" s="1"/>
  <c r="AG47" i="113"/>
  <c r="AU47" i="113" s="1"/>
  <c r="AG47" i="114"/>
  <c r="AU47" i="114" s="1"/>
  <c r="AG47" i="115"/>
  <c r="AU47" i="115" s="1"/>
  <c r="AG44" i="58"/>
  <c r="AU44" i="58" s="1"/>
  <c r="AG44" i="99"/>
  <c r="AU44" i="99" s="1"/>
  <c r="AG44" i="100"/>
  <c r="AU44" i="100" s="1"/>
  <c r="AG44" i="101"/>
  <c r="AU44" i="101" s="1"/>
  <c r="AG44" i="102"/>
  <c r="AU44" i="102" s="1"/>
  <c r="AG44" i="103"/>
  <c r="AU44" i="103" s="1"/>
  <c r="AG44" i="104"/>
  <c r="AU44" i="104" s="1"/>
  <c r="AG44" i="105"/>
  <c r="AU44" i="105" s="1"/>
  <c r="AG44" i="107"/>
  <c r="AU44" i="107" s="1"/>
  <c r="AG44" i="108"/>
  <c r="AU44" i="108" s="1"/>
  <c r="AG44" i="110"/>
  <c r="AU44" i="110" s="1"/>
  <c r="AG44" i="111"/>
  <c r="AU44" i="111" s="1"/>
  <c r="AG44" i="112"/>
  <c r="AU44" i="112" s="1"/>
  <c r="AG44" i="113"/>
  <c r="AU44" i="113" s="1"/>
  <c r="AG44" i="114"/>
  <c r="AU44" i="114" s="1"/>
  <c r="AG44" i="115"/>
  <c r="AU44" i="115" s="1"/>
  <c r="AG26" i="58"/>
  <c r="AU26" i="58" s="1"/>
  <c r="AG26" i="99"/>
  <c r="AU26" i="99" s="1"/>
  <c r="AG26" i="100"/>
  <c r="AU26" i="100" s="1"/>
  <c r="AG26" i="101"/>
  <c r="AU26" i="101" s="1"/>
  <c r="AG26" i="102"/>
  <c r="AU26" i="102" s="1"/>
  <c r="AG26" i="103"/>
  <c r="AU26" i="103" s="1"/>
  <c r="AG26" i="104"/>
  <c r="AU26" i="104" s="1"/>
  <c r="AG26" i="105"/>
  <c r="AU26" i="105" s="1"/>
  <c r="AG26" i="107"/>
  <c r="AU26" i="107" s="1"/>
  <c r="AG26" i="108"/>
  <c r="AU26" i="108" s="1"/>
  <c r="AG26" i="110"/>
  <c r="AU26" i="110" s="1"/>
  <c r="AG26" i="111"/>
  <c r="AU26" i="111" s="1"/>
  <c r="AG26" i="112"/>
  <c r="AU26" i="112" s="1"/>
  <c r="AG26" i="113"/>
  <c r="AU26" i="113" s="1"/>
  <c r="AG26" i="114"/>
  <c r="AU26" i="114" s="1"/>
  <c r="AG26" i="115"/>
  <c r="AU26" i="115" s="1"/>
  <c r="AG23" i="58"/>
  <c r="AU23" i="58" s="1"/>
  <c r="AG23" i="99"/>
  <c r="AU23" i="99" s="1"/>
  <c r="AG23" i="100"/>
  <c r="AU23" i="100" s="1"/>
  <c r="AG23" i="101"/>
  <c r="AU23" i="101" s="1"/>
  <c r="AG23" i="102"/>
  <c r="AU23" i="102" s="1"/>
  <c r="AG23" i="103"/>
  <c r="AU23" i="103" s="1"/>
  <c r="AG23" i="104"/>
  <c r="AU23" i="104" s="1"/>
  <c r="AG23" i="105"/>
  <c r="AU23" i="105" s="1"/>
  <c r="AG23" i="107"/>
  <c r="AU23" i="107" s="1"/>
  <c r="AG23" i="108"/>
  <c r="AU23" i="108" s="1"/>
  <c r="AG23" i="110"/>
  <c r="AU23" i="110" s="1"/>
  <c r="AG23" i="111"/>
  <c r="AU23" i="111" s="1"/>
  <c r="AG23" i="112"/>
  <c r="AU23" i="112" s="1"/>
  <c r="AG23" i="113"/>
  <c r="AU23" i="113" s="1"/>
  <c r="AG23" i="114"/>
  <c r="AU23" i="114" s="1"/>
  <c r="AG23" i="115"/>
  <c r="AU23" i="115" s="1"/>
  <c r="Q47" i="58"/>
  <c r="Q47" i="99"/>
  <c r="Q47" i="100"/>
  <c r="Q47" i="101"/>
  <c r="Q47" i="102"/>
  <c r="Q47" i="103"/>
  <c r="Q47" i="104"/>
  <c r="Q47" i="105"/>
  <c r="Q47" i="107"/>
  <c r="Q47" i="108"/>
  <c r="Q47" i="110"/>
  <c r="Q47" i="111"/>
  <c r="Q47" i="112"/>
  <c r="Q47" i="113"/>
  <c r="Q47" i="114"/>
  <c r="Q47" i="115"/>
  <c r="Q44" i="58"/>
  <c r="Q44" i="99"/>
  <c r="Q44" i="100"/>
  <c r="Q44" i="101"/>
  <c r="Q44" i="102"/>
  <c r="Q44" i="103"/>
  <c r="Q44" i="104"/>
  <c r="Q44" i="105"/>
  <c r="Q44" i="107"/>
  <c r="Q44" i="108"/>
  <c r="Q44" i="110"/>
  <c r="Q44" i="111"/>
  <c r="Q44" i="112"/>
  <c r="Q44" i="113"/>
  <c r="Q44" i="114"/>
  <c r="Q44" i="115"/>
  <c r="Q26" i="58"/>
  <c r="Q26" i="99"/>
  <c r="Q26" i="100"/>
  <c r="Q26" i="101"/>
  <c r="Q26" i="102"/>
  <c r="Q26" i="103"/>
  <c r="Q26" i="104"/>
  <c r="Q26" i="105"/>
  <c r="Q26" i="107"/>
  <c r="Q26" i="108"/>
  <c r="Q26" i="110"/>
  <c r="Q26" i="111"/>
  <c r="Q26" i="112"/>
  <c r="Q26" i="113"/>
  <c r="Q26" i="114"/>
  <c r="Q26" i="115"/>
  <c r="Q23" i="58"/>
  <c r="Q23" i="99"/>
  <c r="Q23" i="100"/>
  <c r="Q23" i="101"/>
  <c r="Q23" i="102"/>
  <c r="Q23" i="103"/>
  <c r="Q23" i="104"/>
  <c r="Q23" i="105"/>
  <c r="Q23" i="107"/>
  <c r="Q23" i="108"/>
  <c r="Q23" i="110"/>
  <c r="Q23" i="111"/>
  <c r="Q23" i="112"/>
  <c r="Q23" i="113"/>
  <c r="Q23" i="114"/>
  <c r="Q23" i="115"/>
  <c r="N96" i="23" l="1" a="1"/>
  <c r="N96" i="23" s="1"/>
  <c r="AA96" i="23"/>
  <c r="N96" i="26" a="1"/>
  <c r="N96" i="26" s="1"/>
  <c r="AA96" i="26"/>
  <c r="N96" i="21" a="1"/>
  <c r="N96" i="21" s="1"/>
  <c r="AA96" i="21"/>
  <c r="D21" i="71" l="1"/>
  <c r="C65" i="11"/>
  <c r="C66" i="11"/>
  <c r="C67" i="11"/>
  <c r="C68" i="11"/>
  <c r="C69" i="11"/>
  <c r="C70" i="11"/>
  <c r="C71" i="11"/>
  <c r="C72" i="11"/>
  <c r="C73" i="11"/>
  <c r="C74" i="11"/>
  <c r="C75" i="11"/>
  <c r="X9" i="18"/>
  <c r="A7" i="80"/>
  <c r="AI19" i="81"/>
  <c r="AI20" i="81"/>
  <c r="AI21" i="81"/>
  <c r="AI22" i="81"/>
  <c r="AI23" i="81"/>
  <c r="AI24" i="81"/>
  <c r="AI25" i="81"/>
  <c r="AI26" i="81"/>
  <c r="AI27" i="81"/>
  <c r="AI28" i="81"/>
  <c r="AI29" i="81"/>
  <c r="AI30" i="81"/>
  <c r="AI41" i="81"/>
  <c r="AI42" i="81"/>
  <c r="AI43" i="81"/>
  <c r="AI44" i="81"/>
  <c r="AI45" i="81"/>
  <c r="AI46" i="81"/>
  <c r="AI47" i="81"/>
  <c r="AI48" i="81"/>
  <c r="AI49" i="81"/>
  <c r="AI50" i="81"/>
  <c r="AI51" i="81"/>
  <c r="V40" i="81"/>
  <c r="V41" i="81"/>
  <c r="V42" i="81"/>
  <c r="V43" i="81"/>
  <c r="V44" i="81"/>
  <c r="V45" i="81"/>
  <c r="V46" i="81"/>
  <c r="V47" i="81"/>
  <c r="V48" i="81"/>
  <c r="V49" i="81"/>
  <c r="V50" i="81"/>
  <c r="V51" i="81"/>
  <c r="V52" i="81"/>
  <c r="S41" i="81"/>
  <c r="S42" i="81"/>
  <c r="S43" i="81"/>
  <c r="S44" i="81"/>
  <c r="S45" i="81"/>
  <c r="S46" i="81"/>
  <c r="S47" i="81"/>
  <c r="S48" i="81"/>
  <c r="S49" i="81"/>
  <c r="S50" i="81"/>
  <c r="S51" i="81"/>
  <c r="V18" i="81"/>
  <c r="V19" i="81"/>
  <c r="V20" i="81"/>
  <c r="V21" i="81"/>
  <c r="V22" i="81"/>
  <c r="V23" i="81"/>
  <c r="V24" i="81"/>
  <c r="V25" i="81"/>
  <c r="V26" i="81"/>
  <c r="V27" i="81"/>
  <c r="V28" i="81"/>
  <c r="V29" i="81"/>
  <c r="V30" i="81"/>
  <c r="S19" i="81"/>
  <c r="S20" i="81"/>
  <c r="S21" i="81"/>
  <c r="S22" i="81"/>
  <c r="S23" i="81"/>
  <c r="S24" i="81"/>
  <c r="S25" i="81"/>
  <c r="S26" i="81"/>
  <c r="S27" i="81"/>
  <c r="S28" i="81"/>
  <c r="S29" i="81"/>
  <c r="D22" i="71" l="1"/>
  <c r="D23" i="71"/>
  <c r="D24" i="71" l="1"/>
  <c r="T209" i="5"/>
  <c r="T202" i="5"/>
  <c r="T201" i="5"/>
  <c r="T200" i="5"/>
  <c r="T199" i="5"/>
  <c r="T198" i="5"/>
  <c r="T197" i="5"/>
  <c r="T196" i="5"/>
  <c r="T195" i="5"/>
  <c r="T194" i="5"/>
  <c r="T193" i="5"/>
  <c r="T179" i="5"/>
  <c r="T178" i="5"/>
  <c r="T177" i="5"/>
  <c r="T176" i="5"/>
  <c r="T175" i="5"/>
  <c r="T174" i="5"/>
  <c r="T173" i="5"/>
  <c r="T172" i="5"/>
  <c r="T171" i="5"/>
  <c r="T170" i="5"/>
  <c r="T169" i="5"/>
  <c r="T168" i="5"/>
  <c r="T167" i="5"/>
  <c r="T166" i="5"/>
  <c r="T165" i="5"/>
  <c r="T164" i="5"/>
  <c r="T163" i="5"/>
  <c r="T162" i="5"/>
  <c r="T161" i="5"/>
  <c r="T160" i="5"/>
  <c r="T159" i="5"/>
  <c r="T158" i="5"/>
  <c r="T157" i="5"/>
  <c r="T156" i="5"/>
  <c r="T155" i="5"/>
  <c r="T154" i="5"/>
  <c r="T153" i="5"/>
  <c r="T152" i="5"/>
  <c r="T130" i="5"/>
  <c r="T129" i="5"/>
  <c r="T128" i="5"/>
  <c r="T127" i="5"/>
  <c r="T126" i="5"/>
  <c r="T125" i="5"/>
  <c r="T124" i="5"/>
  <c r="T123" i="5"/>
  <c r="T122" i="5"/>
  <c r="T121" i="5"/>
  <c r="T120" i="5"/>
  <c r="T119" i="5"/>
  <c r="T118" i="5"/>
  <c r="T117" i="5"/>
  <c r="T116" i="5"/>
  <c r="T115" i="5"/>
  <c r="T114" i="5"/>
  <c r="T113" i="5"/>
  <c r="T112" i="5"/>
  <c r="T111" i="5"/>
  <c r="T110" i="5"/>
  <c r="T109" i="5"/>
  <c r="T108" i="5"/>
  <c r="T107" i="5"/>
  <c r="T106" i="5"/>
  <c r="T105" i="5"/>
  <c r="T104" i="5"/>
  <c r="T103" i="5"/>
  <c r="T102" i="5"/>
  <c r="T101" i="5"/>
  <c r="T100" i="5"/>
  <c r="T99" i="5"/>
  <c r="T98" i="5"/>
  <c r="T97" i="5"/>
  <c r="T96" i="5"/>
  <c r="T95" i="5"/>
  <c r="T94" i="5"/>
  <c r="T93" i="5"/>
  <c r="T92" i="5"/>
  <c r="T91" i="5"/>
  <c r="T90" i="5"/>
  <c r="T89" i="5"/>
  <c r="T88" i="5"/>
  <c r="T87" i="5"/>
  <c r="T86" i="5"/>
  <c r="T85" i="5"/>
  <c r="T84" i="5"/>
  <c r="T83" i="5"/>
  <c r="T82" i="5"/>
  <c r="T81" i="5"/>
  <c r="T80" i="5"/>
  <c r="T79" i="5"/>
  <c r="T78" i="5"/>
  <c r="T77" i="5"/>
  <c r="T76" i="5"/>
  <c r="T75" i="5"/>
  <c r="T73" i="5"/>
  <c r="T72" i="5"/>
  <c r="T71" i="5"/>
  <c r="T70" i="5"/>
  <c r="T69" i="5"/>
  <c r="T68" i="5"/>
  <c r="T67" i="5"/>
  <c r="T66" i="5"/>
  <c r="T64" i="5"/>
  <c r="T63" i="5"/>
  <c r="T62" i="5"/>
  <c r="T61" i="5"/>
  <c r="T60" i="5"/>
  <c r="T59" i="5"/>
  <c r="T58" i="5"/>
  <c r="T57" i="5"/>
  <c r="T56" i="5"/>
  <c r="T55" i="5"/>
  <c r="T54" i="5"/>
  <c r="T53" i="5"/>
  <c r="T52" i="5"/>
  <c r="T50" i="5"/>
  <c r="T49" i="5"/>
  <c r="T48" i="5"/>
  <c r="T47" i="5"/>
  <c r="T46" i="5"/>
  <c r="T45" i="5"/>
  <c r="T44" i="5"/>
  <c r="T43" i="5"/>
  <c r="T42" i="5"/>
  <c r="T41" i="5"/>
  <c r="T40" i="5"/>
  <c r="T39" i="5"/>
  <c r="T38" i="5"/>
  <c r="T37" i="5"/>
  <c r="T36" i="5"/>
  <c r="T35" i="5"/>
  <c r="T34" i="5"/>
  <c r="T33" i="5"/>
  <c r="T32" i="5"/>
  <c r="T31" i="5"/>
  <c r="T29" i="5"/>
  <c r="T28" i="5"/>
  <c r="T27" i="5"/>
  <c r="T26" i="5"/>
  <c r="T25" i="5"/>
  <c r="T24" i="5"/>
  <c r="T23" i="5"/>
  <c r="T22" i="5"/>
  <c r="T21" i="5"/>
  <c r="T20" i="5"/>
  <c r="T19" i="5"/>
  <c r="T18" i="5"/>
  <c r="T17" i="5"/>
  <c r="T16" i="5"/>
  <c r="T15" i="5"/>
  <c r="T14" i="5"/>
  <c r="T13" i="5"/>
  <c r="D9" i="73"/>
  <c r="C38" i="11"/>
  <c r="A2" i="9"/>
  <c r="A9" i="122"/>
  <c r="A7" i="122"/>
  <c r="A6" i="122"/>
  <c r="A5" i="122"/>
  <c r="A4" i="122"/>
  <c r="A3" i="122"/>
  <c r="A2" i="122"/>
  <c r="D25" i="71" l="1"/>
  <c r="G54" i="122"/>
  <c r="H54" i="122"/>
  <c r="H9" i="122" s="1"/>
  <c r="C9" i="122"/>
  <c r="N225" i="24"/>
  <c r="N224" i="24"/>
  <c r="N223" i="24"/>
  <c r="N222" i="24"/>
  <c r="N221" i="24"/>
  <c r="N220" i="24"/>
  <c r="N219" i="24"/>
  <c r="N218" i="24"/>
  <c r="N217" i="24"/>
  <c r="N216" i="24"/>
  <c r="N215" i="24"/>
  <c r="N214" i="24"/>
  <c r="N213" i="24"/>
  <c r="N212" i="24"/>
  <c r="N211" i="24"/>
  <c r="N210" i="24"/>
  <c r="N225" i="27"/>
  <c r="N224" i="27"/>
  <c r="N223" i="27"/>
  <c r="N222" i="27"/>
  <c r="N221" i="27"/>
  <c r="N220" i="27"/>
  <c r="N219" i="27"/>
  <c r="N218" i="27"/>
  <c r="N217" i="27"/>
  <c r="N216" i="27"/>
  <c r="N215" i="27"/>
  <c r="N214" i="27"/>
  <c r="N213" i="27"/>
  <c r="N212" i="27"/>
  <c r="N211" i="27"/>
  <c r="N210" i="27"/>
  <c r="N225" i="22"/>
  <c r="N224" i="22"/>
  <c r="N223" i="22"/>
  <c r="N222" i="22"/>
  <c r="N221" i="22"/>
  <c r="N220" i="22"/>
  <c r="N219" i="22"/>
  <c r="N218" i="22"/>
  <c r="N217" i="22"/>
  <c r="N216" i="22"/>
  <c r="N215" i="22"/>
  <c r="N214" i="22"/>
  <c r="N213" i="22"/>
  <c r="N212" i="22"/>
  <c r="N211" i="22"/>
  <c r="N210" i="22"/>
  <c r="N182" i="24"/>
  <c r="N181" i="24"/>
  <c r="N180" i="24"/>
  <c r="N179" i="24"/>
  <c r="N178" i="24"/>
  <c r="N177" i="24"/>
  <c r="N176" i="24"/>
  <c r="N175" i="24"/>
  <c r="N174" i="24"/>
  <c r="N173" i="24"/>
  <c r="N172" i="24"/>
  <c r="N171" i="24"/>
  <c r="N170" i="24"/>
  <c r="N169" i="24"/>
  <c r="N168" i="24"/>
  <c r="N167" i="24"/>
  <c r="N182" i="27"/>
  <c r="N181" i="27"/>
  <c r="N180" i="27"/>
  <c r="N179" i="27"/>
  <c r="N178" i="27"/>
  <c r="N177" i="27"/>
  <c r="N176" i="27"/>
  <c r="N175" i="27"/>
  <c r="N174" i="27"/>
  <c r="N173" i="27"/>
  <c r="N172" i="27"/>
  <c r="N171" i="27"/>
  <c r="N170" i="27"/>
  <c r="N169" i="27"/>
  <c r="N168" i="27"/>
  <c r="N167" i="27"/>
  <c r="N182" i="22"/>
  <c r="N181" i="22"/>
  <c r="N180" i="22"/>
  <c r="N179" i="22"/>
  <c r="N178" i="22"/>
  <c r="N177" i="22"/>
  <c r="N176" i="22"/>
  <c r="N175" i="22"/>
  <c r="N174" i="22"/>
  <c r="N173" i="22"/>
  <c r="N172" i="22"/>
  <c r="N171" i="22"/>
  <c r="N170" i="22"/>
  <c r="N169" i="22"/>
  <c r="N168" i="22"/>
  <c r="N167" i="22"/>
  <c r="N139" i="24"/>
  <c r="N138" i="24"/>
  <c r="N137" i="24"/>
  <c r="N136" i="24"/>
  <c r="N135" i="24"/>
  <c r="N134" i="24"/>
  <c r="N133" i="24"/>
  <c r="N132" i="24"/>
  <c r="N131" i="24"/>
  <c r="N130" i="24"/>
  <c r="N129" i="24"/>
  <c r="N128" i="24"/>
  <c r="N127" i="24"/>
  <c r="N126" i="24"/>
  <c r="N125" i="24"/>
  <c r="N124" i="24"/>
  <c r="N139" i="27"/>
  <c r="N138" i="27"/>
  <c r="N137" i="27"/>
  <c r="N136" i="27"/>
  <c r="N135" i="27"/>
  <c r="N134" i="27"/>
  <c r="N133" i="27"/>
  <c r="N132" i="27"/>
  <c r="N131" i="27"/>
  <c r="N130" i="27"/>
  <c r="N129" i="27"/>
  <c r="N128" i="27"/>
  <c r="N127" i="27"/>
  <c r="N126" i="27"/>
  <c r="N125" i="27"/>
  <c r="N124" i="27"/>
  <c r="N139" i="22"/>
  <c r="N138" i="22"/>
  <c r="N137" i="22"/>
  <c r="N136" i="22"/>
  <c r="N135" i="22"/>
  <c r="N134" i="22"/>
  <c r="N133" i="22"/>
  <c r="N132" i="22"/>
  <c r="N131" i="22"/>
  <c r="N130" i="22"/>
  <c r="N129" i="22"/>
  <c r="N128" i="22"/>
  <c r="N127" i="22"/>
  <c r="N126" i="22"/>
  <c r="N125" i="22"/>
  <c r="N124" i="22"/>
  <c r="N53" i="27"/>
  <c r="N52" i="27"/>
  <c r="N51" i="27"/>
  <c r="N50" i="27"/>
  <c r="N49" i="27"/>
  <c r="N48" i="27"/>
  <c r="N47" i="27"/>
  <c r="N46" i="27"/>
  <c r="N45" i="27"/>
  <c r="N44" i="27"/>
  <c r="N43" i="27"/>
  <c r="N42" i="27"/>
  <c r="N41" i="27"/>
  <c r="N40" i="27"/>
  <c r="N39" i="27"/>
  <c r="N38" i="27"/>
  <c r="N37" i="27"/>
  <c r="N36" i="27"/>
  <c r="N35" i="27"/>
  <c r="N34" i="27"/>
  <c r="N33" i="27"/>
  <c r="N32" i="27"/>
  <c r="N31" i="27"/>
  <c r="N30" i="27"/>
  <c r="N29" i="27"/>
  <c r="N28" i="27"/>
  <c r="N27" i="27"/>
  <c r="N26" i="27"/>
  <c r="N25" i="27"/>
  <c r="N24" i="27"/>
  <c r="N23" i="27"/>
  <c r="N22" i="27"/>
  <c r="N21" i="27"/>
  <c r="N20" i="27"/>
  <c r="N19" i="27"/>
  <c r="N18" i="27"/>
  <c r="N17" i="27"/>
  <c r="N81" i="24"/>
  <c r="N82" i="24"/>
  <c r="N83" i="24"/>
  <c r="N84" i="24"/>
  <c r="N85" i="24"/>
  <c r="N86" i="24"/>
  <c r="N87" i="24"/>
  <c r="N88" i="24"/>
  <c r="N89" i="24"/>
  <c r="N90" i="24"/>
  <c r="N91" i="24"/>
  <c r="N92" i="24"/>
  <c r="N93" i="24"/>
  <c r="N94" i="24"/>
  <c r="N95" i="24"/>
  <c r="N96" i="24"/>
  <c r="N81" i="27"/>
  <c r="N82" i="27"/>
  <c r="N83" i="27"/>
  <c r="N84" i="27"/>
  <c r="N85" i="27"/>
  <c r="N86" i="27"/>
  <c r="N87" i="27"/>
  <c r="N88" i="27"/>
  <c r="N89" i="27"/>
  <c r="N90" i="27"/>
  <c r="N91" i="27"/>
  <c r="N92" i="27"/>
  <c r="N93" i="27"/>
  <c r="N94" i="27"/>
  <c r="N95" i="27"/>
  <c r="N96" i="27"/>
  <c r="N81" i="22"/>
  <c r="N82" i="22"/>
  <c r="N83" i="22"/>
  <c r="N84" i="22"/>
  <c r="N85" i="22"/>
  <c r="N86" i="22"/>
  <c r="N87" i="22"/>
  <c r="N88" i="22"/>
  <c r="N89" i="22"/>
  <c r="N90" i="22"/>
  <c r="N91" i="22"/>
  <c r="N92" i="22"/>
  <c r="N93" i="22"/>
  <c r="N94" i="22"/>
  <c r="N95" i="22"/>
  <c r="N96" i="22"/>
  <c r="Q32" i="24"/>
  <c r="R32" i="24"/>
  <c r="S32" i="24"/>
  <c r="T32" i="24"/>
  <c r="U32" i="24"/>
  <c r="V32" i="24"/>
  <c r="W32" i="24"/>
  <c r="X32" i="24"/>
  <c r="Y32" i="24"/>
  <c r="Z32" i="24"/>
  <c r="Q33" i="24"/>
  <c r="R33" i="24"/>
  <c r="S33" i="24"/>
  <c r="T33" i="24"/>
  <c r="U33" i="24"/>
  <c r="V33" i="24"/>
  <c r="W33" i="24"/>
  <c r="X33" i="24"/>
  <c r="Y33" i="24"/>
  <c r="Z33" i="24"/>
  <c r="Q34" i="24"/>
  <c r="R34" i="24"/>
  <c r="S34" i="24"/>
  <c r="T34" i="24"/>
  <c r="U34" i="24"/>
  <c r="V34" i="24"/>
  <c r="W34" i="24"/>
  <c r="X34" i="24"/>
  <c r="Y34" i="24"/>
  <c r="Z34" i="24"/>
  <c r="Q35" i="24"/>
  <c r="R35" i="24"/>
  <c r="S35" i="24"/>
  <c r="T35" i="24"/>
  <c r="U35" i="24"/>
  <c r="V35" i="24"/>
  <c r="W35" i="24"/>
  <c r="X35" i="24"/>
  <c r="Y35" i="24"/>
  <c r="Z35" i="24"/>
  <c r="Q36" i="24"/>
  <c r="R36" i="24"/>
  <c r="S36" i="24"/>
  <c r="T36" i="24"/>
  <c r="U36" i="24"/>
  <c r="V36" i="24"/>
  <c r="W36" i="24"/>
  <c r="X36" i="24"/>
  <c r="Y36" i="24"/>
  <c r="Z36" i="24"/>
  <c r="Q37" i="24"/>
  <c r="R37" i="24"/>
  <c r="S37" i="24"/>
  <c r="T37" i="24"/>
  <c r="U37" i="24"/>
  <c r="V37" i="24"/>
  <c r="W37" i="24"/>
  <c r="X37" i="24"/>
  <c r="Y37" i="24"/>
  <c r="Z37" i="24"/>
  <c r="Q38" i="24"/>
  <c r="R38" i="24"/>
  <c r="S38" i="24"/>
  <c r="T38" i="24"/>
  <c r="U38" i="24"/>
  <c r="V38" i="24"/>
  <c r="W38" i="24"/>
  <c r="X38" i="24"/>
  <c r="Y38" i="24"/>
  <c r="Z38" i="24"/>
  <c r="Q39" i="24"/>
  <c r="R39" i="24"/>
  <c r="S39" i="24"/>
  <c r="T39" i="24"/>
  <c r="U39" i="24"/>
  <c r="V39" i="24"/>
  <c r="W39" i="24"/>
  <c r="X39" i="24"/>
  <c r="Y39" i="24"/>
  <c r="Z39" i="24"/>
  <c r="Q40" i="24"/>
  <c r="R40" i="24"/>
  <c r="S40" i="24"/>
  <c r="T40" i="24"/>
  <c r="U40" i="24"/>
  <c r="V40" i="24"/>
  <c r="W40" i="24"/>
  <c r="X40" i="24"/>
  <c r="Y40" i="24"/>
  <c r="Z40" i="24"/>
  <c r="Q41" i="24"/>
  <c r="R41" i="24"/>
  <c r="S41" i="24"/>
  <c r="T41" i="24"/>
  <c r="U41" i="24"/>
  <c r="V41" i="24"/>
  <c r="W41" i="24"/>
  <c r="X41" i="24"/>
  <c r="Y41" i="24"/>
  <c r="Z41" i="24"/>
  <c r="Q42" i="24"/>
  <c r="R42" i="24"/>
  <c r="S42" i="24"/>
  <c r="T42" i="24"/>
  <c r="U42" i="24"/>
  <c r="V42" i="24"/>
  <c r="W42" i="24"/>
  <c r="X42" i="24"/>
  <c r="Y42" i="24"/>
  <c r="Z42" i="24"/>
  <c r="Q43" i="24"/>
  <c r="R43" i="24"/>
  <c r="S43" i="24"/>
  <c r="T43" i="24"/>
  <c r="U43" i="24"/>
  <c r="V43" i="24"/>
  <c r="W43" i="24"/>
  <c r="X43" i="24"/>
  <c r="Y43" i="24"/>
  <c r="Z43" i="24"/>
  <c r="Q44" i="24"/>
  <c r="R44" i="24"/>
  <c r="S44" i="24"/>
  <c r="T44" i="24"/>
  <c r="U44" i="24"/>
  <c r="V44" i="24"/>
  <c r="W44" i="24"/>
  <c r="X44" i="24"/>
  <c r="Y44" i="24"/>
  <c r="Z44" i="24"/>
  <c r="Q45" i="24"/>
  <c r="R45" i="24"/>
  <c r="S45" i="24"/>
  <c r="T45" i="24"/>
  <c r="U45" i="24"/>
  <c r="V45" i="24"/>
  <c r="W45" i="24"/>
  <c r="X45" i="24"/>
  <c r="Y45" i="24"/>
  <c r="Z45" i="24"/>
  <c r="Q46" i="24"/>
  <c r="R46" i="24"/>
  <c r="S46" i="24"/>
  <c r="T46" i="24"/>
  <c r="U46" i="24"/>
  <c r="V46" i="24"/>
  <c r="W46" i="24"/>
  <c r="X46" i="24"/>
  <c r="Y46" i="24"/>
  <c r="Z46" i="24"/>
  <c r="Q47" i="24"/>
  <c r="R47" i="24"/>
  <c r="S47" i="24"/>
  <c r="T47" i="24"/>
  <c r="U47" i="24"/>
  <c r="V47" i="24"/>
  <c r="W47" i="24"/>
  <c r="X47" i="24"/>
  <c r="Y47" i="24"/>
  <c r="Z47" i="24"/>
  <c r="Q48" i="24"/>
  <c r="R48" i="24"/>
  <c r="S48" i="24"/>
  <c r="T48" i="24"/>
  <c r="U48" i="24"/>
  <c r="V48" i="24"/>
  <c r="W48" i="24"/>
  <c r="X48" i="24"/>
  <c r="Y48" i="24"/>
  <c r="Z48" i="24"/>
  <c r="Q49" i="24"/>
  <c r="R49" i="24"/>
  <c r="S49" i="24"/>
  <c r="T49" i="24"/>
  <c r="U49" i="24"/>
  <c r="V49" i="24"/>
  <c r="W49" i="24"/>
  <c r="X49" i="24"/>
  <c r="Y49" i="24"/>
  <c r="Z49" i="24"/>
  <c r="Q50" i="24"/>
  <c r="R50" i="24"/>
  <c r="S50" i="24"/>
  <c r="T50" i="24"/>
  <c r="U50" i="24"/>
  <c r="V50" i="24"/>
  <c r="W50" i="24"/>
  <c r="X50" i="24"/>
  <c r="Y50" i="24"/>
  <c r="Z50" i="24"/>
  <c r="Q51" i="24"/>
  <c r="R51" i="24"/>
  <c r="S51" i="24"/>
  <c r="T51" i="24"/>
  <c r="U51" i="24"/>
  <c r="V51" i="24"/>
  <c r="W51" i="24"/>
  <c r="X51" i="24"/>
  <c r="Y51" i="24"/>
  <c r="Z51" i="24"/>
  <c r="Q52" i="24"/>
  <c r="R52" i="24"/>
  <c r="S52" i="24"/>
  <c r="T52" i="24"/>
  <c r="U52" i="24"/>
  <c r="V52" i="24"/>
  <c r="W52" i="24"/>
  <c r="X52" i="24"/>
  <c r="Y52" i="24"/>
  <c r="Z52" i="24"/>
  <c r="Q53" i="24"/>
  <c r="R53" i="24"/>
  <c r="S53" i="24"/>
  <c r="T53" i="24"/>
  <c r="U53" i="24"/>
  <c r="V53" i="24"/>
  <c r="W53" i="24"/>
  <c r="X53" i="24"/>
  <c r="Y53" i="24"/>
  <c r="Z53" i="24"/>
  <c r="AA32" i="27"/>
  <c r="AA33" i="27"/>
  <c r="AA34" i="27"/>
  <c r="AA35" i="27"/>
  <c r="AA36" i="27"/>
  <c r="AA37" i="27"/>
  <c r="AA38" i="27"/>
  <c r="AA39" i="27"/>
  <c r="AA40" i="27"/>
  <c r="AA41" i="27"/>
  <c r="AA42" i="27"/>
  <c r="AA43" i="27"/>
  <c r="AA44" i="27"/>
  <c r="AA45" i="27"/>
  <c r="AA46" i="27"/>
  <c r="AA47" i="27"/>
  <c r="AA48" i="27"/>
  <c r="AA49" i="27"/>
  <c r="AA50" i="27"/>
  <c r="AA51" i="27"/>
  <c r="AA52" i="27"/>
  <c r="AA53" i="27"/>
  <c r="Q32" i="22"/>
  <c r="R32" i="22"/>
  <c r="S32" i="22"/>
  <c r="T32" i="22"/>
  <c r="U32" i="22"/>
  <c r="V32" i="22"/>
  <c r="W32" i="22"/>
  <c r="X32" i="22"/>
  <c r="Y32" i="22"/>
  <c r="Z32" i="22"/>
  <c r="Q33" i="22"/>
  <c r="R33" i="22"/>
  <c r="S33" i="22"/>
  <c r="T33" i="22"/>
  <c r="U33" i="22"/>
  <c r="V33" i="22"/>
  <c r="W33" i="22"/>
  <c r="X33" i="22"/>
  <c r="Y33" i="22"/>
  <c r="Z33" i="22"/>
  <c r="Q34" i="22"/>
  <c r="R34" i="22"/>
  <c r="S34" i="22"/>
  <c r="T34" i="22"/>
  <c r="U34" i="22"/>
  <c r="V34" i="22"/>
  <c r="W34" i="22"/>
  <c r="X34" i="22"/>
  <c r="Y34" i="22"/>
  <c r="Z34" i="22"/>
  <c r="Q35" i="22"/>
  <c r="R35" i="22"/>
  <c r="S35" i="22"/>
  <c r="T35" i="22"/>
  <c r="U35" i="22"/>
  <c r="V35" i="22"/>
  <c r="W35" i="22"/>
  <c r="X35" i="22"/>
  <c r="Y35" i="22"/>
  <c r="Z35" i="22"/>
  <c r="Q36" i="22"/>
  <c r="R36" i="22"/>
  <c r="S36" i="22"/>
  <c r="T36" i="22"/>
  <c r="U36" i="22"/>
  <c r="V36" i="22"/>
  <c r="W36" i="22"/>
  <c r="X36" i="22"/>
  <c r="Y36" i="22"/>
  <c r="Z36" i="22"/>
  <c r="Q37" i="22"/>
  <c r="R37" i="22"/>
  <c r="S37" i="22"/>
  <c r="T37" i="22"/>
  <c r="U37" i="22"/>
  <c r="V37" i="22"/>
  <c r="W37" i="22"/>
  <c r="X37" i="22"/>
  <c r="Y37" i="22"/>
  <c r="Z37" i="22"/>
  <c r="Q38" i="22"/>
  <c r="R38" i="22"/>
  <c r="S38" i="22"/>
  <c r="T38" i="22"/>
  <c r="U38" i="22"/>
  <c r="V38" i="22"/>
  <c r="W38" i="22"/>
  <c r="X38" i="22"/>
  <c r="Y38" i="22"/>
  <c r="Z38" i="22"/>
  <c r="Q39" i="22"/>
  <c r="R39" i="22"/>
  <c r="S39" i="22"/>
  <c r="T39" i="22"/>
  <c r="U39" i="22"/>
  <c r="V39" i="22"/>
  <c r="W39" i="22"/>
  <c r="X39" i="22"/>
  <c r="Y39" i="22"/>
  <c r="Z39" i="22"/>
  <c r="Q40" i="22"/>
  <c r="R40" i="22"/>
  <c r="S40" i="22"/>
  <c r="T40" i="22"/>
  <c r="U40" i="22"/>
  <c r="V40" i="22"/>
  <c r="W40" i="22"/>
  <c r="X40" i="22"/>
  <c r="Y40" i="22"/>
  <c r="Z40" i="22"/>
  <c r="Q41" i="22"/>
  <c r="R41" i="22"/>
  <c r="S41" i="22"/>
  <c r="T41" i="22"/>
  <c r="U41" i="22"/>
  <c r="V41" i="22"/>
  <c r="W41" i="22"/>
  <c r="X41" i="22"/>
  <c r="Y41" i="22"/>
  <c r="Z41" i="22"/>
  <c r="Q42" i="22"/>
  <c r="R42" i="22"/>
  <c r="S42" i="22"/>
  <c r="T42" i="22"/>
  <c r="U42" i="22"/>
  <c r="V42" i="22"/>
  <c r="W42" i="22"/>
  <c r="X42" i="22"/>
  <c r="Y42" i="22"/>
  <c r="Z42" i="22"/>
  <c r="Q43" i="22"/>
  <c r="R43" i="22"/>
  <c r="S43" i="22"/>
  <c r="T43" i="22"/>
  <c r="U43" i="22"/>
  <c r="V43" i="22"/>
  <c r="W43" i="22"/>
  <c r="X43" i="22"/>
  <c r="Y43" i="22"/>
  <c r="Z43" i="22"/>
  <c r="Q44" i="22"/>
  <c r="R44" i="22"/>
  <c r="S44" i="22"/>
  <c r="T44" i="22"/>
  <c r="U44" i="22"/>
  <c r="V44" i="22"/>
  <c r="W44" i="22"/>
  <c r="X44" i="22"/>
  <c r="Y44" i="22"/>
  <c r="Z44" i="22"/>
  <c r="Q45" i="22"/>
  <c r="R45" i="22"/>
  <c r="S45" i="22"/>
  <c r="T45" i="22"/>
  <c r="U45" i="22"/>
  <c r="V45" i="22"/>
  <c r="W45" i="22"/>
  <c r="X45" i="22"/>
  <c r="Y45" i="22"/>
  <c r="Z45" i="22"/>
  <c r="Q46" i="22"/>
  <c r="R46" i="22"/>
  <c r="S46" i="22"/>
  <c r="T46" i="22"/>
  <c r="U46" i="22"/>
  <c r="V46" i="22"/>
  <c r="W46" i="22"/>
  <c r="X46" i="22"/>
  <c r="Y46" i="22"/>
  <c r="Z46" i="22"/>
  <c r="Q47" i="22"/>
  <c r="R47" i="22"/>
  <c r="S47" i="22"/>
  <c r="T47" i="22"/>
  <c r="U47" i="22"/>
  <c r="V47" i="22"/>
  <c r="W47" i="22"/>
  <c r="X47" i="22"/>
  <c r="Y47" i="22"/>
  <c r="Z47" i="22"/>
  <c r="Q48" i="22"/>
  <c r="R48" i="22"/>
  <c r="S48" i="22"/>
  <c r="T48" i="22"/>
  <c r="U48" i="22"/>
  <c r="V48" i="22"/>
  <c r="W48" i="22"/>
  <c r="X48" i="22"/>
  <c r="Y48" i="22"/>
  <c r="Z48" i="22"/>
  <c r="Q49" i="22"/>
  <c r="R49" i="22"/>
  <c r="S49" i="22"/>
  <c r="T49" i="22"/>
  <c r="U49" i="22"/>
  <c r="V49" i="22"/>
  <c r="W49" i="22"/>
  <c r="X49" i="22"/>
  <c r="Y49" i="22"/>
  <c r="Z49" i="22"/>
  <c r="Q50" i="22"/>
  <c r="R50" i="22"/>
  <c r="S50" i="22"/>
  <c r="T50" i="22"/>
  <c r="U50" i="22"/>
  <c r="V50" i="22"/>
  <c r="W50" i="22"/>
  <c r="X50" i="22"/>
  <c r="Y50" i="22"/>
  <c r="Z50" i="22"/>
  <c r="Q51" i="22"/>
  <c r="R51" i="22"/>
  <c r="S51" i="22"/>
  <c r="T51" i="22"/>
  <c r="U51" i="22"/>
  <c r="V51" i="22"/>
  <c r="W51" i="22"/>
  <c r="X51" i="22"/>
  <c r="Y51" i="22"/>
  <c r="Z51" i="22"/>
  <c r="Q52" i="22"/>
  <c r="R52" i="22"/>
  <c r="S52" i="22"/>
  <c r="T52" i="22"/>
  <c r="U52" i="22"/>
  <c r="V52" i="22"/>
  <c r="W52" i="22"/>
  <c r="X52" i="22"/>
  <c r="Y52" i="22"/>
  <c r="Z52" i="22"/>
  <c r="Q53" i="22"/>
  <c r="R53" i="22"/>
  <c r="S53" i="22"/>
  <c r="T53" i="22"/>
  <c r="U53" i="22"/>
  <c r="V53" i="22"/>
  <c r="W53" i="22"/>
  <c r="X53" i="22"/>
  <c r="Y53" i="22"/>
  <c r="Z53" i="22"/>
  <c r="D32" i="24"/>
  <c r="E32" i="24"/>
  <c r="F32" i="24"/>
  <c r="G32" i="24"/>
  <c r="H32" i="24"/>
  <c r="I32" i="24"/>
  <c r="J32" i="24"/>
  <c r="K32" i="24"/>
  <c r="L32" i="24"/>
  <c r="M32" i="24"/>
  <c r="D33" i="24"/>
  <c r="E33" i="24"/>
  <c r="F33" i="24"/>
  <c r="G33" i="24"/>
  <c r="H33" i="24"/>
  <c r="I33" i="24"/>
  <c r="J33" i="24"/>
  <c r="K33" i="24"/>
  <c r="L33" i="24"/>
  <c r="M33" i="24"/>
  <c r="D34" i="24"/>
  <c r="E34" i="24"/>
  <c r="F34" i="24"/>
  <c r="G34" i="24"/>
  <c r="H34" i="24"/>
  <c r="I34" i="24"/>
  <c r="J34" i="24"/>
  <c r="K34" i="24"/>
  <c r="L34" i="24"/>
  <c r="M34" i="24"/>
  <c r="D35" i="24"/>
  <c r="E35" i="24"/>
  <c r="F35" i="24"/>
  <c r="G35" i="24"/>
  <c r="H35" i="24"/>
  <c r="I35" i="24"/>
  <c r="J35" i="24"/>
  <c r="K35" i="24"/>
  <c r="L35" i="24"/>
  <c r="M35" i="24"/>
  <c r="D36" i="24"/>
  <c r="E36" i="24"/>
  <c r="F36" i="24"/>
  <c r="G36" i="24"/>
  <c r="H36" i="24"/>
  <c r="I36" i="24"/>
  <c r="J36" i="24"/>
  <c r="K36" i="24"/>
  <c r="L36" i="24"/>
  <c r="M36" i="24"/>
  <c r="D37" i="24"/>
  <c r="E37" i="24"/>
  <c r="F37" i="24"/>
  <c r="G37" i="24"/>
  <c r="H37" i="24"/>
  <c r="I37" i="24"/>
  <c r="J37" i="24"/>
  <c r="K37" i="24"/>
  <c r="L37" i="24"/>
  <c r="M37" i="24"/>
  <c r="D38" i="24"/>
  <c r="Q210" i="24" s="1"/>
  <c r="E38" i="24"/>
  <c r="R210" i="24" s="1"/>
  <c r="F38" i="24"/>
  <c r="S210" i="24" s="1"/>
  <c r="G38" i="24"/>
  <c r="T210" i="24" s="1"/>
  <c r="H38" i="24"/>
  <c r="U210" i="24" s="1"/>
  <c r="I38" i="24"/>
  <c r="V210" i="24" s="1"/>
  <c r="J38" i="24"/>
  <c r="W210" i="24" s="1"/>
  <c r="K38" i="24"/>
  <c r="X210" i="24" s="1"/>
  <c r="L38" i="24"/>
  <c r="Y210" i="24" s="1"/>
  <c r="M38" i="24"/>
  <c r="Z210" i="24" s="1"/>
  <c r="D39" i="24"/>
  <c r="Q211" i="24" s="1"/>
  <c r="E39" i="24"/>
  <c r="R211" i="24" s="1"/>
  <c r="F39" i="24"/>
  <c r="S211" i="24" s="1"/>
  <c r="G39" i="24"/>
  <c r="T211" i="24" s="1"/>
  <c r="H39" i="24"/>
  <c r="U211" i="24" s="1"/>
  <c r="I39" i="24"/>
  <c r="V211" i="24" s="1"/>
  <c r="J39" i="24"/>
  <c r="W211" i="24" s="1"/>
  <c r="K39" i="24"/>
  <c r="X211" i="24" s="1"/>
  <c r="L39" i="24"/>
  <c r="M39" i="24"/>
  <c r="Z211" i="24" s="1"/>
  <c r="D40" i="24"/>
  <c r="Q212" i="24" s="1"/>
  <c r="E40" i="24"/>
  <c r="R212" i="24" s="1"/>
  <c r="F40" i="24"/>
  <c r="S212" i="24" s="1"/>
  <c r="G40" i="24"/>
  <c r="H40" i="24"/>
  <c r="U212" i="24" s="1"/>
  <c r="I40" i="24"/>
  <c r="V212" i="24" s="1"/>
  <c r="J40" i="24"/>
  <c r="W212" i="24" s="1"/>
  <c r="K40" i="24"/>
  <c r="X212" i="24" s="1"/>
  <c r="L40" i="24"/>
  <c r="Y212" i="24" s="1"/>
  <c r="M40" i="24"/>
  <c r="Z212" i="24" s="1"/>
  <c r="D41" i="24"/>
  <c r="E41" i="24"/>
  <c r="R213" i="24" s="1"/>
  <c r="F41" i="24"/>
  <c r="S213" i="24" s="1"/>
  <c r="G41" i="24"/>
  <c r="T213" i="24" s="1"/>
  <c r="H41" i="24"/>
  <c r="U213" i="24" s="1"/>
  <c r="I41" i="24"/>
  <c r="V213" i="24" s="1"/>
  <c r="J41" i="24"/>
  <c r="K41" i="24"/>
  <c r="X213" i="24" s="1"/>
  <c r="L41" i="24"/>
  <c r="Y213" i="24" s="1"/>
  <c r="M41" i="24"/>
  <c r="Z213" i="24" s="1"/>
  <c r="D42" i="24"/>
  <c r="Q214" i="24" s="1"/>
  <c r="E42" i="24"/>
  <c r="R214" i="24" s="1"/>
  <c r="F42" i="24"/>
  <c r="S214" i="24" s="1"/>
  <c r="G42" i="24"/>
  <c r="T214" i="24" s="1"/>
  <c r="H42" i="24"/>
  <c r="U214" i="24" s="1"/>
  <c r="I42" i="24"/>
  <c r="V214" i="24" s="1"/>
  <c r="J42" i="24"/>
  <c r="W214" i="24" s="1"/>
  <c r="K42" i="24"/>
  <c r="X214" i="24" s="1"/>
  <c r="L42" i="24"/>
  <c r="Y214" i="24" s="1"/>
  <c r="M42" i="24"/>
  <c r="Z214" i="24" s="1"/>
  <c r="D43" i="24"/>
  <c r="Q215" i="24" s="1"/>
  <c r="E43" i="24"/>
  <c r="R215" i="24" s="1"/>
  <c r="F43" i="24"/>
  <c r="S215" i="24" s="1"/>
  <c r="G43" i="24"/>
  <c r="T215" i="24" s="1"/>
  <c r="H43" i="24"/>
  <c r="U215" i="24" s="1"/>
  <c r="I43" i="24"/>
  <c r="V215" i="24" s="1"/>
  <c r="J43" i="24"/>
  <c r="W215" i="24" s="1"/>
  <c r="K43" i="24"/>
  <c r="X215" i="24" s="1"/>
  <c r="L43" i="24"/>
  <c r="M43" i="24"/>
  <c r="Z215" i="24" s="1"/>
  <c r="D44" i="24"/>
  <c r="E44" i="24"/>
  <c r="R216" i="24" s="1"/>
  <c r="F44" i="24"/>
  <c r="S216" i="24" s="1"/>
  <c r="G44" i="24"/>
  <c r="T216" i="24" s="1"/>
  <c r="H44" i="24"/>
  <c r="U216" i="24" s="1"/>
  <c r="I44" i="24"/>
  <c r="V216" i="24" s="1"/>
  <c r="J44" i="24"/>
  <c r="W216" i="24" s="1"/>
  <c r="K44" i="24"/>
  <c r="X216" i="24" s="1"/>
  <c r="L44" i="24"/>
  <c r="Y216" i="24" s="1"/>
  <c r="M44" i="24"/>
  <c r="Z216" i="24" s="1"/>
  <c r="D45" i="24"/>
  <c r="Q217" i="24" s="1"/>
  <c r="E45" i="24"/>
  <c r="R217" i="24" s="1"/>
  <c r="F45" i="24"/>
  <c r="S217" i="24" s="1"/>
  <c r="G45" i="24"/>
  <c r="T217" i="24" s="1"/>
  <c r="H45" i="24"/>
  <c r="U217" i="24" s="1"/>
  <c r="I45" i="24"/>
  <c r="V217" i="24" s="1"/>
  <c r="J45" i="24"/>
  <c r="W217" i="24" s="1"/>
  <c r="K45" i="24"/>
  <c r="X217" i="24" s="1"/>
  <c r="L45" i="24"/>
  <c r="Y217" i="24" s="1"/>
  <c r="M45" i="24"/>
  <c r="Z217" i="24" s="1"/>
  <c r="D46" i="24"/>
  <c r="E46" i="24"/>
  <c r="R218" i="24" s="1"/>
  <c r="F46" i="24"/>
  <c r="S218" i="24" s="1"/>
  <c r="G46" i="24"/>
  <c r="T218" i="24" s="1"/>
  <c r="H46" i="24"/>
  <c r="U218" i="24" s="1"/>
  <c r="I46" i="24"/>
  <c r="V218" i="24" s="1"/>
  <c r="J46" i="24"/>
  <c r="W218" i="24" s="1"/>
  <c r="K46" i="24"/>
  <c r="X218" i="24" s="1"/>
  <c r="L46" i="24"/>
  <c r="Y218" i="24" s="1"/>
  <c r="M46" i="24"/>
  <c r="Z218" i="24" s="1"/>
  <c r="D47" i="24"/>
  <c r="Q219" i="24" s="1"/>
  <c r="E47" i="24"/>
  <c r="R219" i="24" s="1"/>
  <c r="F47" i="24"/>
  <c r="S219" i="24" s="1"/>
  <c r="G47" i="24"/>
  <c r="H47" i="24"/>
  <c r="U219" i="24" s="1"/>
  <c r="I47" i="24"/>
  <c r="V219" i="24" s="1"/>
  <c r="J47" i="24"/>
  <c r="W219" i="24" s="1"/>
  <c r="K47" i="24"/>
  <c r="X219" i="24" s="1"/>
  <c r="L47" i="24"/>
  <c r="M47" i="24"/>
  <c r="Z219" i="24" s="1"/>
  <c r="D48" i="24"/>
  <c r="E48" i="24"/>
  <c r="R220" i="24" s="1"/>
  <c r="F48" i="24"/>
  <c r="S220" i="24" s="1"/>
  <c r="G48" i="24"/>
  <c r="T220" i="24" s="1"/>
  <c r="H48" i="24"/>
  <c r="I48" i="24"/>
  <c r="V220" i="24" s="1"/>
  <c r="J48" i="24"/>
  <c r="W220" i="24" s="1"/>
  <c r="K48" i="24"/>
  <c r="X220" i="24" s="1"/>
  <c r="L48" i="24"/>
  <c r="Y220" i="24" s="1"/>
  <c r="M48" i="24"/>
  <c r="Z220" i="24" s="1"/>
  <c r="D49" i="24"/>
  <c r="Q221" i="24" s="1"/>
  <c r="E49" i="24"/>
  <c r="R221" i="24" s="1"/>
  <c r="F49" i="24"/>
  <c r="S221" i="24" s="1"/>
  <c r="G49" i="24"/>
  <c r="T221" i="24" s="1"/>
  <c r="H49" i="24"/>
  <c r="U221" i="24" s="1"/>
  <c r="I49" i="24"/>
  <c r="V221" i="24" s="1"/>
  <c r="J49" i="24"/>
  <c r="W221" i="24" s="1"/>
  <c r="K49" i="24"/>
  <c r="X221" i="24" s="1"/>
  <c r="L49" i="24"/>
  <c r="Y221" i="24" s="1"/>
  <c r="M49" i="24"/>
  <c r="Z221" i="24" s="1"/>
  <c r="D50" i="24"/>
  <c r="Q222" i="24" s="1"/>
  <c r="E50" i="24"/>
  <c r="R222" i="24" s="1"/>
  <c r="F50" i="24"/>
  <c r="S222" i="24" s="1"/>
  <c r="G50" i="24"/>
  <c r="T222" i="24" s="1"/>
  <c r="H50" i="24"/>
  <c r="U222" i="24" s="1"/>
  <c r="I50" i="24"/>
  <c r="V222" i="24" s="1"/>
  <c r="J50" i="24"/>
  <c r="W222" i="24" s="1"/>
  <c r="K50" i="24"/>
  <c r="X222" i="24" s="1"/>
  <c r="L50" i="24"/>
  <c r="Y222" i="24" s="1"/>
  <c r="M50" i="24"/>
  <c r="Z222" i="24" s="1"/>
  <c r="D51" i="24"/>
  <c r="E51" i="24"/>
  <c r="R223" i="24" s="1"/>
  <c r="F51" i="24"/>
  <c r="S223" i="24" s="1"/>
  <c r="G51" i="24"/>
  <c r="T223" i="24" s="1"/>
  <c r="H51" i="24"/>
  <c r="U223" i="24" s="1"/>
  <c r="I51" i="24"/>
  <c r="V223" i="24" s="1"/>
  <c r="J51" i="24"/>
  <c r="K51" i="24"/>
  <c r="X223" i="24" s="1"/>
  <c r="L51" i="24"/>
  <c r="Y223" i="24" s="1"/>
  <c r="M51" i="24"/>
  <c r="Z223" i="24" s="1"/>
  <c r="D52" i="24"/>
  <c r="Q224" i="24" s="1"/>
  <c r="E52" i="24"/>
  <c r="R224" i="24" s="1"/>
  <c r="F52" i="24"/>
  <c r="S224" i="24" s="1"/>
  <c r="G52" i="24"/>
  <c r="T224" i="24" s="1"/>
  <c r="H52" i="24"/>
  <c r="U224" i="24" s="1"/>
  <c r="I52" i="24"/>
  <c r="V224" i="24" s="1"/>
  <c r="J52" i="24"/>
  <c r="K52" i="24"/>
  <c r="X224" i="24" s="1"/>
  <c r="L52" i="24"/>
  <c r="Y224" i="24" s="1"/>
  <c r="M52" i="24"/>
  <c r="Z224" i="24" s="1"/>
  <c r="D53" i="24"/>
  <c r="Q225" i="24" s="1"/>
  <c r="E53" i="24"/>
  <c r="R225" i="24" s="1"/>
  <c r="F53" i="24"/>
  <c r="S225" i="24" s="1"/>
  <c r="G53" i="24"/>
  <c r="T225" i="24" s="1"/>
  <c r="H53" i="24"/>
  <c r="U225" i="24" s="1"/>
  <c r="I53" i="24"/>
  <c r="V225" i="24" s="1"/>
  <c r="J53" i="24"/>
  <c r="W225" i="24" s="1"/>
  <c r="K53" i="24"/>
  <c r="X225" i="24" s="1"/>
  <c r="L53" i="24"/>
  <c r="Y225" i="24" s="1"/>
  <c r="M53" i="24"/>
  <c r="Z225" i="24" s="1"/>
  <c r="U210" i="27"/>
  <c r="R211" i="27"/>
  <c r="Z211" i="27"/>
  <c r="W212" i="27"/>
  <c r="S213" i="27"/>
  <c r="T213" i="27"/>
  <c r="Y214" i="27"/>
  <c r="V215" i="27"/>
  <c r="S216" i="27"/>
  <c r="Z216" i="27"/>
  <c r="W217" i="27"/>
  <c r="X217" i="27"/>
  <c r="R218" i="27"/>
  <c r="Z218" i="27"/>
  <c r="W219" i="27"/>
  <c r="T220" i="27"/>
  <c r="Y221" i="27"/>
  <c r="V222" i="27"/>
  <c r="S223" i="27"/>
  <c r="X224" i="27"/>
  <c r="U225" i="27"/>
  <c r="D32" i="22"/>
  <c r="E32" i="22"/>
  <c r="F32" i="22"/>
  <c r="G32" i="22"/>
  <c r="H32" i="22"/>
  <c r="I32" i="22"/>
  <c r="J32" i="22"/>
  <c r="K32" i="22"/>
  <c r="L32" i="22"/>
  <c r="M32" i="22"/>
  <c r="D33" i="22"/>
  <c r="E33" i="22"/>
  <c r="F33" i="22"/>
  <c r="G33" i="22"/>
  <c r="H33" i="22"/>
  <c r="I33" i="22"/>
  <c r="J33" i="22"/>
  <c r="K33" i="22"/>
  <c r="L33" i="22"/>
  <c r="M33" i="22"/>
  <c r="D34" i="22"/>
  <c r="E34" i="22"/>
  <c r="F34" i="22"/>
  <c r="G34" i="22"/>
  <c r="H34" i="22"/>
  <c r="I34" i="22"/>
  <c r="J34" i="22"/>
  <c r="K34" i="22"/>
  <c r="L34" i="22"/>
  <c r="M34" i="22"/>
  <c r="D35" i="22"/>
  <c r="E35" i="22"/>
  <c r="F35" i="22"/>
  <c r="G35" i="22"/>
  <c r="H35" i="22"/>
  <c r="I35" i="22"/>
  <c r="J35" i="22"/>
  <c r="K35" i="22"/>
  <c r="L35" i="22"/>
  <c r="M35" i="22"/>
  <c r="D36" i="22"/>
  <c r="E36" i="22"/>
  <c r="F36" i="22"/>
  <c r="G36" i="22"/>
  <c r="H36" i="22"/>
  <c r="I36" i="22"/>
  <c r="J36" i="22"/>
  <c r="K36" i="22"/>
  <c r="L36" i="22"/>
  <c r="M36" i="22"/>
  <c r="D37" i="22"/>
  <c r="E37" i="22"/>
  <c r="F37" i="22"/>
  <c r="G37" i="22"/>
  <c r="H37" i="22"/>
  <c r="I37" i="22"/>
  <c r="J37" i="22"/>
  <c r="K37" i="22"/>
  <c r="L37" i="22"/>
  <c r="M37" i="22"/>
  <c r="D38" i="22"/>
  <c r="Q210" i="22" s="1"/>
  <c r="E38" i="22"/>
  <c r="R210" i="22" s="1"/>
  <c r="F38" i="22"/>
  <c r="S210" i="22" s="1"/>
  <c r="G38" i="22"/>
  <c r="T210" i="22" s="1"/>
  <c r="H38" i="22"/>
  <c r="U210" i="22" s="1"/>
  <c r="I38" i="22"/>
  <c r="V210" i="22" s="1"/>
  <c r="J38" i="22"/>
  <c r="W210" i="22" s="1"/>
  <c r="K38" i="22"/>
  <c r="X210" i="22" s="1"/>
  <c r="L38" i="22"/>
  <c r="Y210" i="22" s="1"/>
  <c r="M38" i="22"/>
  <c r="Z210" i="22" s="1"/>
  <c r="D39" i="22"/>
  <c r="Q211" i="22" s="1"/>
  <c r="E39" i="22"/>
  <c r="R211" i="22" s="1"/>
  <c r="F39" i="22"/>
  <c r="S211" i="22" s="1"/>
  <c r="G39" i="22"/>
  <c r="T211" i="22" s="1"/>
  <c r="H39" i="22"/>
  <c r="U211" i="22" s="1"/>
  <c r="I39" i="22"/>
  <c r="V211" i="22" s="1"/>
  <c r="J39" i="22"/>
  <c r="W211" i="22" s="1"/>
  <c r="K39" i="22"/>
  <c r="X211" i="22" s="1"/>
  <c r="L39" i="22"/>
  <c r="Y211" i="22" s="1"/>
  <c r="M39" i="22"/>
  <c r="Z211" i="22" s="1"/>
  <c r="D40" i="22"/>
  <c r="E40" i="22"/>
  <c r="R212" i="22" s="1"/>
  <c r="F40" i="22"/>
  <c r="S212" i="22" s="1"/>
  <c r="G40" i="22"/>
  <c r="T212" i="22" s="1"/>
  <c r="H40" i="22"/>
  <c r="U212" i="22" s="1"/>
  <c r="I40" i="22"/>
  <c r="V212" i="22" s="1"/>
  <c r="J40" i="22"/>
  <c r="W212" i="22" s="1"/>
  <c r="K40" i="22"/>
  <c r="X212" i="22" s="1"/>
  <c r="L40" i="22"/>
  <c r="Y212" i="22" s="1"/>
  <c r="M40" i="22"/>
  <c r="Z212" i="22" s="1"/>
  <c r="D41" i="22"/>
  <c r="Q213" i="22" s="1"/>
  <c r="E41" i="22"/>
  <c r="R213" i="22" s="1"/>
  <c r="F41" i="22"/>
  <c r="S213" i="22" s="1"/>
  <c r="G41" i="22"/>
  <c r="T213" i="22" s="1"/>
  <c r="H41" i="22"/>
  <c r="U213" i="22" s="1"/>
  <c r="I41" i="22"/>
  <c r="V213" i="22" s="1"/>
  <c r="J41" i="22"/>
  <c r="K41" i="22"/>
  <c r="X213" i="22" s="1"/>
  <c r="L41" i="22"/>
  <c r="M41" i="22"/>
  <c r="Z213" i="22" s="1"/>
  <c r="D42" i="22"/>
  <c r="Q214" i="22" s="1"/>
  <c r="E42" i="22"/>
  <c r="R214" i="22" s="1"/>
  <c r="F42" i="22"/>
  <c r="S214" i="22" s="1"/>
  <c r="G42" i="22"/>
  <c r="H42" i="22"/>
  <c r="I42" i="22"/>
  <c r="V214" i="22" s="1"/>
  <c r="J42" i="22"/>
  <c r="W214" i="22" s="1"/>
  <c r="K42" i="22"/>
  <c r="X214" i="22" s="1"/>
  <c r="L42" i="22"/>
  <c r="M42" i="22"/>
  <c r="Z214" i="22" s="1"/>
  <c r="D43" i="22"/>
  <c r="Q215" i="22" s="1"/>
  <c r="E43" i="22"/>
  <c r="R215" i="22" s="1"/>
  <c r="F43" i="22"/>
  <c r="G43" i="22"/>
  <c r="T215" i="22" s="1"/>
  <c r="H43" i="22"/>
  <c r="U215" i="22" s="1"/>
  <c r="I43" i="22"/>
  <c r="V215" i="22" s="1"/>
  <c r="J43" i="22"/>
  <c r="W215" i="22" s="1"/>
  <c r="K43" i="22"/>
  <c r="X215" i="22" s="1"/>
  <c r="L43" i="22"/>
  <c r="Y215" i="22" s="1"/>
  <c r="M43" i="22"/>
  <c r="D44" i="22"/>
  <c r="Q216" i="22" s="1"/>
  <c r="E44" i="22"/>
  <c r="R216" i="22" s="1"/>
  <c r="F44" i="22"/>
  <c r="S216" i="22" s="1"/>
  <c r="G44" i="22"/>
  <c r="H44" i="22"/>
  <c r="U216" i="22" s="1"/>
  <c r="I44" i="22"/>
  <c r="V216" i="22" s="1"/>
  <c r="J44" i="22"/>
  <c r="W216" i="22" s="1"/>
  <c r="K44" i="22"/>
  <c r="X216" i="22" s="1"/>
  <c r="L44" i="22"/>
  <c r="Y216" i="22" s="1"/>
  <c r="M44" i="22"/>
  <c r="Z216" i="22" s="1"/>
  <c r="D45" i="22"/>
  <c r="E45" i="22"/>
  <c r="R217" i="22" s="1"/>
  <c r="F45" i="22"/>
  <c r="S217" i="22" s="1"/>
  <c r="G45" i="22"/>
  <c r="T217" i="22" s="1"/>
  <c r="H45" i="22"/>
  <c r="U217" i="22" s="1"/>
  <c r="I45" i="22"/>
  <c r="V217" i="22" s="1"/>
  <c r="J45" i="22"/>
  <c r="W217" i="22" s="1"/>
  <c r="K45" i="22"/>
  <c r="X217" i="22" s="1"/>
  <c r="L45" i="22"/>
  <c r="Y217" i="22" s="1"/>
  <c r="M45" i="22"/>
  <c r="Z217" i="22" s="1"/>
  <c r="D46" i="22"/>
  <c r="Q218" i="22" s="1"/>
  <c r="E46" i="22"/>
  <c r="R218" i="22" s="1"/>
  <c r="F46" i="22"/>
  <c r="S218" i="22" s="1"/>
  <c r="G46" i="22"/>
  <c r="T218" i="22" s="1"/>
  <c r="H46" i="22"/>
  <c r="U218" i="22" s="1"/>
  <c r="I46" i="22"/>
  <c r="V218" i="22" s="1"/>
  <c r="J46" i="22"/>
  <c r="W218" i="22" s="1"/>
  <c r="K46" i="22"/>
  <c r="X218" i="22" s="1"/>
  <c r="L46" i="22"/>
  <c r="Y218" i="22" s="1"/>
  <c r="M46" i="22"/>
  <c r="Z218" i="22" s="1"/>
  <c r="D47" i="22"/>
  <c r="E47" i="22"/>
  <c r="R219" i="22" s="1"/>
  <c r="F47" i="22"/>
  <c r="S219" i="22" s="1"/>
  <c r="G47" i="22"/>
  <c r="T219" i="22" s="1"/>
  <c r="H47" i="22"/>
  <c r="U219" i="22" s="1"/>
  <c r="I47" i="22"/>
  <c r="V219" i="22" s="1"/>
  <c r="J47" i="22"/>
  <c r="W219" i="22" s="1"/>
  <c r="K47" i="22"/>
  <c r="X219" i="22" s="1"/>
  <c r="L47" i="22"/>
  <c r="Y219" i="22" s="1"/>
  <c r="M47" i="22"/>
  <c r="Z219" i="22" s="1"/>
  <c r="D48" i="22"/>
  <c r="Q220" i="22" s="1"/>
  <c r="E48" i="22"/>
  <c r="R220" i="22" s="1"/>
  <c r="F48" i="22"/>
  <c r="S220" i="22" s="1"/>
  <c r="G48" i="22"/>
  <c r="T220" i="22" s="1"/>
  <c r="H48" i="22"/>
  <c r="U220" i="22" s="1"/>
  <c r="I48" i="22"/>
  <c r="V220" i="22" s="1"/>
  <c r="J48" i="22"/>
  <c r="W220" i="22" s="1"/>
  <c r="K48" i="22"/>
  <c r="X220" i="22" s="1"/>
  <c r="L48" i="22"/>
  <c r="Y220" i="22" s="1"/>
  <c r="M48" i="22"/>
  <c r="Z220" i="22" s="1"/>
  <c r="D49" i="22"/>
  <c r="Q221" i="22" s="1"/>
  <c r="E49" i="22"/>
  <c r="R221" i="22" s="1"/>
  <c r="F49" i="22"/>
  <c r="S221" i="22" s="1"/>
  <c r="G49" i="22"/>
  <c r="T221" i="22" s="1"/>
  <c r="H49" i="22"/>
  <c r="U221" i="22" s="1"/>
  <c r="I49" i="22"/>
  <c r="V221" i="22" s="1"/>
  <c r="J49" i="22"/>
  <c r="W221" i="22" s="1"/>
  <c r="K49" i="22"/>
  <c r="X221" i="22" s="1"/>
  <c r="L49" i="22"/>
  <c r="Y221" i="22" s="1"/>
  <c r="M49" i="22"/>
  <c r="Z221" i="22" s="1"/>
  <c r="D50" i="22"/>
  <c r="Q222" i="22" s="1"/>
  <c r="E50" i="22"/>
  <c r="R222" i="22" s="1"/>
  <c r="F50" i="22"/>
  <c r="S222" i="22" s="1"/>
  <c r="G50" i="22"/>
  <c r="T222" i="22" s="1"/>
  <c r="H50" i="22"/>
  <c r="I50" i="22"/>
  <c r="V222" i="22" s="1"/>
  <c r="J50" i="22"/>
  <c r="W222" i="22" s="1"/>
  <c r="K50" i="22"/>
  <c r="X222" i="22" s="1"/>
  <c r="L50" i="22"/>
  <c r="Y222" i="22" s="1"/>
  <c r="M50" i="22"/>
  <c r="Z222" i="22" s="1"/>
  <c r="D51" i="22"/>
  <c r="Q223" i="22" s="1"/>
  <c r="E51" i="22"/>
  <c r="R223" i="22" s="1"/>
  <c r="F51" i="22"/>
  <c r="S223" i="22" s="1"/>
  <c r="G51" i="22"/>
  <c r="H51" i="22"/>
  <c r="U223" i="22" s="1"/>
  <c r="I51" i="22"/>
  <c r="V223" i="22" s="1"/>
  <c r="J51" i="22"/>
  <c r="W223" i="22" s="1"/>
  <c r="K51" i="22"/>
  <c r="X223" i="22" s="1"/>
  <c r="L51" i="22"/>
  <c r="Y223" i="22" s="1"/>
  <c r="M51" i="22"/>
  <c r="Z223" i="22" s="1"/>
  <c r="D52" i="22"/>
  <c r="E52" i="22"/>
  <c r="R224" i="22" s="1"/>
  <c r="F52" i="22"/>
  <c r="S224" i="22" s="1"/>
  <c r="G52" i="22"/>
  <c r="T224" i="22" s="1"/>
  <c r="H52" i="22"/>
  <c r="U224" i="22" s="1"/>
  <c r="I52" i="22"/>
  <c r="V224" i="22" s="1"/>
  <c r="J52" i="22"/>
  <c r="W224" i="22" s="1"/>
  <c r="K52" i="22"/>
  <c r="X224" i="22" s="1"/>
  <c r="L52" i="22"/>
  <c r="Y224" i="22" s="1"/>
  <c r="M52" i="22"/>
  <c r="Z224" i="22" s="1"/>
  <c r="D53" i="22"/>
  <c r="Q225" i="22" s="1"/>
  <c r="E53" i="22"/>
  <c r="R225" i="22" s="1"/>
  <c r="F53" i="22"/>
  <c r="S225" i="22" s="1"/>
  <c r="G53" i="22"/>
  <c r="T225" i="22" s="1"/>
  <c r="H53" i="22"/>
  <c r="U225" i="22" s="1"/>
  <c r="I53" i="22"/>
  <c r="V225" i="22" s="1"/>
  <c r="J53" i="22"/>
  <c r="W225" i="22" s="1"/>
  <c r="K53" i="22"/>
  <c r="X225" i="22" s="1"/>
  <c r="L53" i="22"/>
  <c r="Y225" i="22" s="1"/>
  <c r="M53" i="22"/>
  <c r="Z225" i="22" s="1"/>
  <c r="Y211" i="24"/>
  <c r="W213" i="24"/>
  <c r="Y215" i="24"/>
  <c r="Q218" i="24"/>
  <c r="Y219" i="24"/>
  <c r="U220" i="24"/>
  <c r="W223" i="24"/>
  <c r="W224" i="24"/>
  <c r="Q210" i="27"/>
  <c r="R210" i="27"/>
  <c r="S210" i="27"/>
  <c r="T210" i="27"/>
  <c r="V210" i="27"/>
  <c r="W210" i="27"/>
  <c r="X210" i="27"/>
  <c r="Y210" i="27"/>
  <c r="Z210" i="27"/>
  <c r="Q211" i="27"/>
  <c r="S211" i="27"/>
  <c r="T211" i="27"/>
  <c r="U211" i="27"/>
  <c r="V211" i="27"/>
  <c r="W211" i="27"/>
  <c r="X211" i="27"/>
  <c r="Y211" i="27"/>
  <c r="Q212" i="27"/>
  <c r="R212" i="27"/>
  <c r="S212" i="27"/>
  <c r="T212" i="27"/>
  <c r="U212" i="27"/>
  <c r="V212" i="27"/>
  <c r="X212" i="27"/>
  <c r="Y212" i="27"/>
  <c r="Z212" i="27"/>
  <c r="Q213" i="27"/>
  <c r="R213" i="27"/>
  <c r="U213" i="27"/>
  <c r="V213" i="27"/>
  <c r="W213" i="27"/>
  <c r="X213" i="27"/>
  <c r="Y213" i="27"/>
  <c r="Z213" i="27"/>
  <c r="R214" i="27"/>
  <c r="S214" i="27"/>
  <c r="T214" i="27"/>
  <c r="U214" i="27"/>
  <c r="V214" i="27"/>
  <c r="W214" i="27"/>
  <c r="X214" i="27"/>
  <c r="Z214" i="27"/>
  <c r="Q215" i="27"/>
  <c r="R215" i="27"/>
  <c r="S215" i="27"/>
  <c r="T215" i="27"/>
  <c r="U215" i="27"/>
  <c r="W215" i="27"/>
  <c r="X215" i="27"/>
  <c r="Y215" i="27"/>
  <c r="Z215" i="27"/>
  <c r="Q216" i="27"/>
  <c r="R216" i="27"/>
  <c r="T216" i="27"/>
  <c r="U216" i="27"/>
  <c r="V216" i="27"/>
  <c r="W216" i="27"/>
  <c r="X216" i="27"/>
  <c r="Y216" i="27"/>
  <c r="Q217" i="27"/>
  <c r="R217" i="27"/>
  <c r="S217" i="27"/>
  <c r="T217" i="27"/>
  <c r="U217" i="27"/>
  <c r="V217" i="27"/>
  <c r="Y217" i="27"/>
  <c r="Z217" i="27"/>
  <c r="Q218" i="27"/>
  <c r="S218" i="27"/>
  <c r="T218" i="27"/>
  <c r="U218" i="27"/>
  <c r="V218" i="27"/>
  <c r="W218" i="27"/>
  <c r="X218" i="27"/>
  <c r="Y218" i="27"/>
  <c r="Q219" i="27"/>
  <c r="R219" i="27"/>
  <c r="S219" i="27"/>
  <c r="T219" i="27"/>
  <c r="U219" i="27"/>
  <c r="V219" i="27"/>
  <c r="X219" i="27"/>
  <c r="Y219" i="27"/>
  <c r="Z219" i="27"/>
  <c r="Q220" i="27"/>
  <c r="R220" i="27"/>
  <c r="S220" i="27"/>
  <c r="U220" i="27"/>
  <c r="V220" i="27"/>
  <c r="W220" i="27"/>
  <c r="X220" i="27"/>
  <c r="Y220" i="27"/>
  <c r="Z220" i="27"/>
  <c r="R221" i="27"/>
  <c r="S221" i="27"/>
  <c r="T221" i="27"/>
  <c r="U221" i="27"/>
  <c r="V221" i="27"/>
  <c r="W221" i="27"/>
  <c r="X221" i="27"/>
  <c r="Z221" i="27"/>
  <c r="Q222" i="27"/>
  <c r="R222" i="27"/>
  <c r="S222" i="27"/>
  <c r="T222" i="27"/>
  <c r="U222" i="27"/>
  <c r="W222" i="27"/>
  <c r="X222" i="27"/>
  <c r="Y222" i="27"/>
  <c r="Z222" i="27"/>
  <c r="Q223" i="27"/>
  <c r="T223" i="27"/>
  <c r="U223" i="27"/>
  <c r="V223" i="27"/>
  <c r="W223" i="27"/>
  <c r="X223" i="27"/>
  <c r="Y223" i="27"/>
  <c r="Z223" i="27"/>
  <c r="Q224" i="27"/>
  <c r="R224" i="27"/>
  <c r="S224" i="27"/>
  <c r="T224" i="27"/>
  <c r="U224" i="27"/>
  <c r="V224" i="27"/>
  <c r="W224" i="27"/>
  <c r="Y224" i="27"/>
  <c r="Z224" i="27"/>
  <c r="Q225" i="27"/>
  <c r="R225" i="27"/>
  <c r="S225" i="27"/>
  <c r="T225" i="27"/>
  <c r="V225" i="27"/>
  <c r="W225" i="27"/>
  <c r="X225" i="27"/>
  <c r="Y225" i="27"/>
  <c r="Z225" i="27"/>
  <c r="W213" i="22"/>
  <c r="Y213" i="22"/>
  <c r="T214" i="22"/>
  <c r="U214" i="22"/>
  <c r="Y214" i="22"/>
  <c r="S215" i="22"/>
  <c r="Z215" i="22"/>
  <c r="U222" i="22"/>
  <c r="AF53" i="68"/>
  <c r="AG53" i="68"/>
  <c r="AH53" i="68"/>
  <c r="N75" i="21" a="1"/>
  <c r="N75" i="21" s="1"/>
  <c r="AA75" i="21"/>
  <c r="N76" i="21" a="1"/>
  <c r="N76" i="21" s="1"/>
  <c r="AA76" i="21"/>
  <c r="N77" i="21" a="1"/>
  <c r="N77" i="21" s="1"/>
  <c r="AA77" i="21"/>
  <c r="N78" i="21" a="1"/>
  <c r="N78" i="21" s="1"/>
  <c r="AA78" i="21"/>
  <c r="N79" i="21" a="1"/>
  <c r="N79" i="21" s="1"/>
  <c r="AA79" i="21"/>
  <c r="N80" i="21" a="1"/>
  <c r="N80" i="21" s="1"/>
  <c r="AA80" i="21"/>
  <c r="N81" i="21" a="1"/>
  <c r="N81" i="21" s="1"/>
  <c r="AA81" i="21"/>
  <c r="N82" i="21" a="1"/>
  <c r="N82" i="21" s="1"/>
  <c r="AA82" i="21"/>
  <c r="N83" i="21" a="1"/>
  <c r="N83" i="21" s="1"/>
  <c r="AA83" i="21"/>
  <c r="N84" i="21" a="1"/>
  <c r="N84" i="21" s="1"/>
  <c r="AA84" i="21"/>
  <c r="N85" i="21" a="1"/>
  <c r="N85" i="21" s="1"/>
  <c r="AA85" i="21"/>
  <c r="N86" i="21" a="1"/>
  <c r="N86" i="21" s="1"/>
  <c r="AA86" i="21"/>
  <c r="N87" i="21" a="1"/>
  <c r="N87" i="21" s="1"/>
  <c r="AA87" i="21"/>
  <c r="N88" i="21" a="1"/>
  <c r="N88" i="21" s="1"/>
  <c r="AA88" i="21"/>
  <c r="N89" i="21" a="1"/>
  <c r="N89" i="21" s="1"/>
  <c r="AA89" i="21"/>
  <c r="N90" i="21" a="1"/>
  <c r="N90" i="21" s="1"/>
  <c r="AA90" i="21"/>
  <c r="N91" i="21" a="1"/>
  <c r="N91" i="21" s="1"/>
  <c r="AA91" i="21"/>
  <c r="N92" i="21" a="1"/>
  <c r="N92" i="21" s="1"/>
  <c r="AA92" i="21"/>
  <c r="N93" i="21" a="1"/>
  <c r="N93" i="21" s="1"/>
  <c r="AA93" i="21"/>
  <c r="N94" i="21" a="1"/>
  <c r="N94" i="21" s="1"/>
  <c r="AA94" i="21"/>
  <c r="N95" i="21" a="1"/>
  <c r="N95" i="21" s="1"/>
  <c r="AA95" i="21"/>
  <c r="N75" i="23" a="1"/>
  <c r="N75" i="23" s="1"/>
  <c r="AA75" i="23"/>
  <c r="N76" i="23" a="1"/>
  <c r="N76" i="23" s="1"/>
  <c r="AA76" i="23"/>
  <c r="N77" i="23" a="1"/>
  <c r="N77" i="23" s="1"/>
  <c r="AA77" i="23"/>
  <c r="N78" i="23" a="1"/>
  <c r="N78" i="23" s="1"/>
  <c r="AA78" i="23"/>
  <c r="N79" i="23" a="1"/>
  <c r="N79" i="23" s="1"/>
  <c r="AA79" i="23"/>
  <c r="N80" i="23" a="1"/>
  <c r="N80" i="23" s="1"/>
  <c r="AA80" i="23"/>
  <c r="N81" i="23" a="1"/>
  <c r="N81" i="23" s="1"/>
  <c r="AA81" i="23"/>
  <c r="N82" i="23" a="1"/>
  <c r="N82" i="23" s="1"/>
  <c r="AA82" i="23"/>
  <c r="N83" i="23" a="1"/>
  <c r="N83" i="23" s="1"/>
  <c r="AA83" i="23"/>
  <c r="N84" i="23" a="1"/>
  <c r="N84" i="23" s="1"/>
  <c r="AA84" i="23"/>
  <c r="N85" i="23" a="1"/>
  <c r="N85" i="23" s="1"/>
  <c r="AA85" i="23"/>
  <c r="N86" i="23" a="1"/>
  <c r="N86" i="23" s="1"/>
  <c r="AA86" i="23"/>
  <c r="N87" i="23" a="1"/>
  <c r="N87" i="23" s="1"/>
  <c r="AA87" i="23"/>
  <c r="N88" i="23" a="1"/>
  <c r="N88" i="23" s="1"/>
  <c r="AA88" i="23"/>
  <c r="N89" i="23" a="1"/>
  <c r="N89" i="23" s="1"/>
  <c r="AA89" i="23"/>
  <c r="N90" i="23" a="1"/>
  <c r="N90" i="23" s="1"/>
  <c r="AA90" i="23"/>
  <c r="N91" i="23" a="1"/>
  <c r="N91" i="23" s="1"/>
  <c r="AA91" i="23"/>
  <c r="N92" i="23" a="1"/>
  <c r="N92" i="23" s="1"/>
  <c r="AA92" i="23"/>
  <c r="N93" i="23" a="1"/>
  <c r="N93" i="23" s="1"/>
  <c r="AA93" i="23"/>
  <c r="N94" i="23" a="1"/>
  <c r="N94" i="23" s="1"/>
  <c r="AA94" i="23"/>
  <c r="N95" i="23" a="1"/>
  <c r="N95" i="23" s="1"/>
  <c r="AA95" i="23"/>
  <c r="N75" i="26" a="1"/>
  <c r="N75" i="26" s="1"/>
  <c r="AA75" i="26"/>
  <c r="N76" i="26" a="1"/>
  <c r="N76" i="26" s="1"/>
  <c r="AA76" i="26"/>
  <c r="N77" i="26" a="1"/>
  <c r="N77" i="26" s="1"/>
  <c r="AA77" i="26"/>
  <c r="N78" i="26" a="1"/>
  <c r="N78" i="26" s="1"/>
  <c r="AA78" i="26"/>
  <c r="N79" i="26" a="1"/>
  <c r="N79" i="26" s="1"/>
  <c r="AA79" i="26"/>
  <c r="N80" i="26" a="1"/>
  <c r="N80" i="26" s="1"/>
  <c r="AA80" i="26"/>
  <c r="N81" i="26" a="1"/>
  <c r="N81" i="26" s="1"/>
  <c r="AA81" i="26"/>
  <c r="N82" i="26" a="1"/>
  <c r="N82" i="26" s="1"/>
  <c r="AA82" i="26"/>
  <c r="N83" i="26" a="1"/>
  <c r="N83" i="26" s="1"/>
  <c r="AA83" i="26"/>
  <c r="N84" i="26" a="1"/>
  <c r="N84" i="26" s="1"/>
  <c r="AA84" i="26"/>
  <c r="N85" i="26" a="1"/>
  <c r="N85" i="26" s="1"/>
  <c r="AA85" i="26"/>
  <c r="N86" i="26" a="1"/>
  <c r="N86" i="26" s="1"/>
  <c r="AA86" i="26"/>
  <c r="N87" i="26" a="1"/>
  <c r="N87" i="26" s="1"/>
  <c r="AA87" i="26"/>
  <c r="N88" i="26" a="1"/>
  <c r="N88" i="26" s="1"/>
  <c r="AA88" i="26"/>
  <c r="N89" i="26" a="1"/>
  <c r="N89" i="26" s="1"/>
  <c r="AA89" i="26"/>
  <c r="N90" i="26" a="1"/>
  <c r="N90" i="26" s="1"/>
  <c r="AA90" i="26"/>
  <c r="N91" i="26" a="1"/>
  <c r="N91" i="26" s="1"/>
  <c r="AA91" i="26"/>
  <c r="N92" i="26" a="1"/>
  <c r="N92" i="26" s="1"/>
  <c r="AA92" i="26"/>
  <c r="N93" i="26" a="1"/>
  <c r="N93" i="26" s="1"/>
  <c r="AA93" i="26"/>
  <c r="N94" i="26" a="1"/>
  <c r="N94" i="26" s="1"/>
  <c r="AA94" i="26"/>
  <c r="N95" i="26" a="1"/>
  <c r="N95" i="26" s="1"/>
  <c r="AA95" i="26"/>
  <c r="N32" i="21"/>
  <c r="AA32" i="21"/>
  <c r="AD32" i="21"/>
  <c r="AE32" i="21"/>
  <c r="AF32" i="21"/>
  <c r="AG32" i="21"/>
  <c r="AH32" i="21"/>
  <c r="AI32" i="21"/>
  <c r="AJ32" i="21"/>
  <c r="AK32" i="21"/>
  <c r="AL32" i="21"/>
  <c r="AM32" i="21"/>
  <c r="N33" i="21"/>
  <c r="AA33" i="21"/>
  <c r="AD33" i="21"/>
  <c r="AE33" i="21"/>
  <c r="AF33" i="21"/>
  <c r="AG33" i="21"/>
  <c r="AH33" i="21"/>
  <c r="AI33" i="21"/>
  <c r="AJ33" i="21"/>
  <c r="AK33" i="21"/>
  <c r="AL33" i="21"/>
  <c r="AM33" i="21"/>
  <c r="N34" i="21"/>
  <c r="AA34" i="21"/>
  <c r="AD34" i="21"/>
  <c r="AE34" i="21"/>
  <c r="AF34" i="21"/>
  <c r="AG34" i="21"/>
  <c r="AH34" i="21"/>
  <c r="AI34" i="21"/>
  <c r="AJ34" i="21"/>
  <c r="AK34" i="21"/>
  <c r="AL34" i="21"/>
  <c r="AM34" i="21"/>
  <c r="N35" i="21"/>
  <c r="AA35" i="21"/>
  <c r="AD35" i="21"/>
  <c r="AE35" i="21"/>
  <c r="AF35" i="21"/>
  <c r="AG35" i="21"/>
  <c r="AH35" i="21"/>
  <c r="AI35" i="21"/>
  <c r="AJ35" i="21"/>
  <c r="AK35" i="21"/>
  <c r="AL35" i="21"/>
  <c r="AM35" i="21"/>
  <c r="N36" i="21"/>
  <c r="AA36" i="21"/>
  <c r="AD36" i="21"/>
  <c r="AE36" i="21"/>
  <c r="AF36" i="21"/>
  <c r="AG36" i="21"/>
  <c r="AH36" i="21"/>
  <c r="AI36" i="21"/>
  <c r="AJ36" i="21"/>
  <c r="AK36" i="21"/>
  <c r="AL36" i="21"/>
  <c r="AM36" i="21"/>
  <c r="N37" i="21"/>
  <c r="D37" i="68" s="1"/>
  <c r="AA37" i="21"/>
  <c r="AB80" i="21" s="1"/>
  <c r="AD37" i="21"/>
  <c r="AE37" i="21"/>
  <c r="AF37" i="21"/>
  <c r="AG37" i="21"/>
  <c r="AH37" i="21"/>
  <c r="AI37" i="21"/>
  <c r="AJ37" i="21"/>
  <c r="AK37" i="21"/>
  <c r="AL37" i="21"/>
  <c r="AM37" i="21"/>
  <c r="N38" i="21"/>
  <c r="AA38" i="21"/>
  <c r="AD38" i="21"/>
  <c r="AE38" i="21"/>
  <c r="AF38" i="21"/>
  <c r="AG38" i="21"/>
  <c r="AH38" i="21"/>
  <c r="AI38" i="21"/>
  <c r="AJ38" i="21"/>
  <c r="AK38" i="21"/>
  <c r="AL38" i="21"/>
  <c r="AM38" i="21"/>
  <c r="N39" i="21"/>
  <c r="AA39" i="21"/>
  <c r="AD39" i="21"/>
  <c r="AE39" i="21"/>
  <c r="AF39" i="21"/>
  <c r="AG39" i="21"/>
  <c r="AH39" i="21"/>
  <c r="AI39" i="21"/>
  <c r="AJ39" i="21"/>
  <c r="AK39" i="21"/>
  <c r="AL39" i="21"/>
  <c r="AM39" i="21"/>
  <c r="N40" i="21"/>
  <c r="AA40" i="21"/>
  <c r="AD40" i="21"/>
  <c r="AE40" i="21"/>
  <c r="AF40" i="21"/>
  <c r="AG40" i="21"/>
  <c r="AH40" i="21"/>
  <c r="AI40" i="21"/>
  <c r="AJ40" i="21"/>
  <c r="AK40" i="21"/>
  <c r="AL40" i="21"/>
  <c r="AM40" i="21"/>
  <c r="N41" i="21"/>
  <c r="AA41" i="21"/>
  <c r="AD41" i="21"/>
  <c r="AE41" i="21"/>
  <c r="AF41" i="21"/>
  <c r="AG41" i="21"/>
  <c r="AH41" i="21"/>
  <c r="AI41" i="21"/>
  <c r="AJ41" i="21"/>
  <c r="AK41" i="21"/>
  <c r="AL41" i="21"/>
  <c r="AM41" i="21"/>
  <c r="N42" i="21"/>
  <c r="AA42" i="21"/>
  <c r="AD42" i="21"/>
  <c r="AE42" i="21"/>
  <c r="AF42" i="21"/>
  <c r="AG42" i="21"/>
  <c r="AH42" i="21"/>
  <c r="AI42" i="21"/>
  <c r="AJ42" i="21"/>
  <c r="AK42" i="21"/>
  <c r="AL42" i="21"/>
  <c r="AM42" i="21"/>
  <c r="N43" i="21"/>
  <c r="D43" i="68" s="1"/>
  <c r="AA43" i="21"/>
  <c r="AD43" i="21"/>
  <c r="AE43" i="21"/>
  <c r="AF43" i="21"/>
  <c r="AG43" i="21"/>
  <c r="AH43" i="21"/>
  <c r="AI43" i="21"/>
  <c r="AJ43" i="21"/>
  <c r="AK43" i="21"/>
  <c r="AL43" i="21"/>
  <c r="AM43" i="21"/>
  <c r="N44" i="21"/>
  <c r="AA44" i="21"/>
  <c r="AD44" i="21"/>
  <c r="AE44" i="21"/>
  <c r="AF44" i="21"/>
  <c r="AG44" i="21"/>
  <c r="AH44" i="21"/>
  <c r="AI44" i="21"/>
  <c r="AJ44" i="21"/>
  <c r="AK44" i="21"/>
  <c r="AL44" i="21"/>
  <c r="AM44" i="21"/>
  <c r="N45" i="21"/>
  <c r="AA45" i="21"/>
  <c r="AB88" i="21" s="1"/>
  <c r="AD45" i="21"/>
  <c r="AE45" i="21"/>
  <c r="AF45" i="21"/>
  <c r="AG45" i="21"/>
  <c r="AH45" i="21"/>
  <c r="AI45" i="21"/>
  <c r="AJ45" i="21"/>
  <c r="AK45" i="21"/>
  <c r="AL45" i="21"/>
  <c r="AM45" i="21"/>
  <c r="N46" i="21"/>
  <c r="AA46" i="21"/>
  <c r="AD46" i="21"/>
  <c r="AE46" i="21"/>
  <c r="AF46" i="21"/>
  <c r="AG46" i="21"/>
  <c r="AH46" i="21"/>
  <c r="AI46" i="21"/>
  <c r="AJ46" i="21"/>
  <c r="AK46" i="21"/>
  <c r="AL46" i="21"/>
  <c r="AM46" i="21"/>
  <c r="N47" i="21"/>
  <c r="D47" i="68" s="1"/>
  <c r="AA47" i="21"/>
  <c r="AD47" i="21"/>
  <c r="AE47" i="21"/>
  <c r="AF47" i="21"/>
  <c r="AG47" i="21"/>
  <c r="AH47" i="21"/>
  <c r="AI47" i="21"/>
  <c r="AJ47" i="21"/>
  <c r="AK47" i="21"/>
  <c r="AL47" i="21"/>
  <c r="AM47" i="21"/>
  <c r="N48" i="21"/>
  <c r="AA48" i="21"/>
  <c r="AD48" i="21"/>
  <c r="AE48" i="21"/>
  <c r="AF48" i="21"/>
  <c r="AG48" i="21"/>
  <c r="AH48" i="21"/>
  <c r="AI48" i="21"/>
  <c r="AJ48" i="21"/>
  <c r="AK48" i="21"/>
  <c r="AL48" i="21"/>
  <c r="AM48" i="21"/>
  <c r="N49" i="21"/>
  <c r="AA49" i="21"/>
  <c r="AB92" i="21" s="1"/>
  <c r="AD49" i="21"/>
  <c r="AE49" i="21"/>
  <c r="AF49" i="21"/>
  <c r="AG49" i="21"/>
  <c r="AH49" i="21"/>
  <c r="AI49" i="21"/>
  <c r="AJ49" i="21"/>
  <c r="AK49" i="21"/>
  <c r="AL49" i="21"/>
  <c r="AM49" i="21"/>
  <c r="N50" i="21"/>
  <c r="AA50" i="21"/>
  <c r="AD50" i="21"/>
  <c r="AE50" i="21"/>
  <c r="AF50" i="21"/>
  <c r="AG50" i="21"/>
  <c r="AH50" i="21"/>
  <c r="AI50" i="21"/>
  <c r="AJ50" i="21"/>
  <c r="AK50" i="21"/>
  <c r="AL50" i="21"/>
  <c r="AM50" i="21"/>
  <c r="N51" i="21"/>
  <c r="AA51" i="21"/>
  <c r="AD51" i="21"/>
  <c r="AE51" i="21"/>
  <c r="AF51" i="21"/>
  <c r="AG51" i="21"/>
  <c r="AH51" i="21"/>
  <c r="AI51" i="21"/>
  <c r="AJ51" i="21"/>
  <c r="AK51" i="21"/>
  <c r="AL51" i="21"/>
  <c r="AM51" i="21"/>
  <c r="N52" i="21"/>
  <c r="AA52" i="21"/>
  <c r="AD52" i="21"/>
  <c r="AE52" i="21"/>
  <c r="AF52" i="21"/>
  <c r="AG52" i="21"/>
  <c r="AH52" i="21"/>
  <c r="AI52" i="21"/>
  <c r="AJ52" i="21"/>
  <c r="AK52" i="21"/>
  <c r="AL52" i="21"/>
  <c r="AM52" i="21"/>
  <c r="N53" i="21"/>
  <c r="D53" i="68" s="1"/>
  <c r="AA53" i="21"/>
  <c r="AD53" i="21"/>
  <c r="AE53" i="21"/>
  <c r="AF53" i="21"/>
  <c r="AG53" i="21"/>
  <c r="AH53" i="21"/>
  <c r="AI53" i="21"/>
  <c r="AJ53" i="21"/>
  <c r="AK53" i="21"/>
  <c r="AL53" i="21"/>
  <c r="AM53" i="21"/>
  <c r="N32" i="23"/>
  <c r="AA32" i="23"/>
  <c r="AD32" i="23"/>
  <c r="AE32" i="23"/>
  <c r="AF32" i="23"/>
  <c r="AG32" i="23"/>
  <c r="AH32" i="23"/>
  <c r="AI32" i="23"/>
  <c r="AJ32" i="23"/>
  <c r="AK32" i="23"/>
  <c r="AL32" i="23"/>
  <c r="AM32" i="23"/>
  <c r="N33" i="23"/>
  <c r="AA33" i="23"/>
  <c r="AD33" i="23"/>
  <c r="AE33" i="23"/>
  <c r="AF33" i="23"/>
  <c r="AG33" i="23"/>
  <c r="AH33" i="23"/>
  <c r="AI33" i="23"/>
  <c r="AJ33" i="23"/>
  <c r="AK33" i="23"/>
  <c r="AL33" i="23"/>
  <c r="AM33" i="23"/>
  <c r="N34" i="23"/>
  <c r="AA34" i="23"/>
  <c r="AD34" i="23"/>
  <c r="AE34" i="23"/>
  <c r="AF34" i="23"/>
  <c r="AG34" i="23"/>
  <c r="AH34" i="23"/>
  <c r="AI34" i="23"/>
  <c r="AJ34" i="23"/>
  <c r="AK34" i="23"/>
  <c r="AL34" i="23"/>
  <c r="AM34" i="23"/>
  <c r="N35" i="23"/>
  <c r="AA35" i="23"/>
  <c r="AD35" i="23"/>
  <c r="AE35" i="23"/>
  <c r="AF35" i="23"/>
  <c r="AG35" i="23"/>
  <c r="AH35" i="23"/>
  <c r="AI35" i="23"/>
  <c r="AJ35" i="23"/>
  <c r="AK35" i="23"/>
  <c r="AL35" i="23"/>
  <c r="AM35" i="23"/>
  <c r="N36" i="23"/>
  <c r="AA36" i="23"/>
  <c r="AB79" i="23" s="1"/>
  <c r="AD36" i="23"/>
  <c r="AE36" i="23"/>
  <c r="AF36" i="23"/>
  <c r="AG36" i="23"/>
  <c r="AH36" i="23"/>
  <c r="AI36" i="23"/>
  <c r="AJ36" i="23"/>
  <c r="AK36" i="23"/>
  <c r="AL36" i="23"/>
  <c r="AM36" i="23"/>
  <c r="N37" i="23"/>
  <c r="AA37" i="23"/>
  <c r="AD37" i="23"/>
  <c r="AE37" i="23"/>
  <c r="AF37" i="23"/>
  <c r="AG37" i="23"/>
  <c r="AH37" i="23"/>
  <c r="AI37" i="23"/>
  <c r="AJ37" i="23"/>
  <c r="AK37" i="23"/>
  <c r="AL37" i="23"/>
  <c r="AM37" i="23"/>
  <c r="N38" i="23"/>
  <c r="AA38" i="23"/>
  <c r="AD38" i="23"/>
  <c r="AE38" i="23"/>
  <c r="AF38" i="23"/>
  <c r="AG38" i="23"/>
  <c r="AH38" i="23"/>
  <c r="AI38" i="23"/>
  <c r="AJ38" i="23"/>
  <c r="AK38" i="23"/>
  <c r="AL38" i="23"/>
  <c r="AM38" i="23"/>
  <c r="N39" i="23"/>
  <c r="AA39" i="23"/>
  <c r="AD39" i="23"/>
  <c r="AE39" i="23"/>
  <c r="AF39" i="23"/>
  <c r="AG39" i="23"/>
  <c r="AH39" i="23"/>
  <c r="AI39" i="23"/>
  <c r="AJ39" i="23"/>
  <c r="AK39" i="23"/>
  <c r="AL39" i="23"/>
  <c r="AM39" i="23"/>
  <c r="N40" i="23"/>
  <c r="AA40" i="23"/>
  <c r="AD40" i="23"/>
  <c r="AE40" i="23"/>
  <c r="AF40" i="23"/>
  <c r="AG40" i="23"/>
  <c r="AH40" i="23"/>
  <c r="AI40" i="23"/>
  <c r="AJ40" i="23"/>
  <c r="AK40" i="23"/>
  <c r="AL40" i="23"/>
  <c r="AM40" i="23"/>
  <c r="N41" i="23"/>
  <c r="AA41" i="23"/>
  <c r="AD41" i="23"/>
  <c r="AE41" i="23"/>
  <c r="AF41" i="23"/>
  <c r="AG41" i="23"/>
  <c r="AH41" i="23"/>
  <c r="AI41" i="23"/>
  <c r="AJ41" i="23"/>
  <c r="AK41" i="23"/>
  <c r="AL41" i="23"/>
  <c r="AM41" i="23"/>
  <c r="N42" i="23"/>
  <c r="AA42" i="23"/>
  <c r="AD42" i="23"/>
  <c r="AE42" i="23"/>
  <c r="AF42" i="23"/>
  <c r="AG42" i="23"/>
  <c r="AH42" i="23"/>
  <c r="AI42" i="23"/>
  <c r="AJ42" i="23"/>
  <c r="AK42" i="23"/>
  <c r="AL42" i="23"/>
  <c r="AM42" i="23"/>
  <c r="N43" i="23"/>
  <c r="AA43" i="23"/>
  <c r="AD43" i="23"/>
  <c r="AE43" i="23"/>
  <c r="AF43" i="23"/>
  <c r="AG43" i="23"/>
  <c r="AH43" i="23"/>
  <c r="AI43" i="23"/>
  <c r="AJ43" i="23"/>
  <c r="AK43" i="23"/>
  <c r="AL43" i="23"/>
  <c r="AM43" i="23"/>
  <c r="N44" i="23"/>
  <c r="AA44" i="23"/>
  <c r="AD44" i="23"/>
  <c r="AE44" i="23"/>
  <c r="AF44" i="23"/>
  <c r="AG44" i="23"/>
  <c r="AH44" i="23"/>
  <c r="AI44" i="23"/>
  <c r="AJ44" i="23"/>
  <c r="AK44" i="23"/>
  <c r="AL44" i="23"/>
  <c r="AM44" i="23"/>
  <c r="N45" i="23"/>
  <c r="AA45" i="23"/>
  <c r="AD45" i="23"/>
  <c r="AE45" i="23"/>
  <c r="AF45" i="23"/>
  <c r="AG45" i="23"/>
  <c r="AH45" i="23"/>
  <c r="AI45" i="23"/>
  <c r="AJ45" i="23"/>
  <c r="AK45" i="23"/>
  <c r="AL45" i="23"/>
  <c r="AM45" i="23"/>
  <c r="N46" i="23"/>
  <c r="AA46" i="23"/>
  <c r="AB89" i="23" s="1"/>
  <c r="AD46" i="23"/>
  <c r="AE46" i="23"/>
  <c r="AF46" i="23"/>
  <c r="AG46" i="23"/>
  <c r="AH46" i="23"/>
  <c r="AI46" i="23"/>
  <c r="AJ46" i="23"/>
  <c r="AK46" i="23"/>
  <c r="AL46" i="23"/>
  <c r="AM46" i="23"/>
  <c r="N47" i="23"/>
  <c r="AA47" i="23"/>
  <c r="AD47" i="23"/>
  <c r="AE47" i="23"/>
  <c r="AF47" i="23"/>
  <c r="AG47" i="23"/>
  <c r="AH47" i="23"/>
  <c r="AI47" i="23"/>
  <c r="AJ47" i="23"/>
  <c r="AK47" i="23"/>
  <c r="AL47" i="23"/>
  <c r="AM47" i="23"/>
  <c r="N48" i="23"/>
  <c r="AA48" i="23"/>
  <c r="AD48" i="23"/>
  <c r="AE48" i="23"/>
  <c r="AF48" i="23"/>
  <c r="AG48" i="23"/>
  <c r="AH48" i="23"/>
  <c r="AI48" i="23"/>
  <c r="AJ48" i="23"/>
  <c r="AK48" i="23"/>
  <c r="AL48" i="23"/>
  <c r="AM48" i="23"/>
  <c r="N49" i="23"/>
  <c r="AA49" i="23"/>
  <c r="AD49" i="23"/>
  <c r="AE49" i="23"/>
  <c r="AF49" i="23"/>
  <c r="AG49" i="23"/>
  <c r="AH49" i="23"/>
  <c r="AI49" i="23"/>
  <c r="AJ49" i="23"/>
  <c r="AK49" i="23"/>
  <c r="AL49" i="23"/>
  <c r="AM49" i="23"/>
  <c r="N50" i="23"/>
  <c r="AA50" i="23"/>
  <c r="AD50" i="23"/>
  <c r="AE50" i="23"/>
  <c r="AF50" i="23"/>
  <c r="AG50" i="23"/>
  <c r="AH50" i="23"/>
  <c r="AI50" i="23"/>
  <c r="AJ50" i="23"/>
  <c r="AK50" i="23"/>
  <c r="AL50" i="23"/>
  <c r="AM50" i="23"/>
  <c r="N51" i="23"/>
  <c r="E51" i="68" s="1"/>
  <c r="AA51" i="23"/>
  <c r="AD51" i="23"/>
  <c r="AE51" i="23"/>
  <c r="AF51" i="23"/>
  <c r="AG51" i="23"/>
  <c r="AH51" i="23"/>
  <c r="AI51" i="23"/>
  <c r="AJ51" i="23"/>
  <c r="AK51" i="23"/>
  <c r="AL51" i="23"/>
  <c r="AM51" i="23"/>
  <c r="N52" i="23"/>
  <c r="E52" i="68" s="1"/>
  <c r="AA52" i="23"/>
  <c r="AD52" i="23"/>
  <c r="AE52" i="23"/>
  <c r="AF52" i="23"/>
  <c r="AG52" i="23"/>
  <c r="AH52" i="23"/>
  <c r="AI52" i="23"/>
  <c r="AJ52" i="23"/>
  <c r="AK52" i="23"/>
  <c r="AL52" i="23"/>
  <c r="AM52" i="23"/>
  <c r="N53" i="23"/>
  <c r="E53" i="68" s="1"/>
  <c r="AA53" i="23"/>
  <c r="AD53" i="23"/>
  <c r="AE53" i="23"/>
  <c r="AF53" i="23"/>
  <c r="AG53" i="23"/>
  <c r="AH53" i="23"/>
  <c r="AI53" i="23"/>
  <c r="AJ53" i="23"/>
  <c r="AK53" i="23"/>
  <c r="AL53" i="23"/>
  <c r="AM53" i="23"/>
  <c r="N32" i="26"/>
  <c r="AA32" i="26"/>
  <c r="AD32" i="26"/>
  <c r="AE32" i="26"/>
  <c r="AF32" i="26"/>
  <c r="AG32" i="26"/>
  <c r="AH32" i="26"/>
  <c r="AI32" i="26"/>
  <c r="AJ32" i="26"/>
  <c r="AK32" i="26"/>
  <c r="AL32" i="26"/>
  <c r="AM32" i="26"/>
  <c r="N33" i="26"/>
  <c r="AA33" i="26"/>
  <c r="AB76" i="26" s="1"/>
  <c r="AD33" i="26"/>
  <c r="AE33" i="26"/>
  <c r="AF33" i="26"/>
  <c r="AG33" i="26"/>
  <c r="AH33" i="26"/>
  <c r="AI33" i="26"/>
  <c r="AJ33" i="26"/>
  <c r="AK33" i="26"/>
  <c r="AL33" i="26"/>
  <c r="AM33" i="26"/>
  <c r="N34" i="26"/>
  <c r="AA34" i="26"/>
  <c r="AD34" i="26"/>
  <c r="AE34" i="26"/>
  <c r="AF34" i="26"/>
  <c r="AG34" i="26"/>
  <c r="AH34" i="26"/>
  <c r="AI34" i="26"/>
  <c r="AJ34" i="26"/>
  <c r="AK34" i="26"/>
  <c r="AL34" i="26"/>
  <c r="AM34" i="26"/>
  <c r="N35" i="26"/>
  <c r="AA35" i="26"/>
  <c r="AD35" i="26"/>
  <c r="AE35" i="26"/>
  <c r="AF35" i="26"/>
  <c r="AG35" i="26"/>
  <c r="AH35" i="26"/>
  <c r="AI35" i="26"/>
  <c r="AJ35" i="26"/>
  <c r="AK35" i="26"/>
  <c r="AL35" i="26"/>
  <c r="AM35" i="26"/>
  <c r="N36" i="26"/>
  <c r="AA36" i="26"/>
  <c r="AD36" i="26"/>
  <c r="AE36" i="26"/>
  <c r="AF36" i="26"/>
  <c r="AG36" i="26"/>
  <c r="AH36" i="26"/>
  <c r="AI36" i="26"/>
  <c r="AJ36" i="26"/>
  <c r="AK36" i="26"/>
  <c r="AL36" i="26"/>
  <c r="AM36" i="26"/>
  <c r="N37" i="26"/>
  <c r="AA37" i="26"/>
  <c r="AD37" i="26"/>
  <c r="AE37" i="26"/>
  <c r="AF37" i="26"/>
  <c r="AG37" i="26"/>
  <c r="AH37" i="26"/>
  <c r="AI37" i="26"/>
  <c r="AJ37" i="26"/>
  <c r="AK37" i="26"/>
  <c r="AL37" i="26"/>
  <c r="AM37" i="26"/>
  <c r="N38" i="26"/>
  <c r="AA38" i="26"/>
  <c r="AD38" i="26"/>
  <c r="AE38" i="26"/>
  <c r="AF38" i="26"/>
  <c r="AG38" i="26"/>
  <c r="AH38" i="26"/>
  <c r="AI38" i="26"/>
  <c r="AJ38" i="26"/>
  <c r="AK38" i="26"/>
  <c r="AL38" i="26"/>
  <c r="AM38" i="26"/>
  <c r="N39" i="26"/>
  <c r="AA39" i="26"/>
  <c r="AB82" i="26" s="1"/>
  <c r="AD39" i="26"/>
  <c r="AE39" i="26"/>
  <c r="AF39" i="26"/>
  <c r="AG39" i="26"/>
  <c r="AH39" i="26"/>
  <c r="AI39" i="26"/>
  <c r="AJ39" i="26"/>
  <c r="AK39" i="26"/>
  <c r="AL39" i="26"/>
  <c r="AM39" i="26"/>
  <c r="N40" i="26"/>
  <c r="AA40" i="26"/>
  <c r="AD40" i="26"/>
  <c r="AE40" i="26"/>
  <c r="AF40" i="26"/>
  <c r="AG40" i="26"/>
  <c r="AH40" i="26"/>
  <c r="AI40" i="26"/>
  <c r="AJ40" i="26"/>
  <c r="AK40" i="26"/>
  <c r="AL40" i="26"/>
  <c r="AM40" i="26"/>
  <c r="N41" i="26"/>
  <c r="AA41" i="26"/>
  <c r="AD41" i="26"/>
  <c r="AE41" i="26"/>
  <c r="AF41" i="26"/>
  <c r="AG41" i="26"/>
  <c r="AH41" i="26"/>
  <c r="AI41" i="26"/>
  <c r="AJ41" i="26"/>
  <c r="AK41" i="26"/>
  <c r="AL41" i="26"/>
  <c r="AM41" i="26"/>
  <c r="N42" i="26"/>
  <c r="F42" i="68" s="1"/>
  <c r="AA42" i="26"/>
  <c r="AD42" i="26"/>
  <c r="AE42" i="26"/>
  <c r="AF42" i="26"/>
  <c r="AG42" i="26"/>
  <c r="AH42" i="26"/>
  <c r="AI42" i="26"/>
  <c r="AJ42" i="26"/>
  <c r="AK42" i="26"/>
  <c r="AL42" i="26"/>
  <c r="AM42" i="26"/>
  <c r="N43" i="26"/>
  <c r="F43" i="68" s="1"/>
  <c r="AA43" i="26"/>
  <c r="AB86" i="26" s="1"/>
  <c r="AD43" i="26"/>
  <c r="AE43" i="26"/>
  <c r="AF43" i="26"/>
  <c r="AG43" i="26"/>
  <c r="AH43" i="26"/>
  <c r="AI43" i="26"/>
  <c r="AJ43" i="26"/>
  <c r="AK43" i="26"/>
  <c r="AL43" i="26"/>
  <c r="AM43" i="26"/>
  <c r="N44" i="26"/>
  <c r="AA44" i="26"/>
  <c r="AD44" i="26"/>
  <c r="AE44" i="26"/>
  <c r="AF44" i="26"/>
  <c r="AG44" i="26"/>
  <c r="AH44" i="26"/>
  <c r="AI44" i="26"/>
  <c r="AJ44" i="26"/>
  <c r="AK44" i="26"/>
  <c r="AL44" i="26"/>
  <c r="AM44" i="26"/>
  <c r="N45" i="26"/>
  <c r="F45" i="68" s="1"/>
  <c r="AA45" i="26"/>
  <c r="AB88" i="26" s="1"/>
  <c r="AD45" i="26"/>
  <c r="AE45" i="26"/>
  <c r="AF45" i="26"/>
  <c r="AG45" i="26"/>
  <c r="AH45" i="26"/>
  <c r="AI45" i="26"/>
  <c r="AJ45" i="26"/>
  <c r="AK45" i="26"/>
  <c r="AL45" i="26"/>
  <c r="AM45" i="26"/>
  <c r="N46" i="26"/>
  <c r="AA46" i="26"/>
  <c r="AD46" i="26"/>
  <c r="AE46" i="26"/>
  <c r="AF46" i="26"/>
  <c r="AG46" i="26"/>
  <c r="AH46" i="26"/>
  <c r="AI46" i="26"/>
  <c r="AJ46" i="26"/>
  <c r="AK46" i="26"/>
  <c r="AL46" i="26"/>
  <c r="AM46" i="26"/>
  <c r="N47" i="26"/>
  <c r="AA47" i="26"/>
  <c r="AD47" i="26"/>
  <c r="AE47" i="26"/>
  <c r="AF47" i="26"/>
  <c r="AG47" i="26"/>
  <c r="AH47" i="26"/>
  <c r="AI47" i="26"/>
  <c r="AJ47" i="26"/>
  <c r="AK47" i="26"/>
  <c r="AL47" i="26"/>
  <c r="AM47" i="26"/>
  <c r="N48" i="26"/>
  <c r="AA48" i="26"/>
  <c r="AD48" i="26"/>
  <c r="AE48" i="26"/>
  <c r="AF48" i="26"/>
  <c r="AG48" i="26"/>
  <c r="AH48" i="26"/>
  <c r="AI48" i="26"/>
  <c r="AJ48" i="26"/>
  <c r="AK48" i="26"/>
  <c r="AL48" i="26"/>
  <c r="AM48" i="26"/>
  <c r="N49" i="26"/>
  <c r="AA49" i="26"/>
  <c r="AB92" i="26" s="1"/>
  <c r="AD49" i="26"/>
  <c r="AE49" i="26"/>
  <c r="AF49" i="26"/>
  <c r="AG49" i="26"/>
  <c r="AH49" i="26"/>
  <c r="AI49" i="26"/>
  <c r="AJ49" i="26"/>
  <c r="AK49" i="26"/>
  <c r="AL49" i="26"/>
  <c r="AM49" i="26"/>
  <c r="N50" i="26"/>
  <c r="F50" i="68" s="1"/>
  <c r="AA50" i="26"/>
  <c r="AD50" i="26"/>
  <c r="AE50" i="26"/>
  <c r="AF50" i="26"/>
  <c r="AG50" i="26"/>
  <c r="AH50" i="26"/>
  <c r="AI50" i="26"/>
  <c r="AJ50" i="26"/>
  <c r="AK50" i="26"/>
  <c r="AL50" i="26"/>
  <c r="AM50" i="26"/>
  <c r="N51" i="26"/>
  <c r="AA51" i="26"/>
  <c r="AD51" i="26"/>
  <c r="AE51" i="26"/>
  <c r="AF51" i="26"/>
  <c r="AG51" i="26"/>
  <c r="AH51" i="26"/>
  <c r="AI51" i="26"/>
  <c r="AJ51" i="26"/>
  <c r="AK51" i="26"/>
  <c r="AL51" i="26"/>
  <c r="AM51" i="26"/>
  <c r="N52" i="26"/>
  <c r="AA52" i="26"/>
  <c r="AD52" i="26"/>
  <c r="AE52" i="26"/>
  <c r="AF52" i="26"/>
  <c r="AG52" i="26"/>
  <c r="AH52" i="26"/>
  <c r="AI52" i="26"/>
  <c r="AJ52" i="26"/>
  <c r="AK52" i="26"/>
  <c r="AL52" i="26"/>
  <c r="AM52" i="26"/>
  <c r="N53" i="26"/>
  <c r="AA53" i="26"/>
  <c r="AD53" i="26"/>
  <c r="AE53" i="26"/>
  <c r="AF53" i="26"/>
  <c r="AG53" i="26"/>
  <c r="AH53" i="26"/>
  <c r="AI53" i="26"/>
  <c r="AJ53" i="26"/>
  <c r="AK53" i="26"/>
  <c r="AL53" i="26"/>
  <c r="AM53" i="26"/>
  <c r="N74" i="20"/>
  <c r="O74" i="20"/>
  <c r="P74" i="20"/>
  <c r="Q74" i="20"/>
  <c r="R74" i="20"/>
  <c r="S74" i="20"/>
  <c r="T74" i="20"/>
  <c r="U74" i="20"/>
  <c r="V74" i="20"/>
  <c r="N75" i="20"/>
  <c r="O75" i="20"/>
  <c r="P75" i="20"/>
  <c r="Q75" i="20"/>
  <c r="R75" i="20"/>
  <c r="S75" i="20"/>
  <c r="T75" i="20"/>
  <c r="U75" i="20"/>
  <c r="V75" i="20"/>
  <c r="N76" i="20"/>
  <c r="O76" i="20"/>
  <c r="P76" i="20"/>
  <c r="Q76" i="20"/>
  <c r="R76" i="20"/>
  <c r="S76" i="20"/>
  <c r="T76" i="20"/>
  <c r="U76" i="20"/>
  <c r="V76" i="20"/>
  <c r="N77" i="20"/>
  <c r="O77" i="20"/>
  <c r="P77" i="20"/>
  <c r="Q77" i="20"/>
  <c r="R77" i="20"/>
  <c r="S77" i="20"/>
  <c r="T77" i="20"/>
  <c r="U77" i="20"/>
  <c r="V77" i="20"/>
  <c r="N78" i="20"/>
  <c r="O78" i="20"/>
  <c r="P78" i="20"/>
  <c r="Q78" i="20"/>
  <c r="R78" i="20"/>
  <c r="S78" i="20"/>
  <c r="T78" i="20"/>
  <c r="U78" i="20"/>
  <c r="V78" i="20"/>
  <c r="N79" i="20"/>
  <c r="O79" i="20"/>
  <c r="P79" i="20"/>
  <c r="Q79" i="20"/>
  <c r="R79" i="20"/>
  <c r="S79" i="20"/>
  <c r="T79" i="20"/>
  <c r="U79" i="20"/>
  <c r="V79" i="20"/>
  <c r="N80" i="20"/>
  <c r="O80" i="20"/>
  <c r="P80" i="20"/>
  <c r="Q80" i="20"/>
  <c r="R80" i="20"/>
  <c r="S80" i="20"/>
  <c r="T80" i="20"/>
  <c r="U80" i="20"/>
  <c r="V80" i="20"/>
  <c r="N81" i="20"/>
  <c r="O81" i="20"/>
  <c r="P81" i="20"/>
  <c r="Q81" i="20"/>
  <c r="R81" i="20"/>
  <c r="S81" i="20"/>
  <c r="T81" i="20"/>
  <c r="U81" i="20"/>
  <c r="V81" i="20"/>
  <c r="N82" i="20"/>
  <c r="O82" i="20"/>
  <c r="P82" i="20"/>
  <c r="Q82" i="20"/>
  <c r="R82" i="20"/>
  <c r="S82" i="20"/>
  <c r="T82" i="20"/>
  <c r="U82" i="20"/>
  <c r="V82" i="20"/>
  <c r="N83" i="20"/>
  <c r="O83" i="20"/>
  <c r="P83" i="20"/>
  <c r="Q83" i="20"/>
  <c r="R83" i="20"/>
  <c r="S83" i="20"/>
  <c r="T83" i="20"/>
  <c r="U83" i="20"/>
  <c r="V83" i="20"/>
  <c r="N84" i="20"/>
  <c r="O84" i="20"/>
  <c r="P84" i="20"/>
  <c r="Q84" i="20"/>
  <c r="R84" i="20"/>
  <c r="S84" i="20"/>
  <c r="T84" i="20"/>
  <c r="U84" i="20"/>
  <c r="V84" i="20"/>
  <c r="N85" i="20"/>
  <c r="O85" i="20"/>
  <c r="P85" i="20"/>
  <c r="Q85" i="20"/>
  <c r="R85" i="20"/>
  <c r="S85" i="20"/>
  <c r="T85" i="20"/>
  <c r="U85" i="20"/>
  <c r="V85" i="20"/>
  <c r="N86" i="20"/>
  <c r="O86" i="20"/>
  <c r="P86" i="20"/>
  <c r="Q86" i="20"/>
  <c r="R86" i="20"/>
  <c r="S86" i="20"/>
  <c r="T86" i="20"/>
  <c r="U86" i="20"/>
  <c r="V86" i="20"/>
  <c r="N87" i="20"/>
  <c r="O87" i="20"/>
  <c r="P87" i="20"/>
  <c r="Q87" i="20"/>
  <c r="R87" i="20"/>
  <c r="S87" i="20"/>
  <c r="T87" i="20"/>
  <c r="U87" i="20"/>
  <c r="V87" i="20"/>
  <c r="N88" i="20"/>
  <c r="O88" i="20"/>
  <c r="P88" i="20"/>
  <c r="Q88" i="20"/>
  <c r="R88" i="20"/>
  <c r="S88" i="20"/>
  <c r="T88" i="20"/>
  <c r="U88" i="20"/>
  <c r="V88" i="20"/>
  <c r="N89" i="20"/>
  <c r="O89" i="20"/>
  <c r="P89" i="20"/>
  <c r="Q89" i="20"/>
  <c r="R89" i="20"/>
  <c r="S89" i="20"/>
  <c r="T89" i="20"/>
  <c r="U89" i="20"/>
  <c r="V89" i="20"/>
  <c r="N90" i="20"/>
  <c r="O90" i="20"/>
  <c r="P90" i="20"/>
  <c r="Q90" i="20"/>
  <c r="R90" i="20"/>
  <c r="S90" i="20"/>
  <c r="T90" i="20"/>
  <c r="U90" i="20"/>
  <c r="V90" i="20"/>
  <c r="N91" i="20"/>
  <c r="O91" i="20"/>
  <c r="P91" i="20"/>
  <c r="Q91" i="20"/>
  <c r="R91" i="20"/>
  <c r="S91" i="20"/>
  <c r="T91" i="20"/>
  <c r="U91" i="20"/>
  <c r="V91" i="20"/>
  <c r="N92" i="20"/>
  <c r="O92" i="20"/>
  <c r="P92" i="20"/>
  <c r="Q92" i="20"/>
  <c r="R92" i="20"/>
  <c r="S92" i="20"/>
  <c r="T92" i="20"/>
  <c r="U92" i="20"/>
  <c r="V92" i="20"/>
  <c r="N93" i="20"/>
  <c r="O93" i="20"/>
  <c r="P93" i="20"/>
  <c r="Q93" i="20"/>
  <c r="R93" i="20"/>
  <c r="S93" i="20"/>
  <c r="T93" i="20"/>
  <c r="U93" i="20"/>
  <c r="V93" i="20"/>
  <c r="N94" i="20"/>
  <c r="O94" i="20"/>
  <c r="P94" i="20"/>
  <c r="Q94" i="20"/>
  <c r="R94" i="20"/>
  <c r="S94" i="20"/>
  <c r="T94" i="20"/>
  <c r="U94" i="20"/>
  <c r="V94" i="20"/>
  <c r="N95" i="20"/>
  <c r="O95" i="20"/>
  <c r="P95" i="20"/>
  <c r="Q95" i="20"/>
  <c r="R95" i="20"/>
  <c r="S95" i="20"/>
  <c r="T95" i="20"/>
  <c r="U95" i="20"/>
  <c r="V95" i="20"/>
  <c r="N36" i="20"/>
  <c r="O36" i="20"/>
  <c r="P36" i="20"/>
  <c r="Q36" i="20"/>
  <c r="R36" i="20"/>
  <c r="S36" i="20"/>
  <c r="T36" i="20"/>
  <c r="U36" i="20"/>
  <c r="V36" i="20"/>
  <c r="N38" i="20"/>
  <c r="O38" i="20"/>
  <c r="P38" i="20"/>
  <c r="Q38" i="20"/>
  <c r="R38" i="20"/>
  <c r="S38" i="20"/>
  <c r="T38" i="20"/>
  <c r="U38" i="20"/>
  <c r="V38" i="20"/>
  <c r="N39" i="20"/>
  <c r="O39" i="20"/>
  <c r="P39" i="20"/>
  <c r="Q39" i="20"/>
  <c r="R39" i="20"/>
  <c r="S39" i="20"/>
  <c r="T39" i="20"/>
  <c r="U39" i="20"/>
  <c r="V39" i="20"/>
  <c r="N40" i="20"/>
  <c r="O40" i="20"/>
  <c r="P40" i="20"/>
  <c r="Q40" i="20"/>
  <c r="R40" i="20"/>
  <c r="S40" i="20"/>
  <c r="T40" i="20"/>
  <c r="U40" i="20"/>
  <c r="V40" i="20"/>
  <c r="N41" i="20"/>
  <c r="O41" i="20"/>
  <c r="P41" i="20"/>
  <c r="Q41" i="20"/>
  <c r="R41" i="20"/>
  <c r="S41" i="20"/>
  <c r="T41" i="20"/>
  <c r="U41" i="20"/>
  <c r="V41" i="20"/>
  <c r="N42" i="20"/>
  <c r="O42" i="20"/>
  <c r="P42" i="20"/>
  <c r="Q42" i="20"/>
  <c r="R42" i="20"/>
  <c r="S42" i="20"/>
  <c r="T42" i="20"/>
  <c r="U42" i="20"/>
  <c r="V42" i="20"/>
  <c r="N43" i="20"/>
  <c r="O43" i="20"/>
  <c r="P43" i="20"/>
  <c r="Q43" i="20"/>
  <c r="R43" i="20"/>
  <c r="S43" i="20"/>
  <c r="T43" i="20"/>
  <c r="U43" i="20"/>
  <c r="V43" i="20"/>
  <c r="N44" i="20"/>
  <c r="O44" i="20"/>
  <c r="P44" i="20"/>
  <c r="Q44" i="20"/>
  <c r="R44" i="20"/>
  <c r="S44" i="20"/>
  <c r="T44" i="20"/>
  <c r="U44" i="20"/>
  <c r="V44" i="20"/>
  <c r="N45" i="20"/>
  <c r="O45" i="20"/>
  <c r="P45" i="20"/>
  <c r="Q45" i="20"/>
  <c r="R45" i="20"/>
  <c r="S45" i="20"/>
  <c r="T45" i="20"/>
  <c r="U45" i="20"/>
  <c r="V45" i="20"/>
  <c r="N46" i="20"/>
  <c r="O46" i="20"/>
  <c r="P46" i="20"/>
  <c r="Q46" i="20"/>
  <c r="R46" i="20"/>
  <c r="S46" i="20"/>
  <c r="T46" i="20"/>
  <c r="U46" i="20"/>
  <c r="V46" i="20"/>
  <c r="N47" i="20"/>
  <c r="O47" i="20"/>
  <c r="P47" i="20"/>
  <c r="Q47" i="20"/>
  <c r="R47" i="20"/>
  <c r="S47" i="20"/>
  <c r="T47" i="20"/>
  <c r="U47" i="20"/>
  <c r="V47" i="20"/>
  <c r="N48" i="20"/>
  <c r="O48" i="20"/>
  <c r="P48" i="20"/>
  <c r="Q48" i="20"/>
  <c r="R48" i="20"/>
  <c r="S48" i="20"/>
  <c r="T48" i="20"/>
  <c r="U48" i="20"/>
  <c r="V48" i="20"/>
  <c r="N49" i="20"/>
  <c r="O49" i="20"/>
  <c r="P49" i="20"/>
  <c r="Q49" i="20"/>
  <c r="R49" i="20"/>
  <c r="S49" i="20"/>
  <c r="T49" i="20"/>
  <c r="U49" i="20"/>
  <c r="V49" i="20"/>
  <c r="N50" i="20"/>
  <c r="O50" i="20"/>
  <c r="P50" i="20"/>
  <c r="Q50" i="20"/>
  <c r="R50" i="20"/>
  <c r="S50" i="20"/>
  <c r="T50" i="20"/>
  <c r="U50" i="20"/>
  <c r="V50" i="20"/>
  <c r="N51" i="20"/>
  <c r="O51" i="20"/>
  <c r="P51" i="20"/>
  <c r="Q51" i="20"/>
  <c r="R51" i="20"/>
  <c r="S51" i="20"/>
  <c r="T51" i="20"/>
  <c r="U51" i="20"/>
  <c r="V51" i="20"/>
  <c r="N52" i="20"/>
  <c r="O52" i="20"/>
  <c r="P52" i="20"/>
  <c r="Q52" i="20"/>
  <c r="R52" i="20"/>
  <c r="S52" i="20"/>
  <c r="T52" i="20"/>
  <c r="U52" i="20"/>
  <c r="V52" i="20"/>
  <c r="N53" i="20"/>
  <c r="O53" i="20"/>
  <c r="P53" i="20"/>
  <c r="Q53" i="20"/>
  <c r="R53" i="20"/>
  <c r="S53" i="20"/>
  <c r="T53" i="20"/>
  <c r="U53" i="20"/>
  <c r="V53" i="20"/>
  <c r="AB93" i="26" l="1"/>
  <c r="AB83" i="26"/>
  <c r="AB81" i="26"/>
  <c r="AB94" i="23"/>
  <c r="E37" i="68"/>
  <c r="F36" i="68"/>
  <c r="E36" i="68"/>
  <c r="E35" i="68"/>
  <c r="AA222" i="27"/>
  <c r="AA210" i="27"/>
  <c r="AA216" i="27"/>
  <c r="AA223" i="27"/>
  <c r="AB77" i="21"/>
  <c r="AB76" i="23"/>
  <c r="AI53" i="68"/>
  <c r="AB95" i="26"/>
  <c r="AB91" i="23"/>
  <c r="AN48" i="26"/>
  <c r="AB84" i="23"/>
  <c r="AN36" i="21"/>
  <c r="AA36" i="24"/>
  <c r="AN40" i="23"/>
  <c r="AN46" i="21"/>
  <c r="AB82" i="21"/>
  <c r="N52" i="22"/>
  <c r="AA224" i="22" s="1"/>
  <c r="N48" i="22"/>
  <c r="AA220" i="22" s="1"/>
  <c r="N45" i="22"/>
  <c r="AA217" i="22" s="1"/>
  <c r="N41" i="22"/>
  <c r="AA213" i="22" s="1"/>
  <c r="N37" i="22"/>
  <c r="N32" i="22"/>
  <c r="AA44" i="24"/>
  <c r="AA40" i="24"/>
  <c r="N52" i="24"/>
  <c r="AA224" i="24" s="1"/>
  <c r="N48" i="24"/>
  <c r="AA220" i="24" s="1"/>
  <c r="N45" i="24"/>
  <c r="AA217" i="24" s="1"/>
  <c r="N41" i="24"/>
  <c r="AA213" i="24" s="1"/>
  <c r="N37" i="24"/>
  <c r="N32" i="24"/>
  <c r="AA48" i="24"/>
  <c r="AN34" i="21"/>
  <c r="N51" i="22"/>
  <c r="AA223" i="22" s="1"/>
  <c r="N47" i="22"/>
  <c r="AA219" i="22" s="1"/>
  <c r="N44" i="22"/>
  <c r="AA216" i="22" s="1"/>
  <c r="N40" i="22"/>
  <c r="AA212" i="22" s="1"/>
  <c r="N36" i="22"/>
  <c r="AA37" i="22"/>
  <c r="N51" i="24"/>
  <c r="AA223" i="24" s="1"/>
  <c r="N47" i="24"/>
  <c r="AA219" i="24" s="1"/>
  <c r="N44" i="24"/>
  <c r="AA216" i="24" s="1"/>
  <c r="N40" i="24"/>
  <c r="AA212" i="24" s="1"/>
  <c r="N36" i="24"/>
  <c r="AB94" i="21"/>
  <c r="AB90" i="21"/>
  <c r="AB83" i="21"/>
  <c r="N50" i="22"/>
  <c r="AA222" i="22" s="1"/>
  <c r="N46" i="22"/>
  <c r="AA218" i="22" s="1"/>
  <c r="N43" i="22"/>
  <c r="AA215" i="22" s="1"/>
  <c r="N39" i="22"/>
  <c r="AA211" i="22" s="1"/>
  <c r="N35" i="22"/>
  <c r="N50" i="24"/>
  <c r="AA222" i="24" s="1"/>
  <c r="N46" i="24"/>
  <c r="AA218" i="24" s="1"/>
  <c r="N43" i="24"/>
  <c r="N39" i="24"/>
  <c r="AA211" i="24" s="1"/>
  <c r="N35" i="24"/>
  <c r="AA51" i="24"/>
  <c r="AN38" i="26"/>
  <c r="N53" i="22"/>
  <c r="AA225" i="22" s="1"/>
  <c r="N49" i="22"/>
  <c r="AA221" i="22" s="1"/>
  <c r="N42" i="22"/>
  <c r="AA214" i="22" s="1"/>
  <c r="N38" i="22"/>
  <c r="AA210" i="22" s="1"/>
  <c r="N34" i="22"/>
  <c r="N33" i="22"/>
  <c r="AA40" i="22"/>
  <c r="AN33" i="26"/>
  <c r="AB82" i="23"/>
  <c r="AB78" i="23"/>
  <c r="N53" i="24"/>
  <c r="AA225" i="24" s="1"/>
  <c r="N49" i="24"/>
  <c r="AA221" i="24" s="1"/>
  <c r="N42" i="24"/>
  <c r="AA214" i="24" s="1"/>
  <c r="N38" i="24"/>
  <c r="AA210" i="24" s="1"/>
  <c r="N34" i="24"/>
  <c r="N33" i="24"/>
  <c r="AN51" i="26"/>
  <c r="AN49" i="26"/>
  <c r="AN40" i="26"/>
  <c r="AN37" i="26"/>
  <c r="P37" i="68"/>
  <c r="P35" i="68"/>
  <c r="O47" i="68"/>
  <c r="O44" i="68"/>
  <c r="AN34" i="23"/>
  <c r="O32" i="68"/>
  <c r="N52" i="68"/>
  <c r="N44" i="68"/>
  <c r="AB75" i="21"/>
  <c r="F53" i="68"/>
  <c r="AH50" i="68"/>
  <c r="AF49" i="68"/>
  <c r="F48" i="68"/>
  <c r="E47" i="68"/>
  <c r="W47" i="68" s="1"/>
  <c r="D46" i="68"/>
  <c r="AH44" i="68"/>
  <c r="AF43" i="68"/>
  <c r="F40" i="68"/>
  <c r="D39" i="68"/>
  <c r="AG37" i="68"/>
  <c r="AF36" i="68"/>
  <c r="AH33" i="68"/>
  <c r="AG32" i="68"/>
  <c r="P47" i="68"/>
  <c r="AN35" i="26"/>
  <c r="AN44" i="23"/>
  <c r="O42" i="68"/>
  <c r="AN32" i="23"/>
  <c r="AN52" i="21"/>
  <c r="N50" i="68"/>
  <c r="N42" i="68"/>
  <c r="N40" i="68"/>
  <c r="N32" i="68"/>
  <c r="AB78" i="26"/>
  <c r="AB87" i="23"/>
  <c r="AB95" i="21"/>
  <c r="D52" i="68"/>
  <c r="V52" i="68" s="1"/>
  <c r="AG50" i="68"/>
  <c r="F49" i="68"/>
  <c r="E48" i="68"/>
  <c r="AH45" i="68"/>
  <c r="AG44" i="68"/>
  <c r="F41" i="68"/>
  <c r="E40" i="68"/>
  <c r="AH38" i="68"/>
  <c r="AF37" i="68"/>
  <c r="D35" i="68"/>
  <c r="AG33" i="68"/>
  <c r="AF32" i="68"/>
  <c r="P44" i="68"/>
  <c r="P42" i="68"/>
  <c r="X42" i="68" s="1"/>
  <c r="AN32" i="26"/>
  <c r="P32" i="68"/>
  <c r="O52" i="68"/>
  <c r="W52" i="68" s="1"/>
  <c r="AN50" i="23"/>
  <c r="O50" i="68"/>
  <c r="O40" i="68"/>
  <c r="O38" i="68"/>
  <c r="O36" i="68"/>
  <c r="AN51" i="21"/>
  <c r="AN50" i="21"/>
  <c r="AN48" i="21"/>
  <c r="N48" i="68"/>
  <c r="AN40" i="21"/>
  <c r="N38" i="68"/>
  <c r="AN32" i="21"/>
  <c r="AB90" i="26"/>
  <c r="AB85" i="21"/>
  <c r="AH51" i="68"/>
  <c r="AF50" i="68"/>
  <c r="E49" i="68"/>
  <c r="D48" i="68"/>
  <c r="AH46" i="68"/>
  <c r="AG45" i="68"/>
  <c r="AF44" i="68"/>
  <c r="E41" i="68"/>
  <c r="D40" i="68"/>
  <c r="V40" i="68" s="1"/>
  <c r="AG38" i="68"/>
  <c r="AH34" i="68"/>
  <c r="AF33" i="68"/>
  <c r="E32" i="68"/>
  <c r="AN44" i="26"/>
  <c r="AN42" i="26"/>
  <c r="P40" i="68"/>
  <c r="F32" i="68"/>
  <c r="AN52" i="23"/>
  <c r="AN48" i="23"/>
  <c r="O48" i="68"/>
  <c r="AN38" i="23"/>
  <c r="AN36" i="23"/>
  <c r="O34" i="68"/>
  <c r="AN49" i="21"/>
  <c r="N46" i="68"/>
  <c r="N45" i="68"/>
  <c r="AN39" i="21"/>
  <c r="AN38" i="21"/>
  <c r="N36" i="68"/>
  <c r="AB80" i="26"/>
  <c r="AB75" i="26"/>
  <c r="AB81" i="23"/>
  <c r="AB89" i="21"/>
  <c r="AH52" i="68"/>
  <c r="AG51" i="68"/>
  <c r="D49" i="68"/>
  <c r="AH47" i="68"/>
  <c r="AG46" i="68"/>
  <c r="AI46" i="68" s="1"/>
  <c r="AF45" i="68"/>
  <c r="F44" i="68"/>
  <c r="E43" i="68"/>
  <c r="E42" i="68"/>
  <c r="D41" i="68"/>
  <c r="AH39" i="68"/>
  <c r="AF38" i="68"/>
  <c r="F37" i="68"/>
  <c r="D36" i="68"/>
  <c r="AG34" i="68"/>
  <c r="D32" i="68"/>
  <c r="P51" i="68"/>
  <c r="P52" i="68"/>
  <c r="P50" i="68"/>
  <c r="X50" i="68" s="1"/>
  <c r="AN53" i="26"/>
  <c r="AN52" i="26"/>
  <c r="AN50" i="26"/>
  <c r="P48" i="68"/>
  <c r="P38" i="68"/>
  <c r="P36" i="68"/>
  <c r="P34" i="68"/>
  <c r="AN49" i="23"/>
  <c r="AN46" i="23"/>
  <c r="O46" i="68"/>
  <c r="O45" i="68"/>
  <c r="AN43" i="23"/>
  <c r="O43" i="68"/>
  <c r="O33" i="68"/>
  <c r="N53" i="68"/>
  <c r="V53" i="68" s="1"/>
  <c r="AB96" i="21"/>
  <c r="AN45" i="21"/>
  <c r="N43" i="68"/>
  <c r="V43" i="68" s="1"/>
  <c r="N34" i="68"/>
  <c r="AB85" i="26"/>
  <c r="AB77" i="26"/>
  <c r="AB93" i="23"/>
  <c r="AB86" i="23"/>
  <c r="AB87" i="21"/>
  <c r="AB79" i="21"/>
  <c r="AG52" i="68"/>
  <c r="AF51" i="68"/>
  <c r="E50" i="68"/>
  <c r="W50" i="68" s="1"/>
  <c r="AH48" i="68"/>
  <c r="AG47" i="68"/>
  <c r="AF46" i="68"/>
  <c r="E44" i="68"/>
  <c r="D42" i="68"/>
  <c r="AH40" i="68"/>
  <c r="AG39" i="68"/>
  <c r="AI39" i="68" s="1"/>
  <c r="F38" i="68"/>
  <c r="AH35" i="68"/>
  <c r="AF34" i="68"/>
  <c r="F33" i="68"/>
  <c r="P53" i="68"/>
  <c r="AB96" i="26"/>
  <c r="AN46" i="26"/>
  <c r="P46" i="68"/>
  <c r="AN34" i="26"/>
  <c r="AN47" i="23"/>
  <c r="AN45" i="23"/>
  <c r="AN41" i="23"/>
  <c r="O41" i="68"/>
  <c r="AN33" i="23"/>
  <c r="AN53" i="21"/>
  <c r="N51" i="68"/>
  <c r="AN44" i="21"/>
  <c r="AN43" i="21"/>
  <c r="AN41" i="21"/>
  <c r="N41" i="68"/>
  <c r="N33" i="68"/>
  <c r="AB89" i="26"/>
  <c r="AB90" i="23"/>
  <c r="AB83" i="23"/>
  <c r="AB91" i="21"/>
  <c r="AB84" i="21"/>
  <c r="AB76" i="21"/>
  <c r="AF52" i="68"/>
  <c r="F51" i="68"/>
  <c r="D50" i="68"/>
  <c r="AG48" i="68"/>
  <c r="AF47" i="68"/>
  <c r="D44" i="68"/>
  <c r="AH42" i="68"/>
  <c r="AH41" i="68"/>
  <c r="AG40" i="68"/>
  <c r="AF39" i="68"/>
  <c r="E38" i="68"/>
  <c r="AG35" i="68"/>
  <c r="F34" i="68"/>
  <c r="X34" i="68" s="1"/>
  <c r="E33" i="68"/>
  <c r="AN36" i="26"/>
  <c r="AN47" i="26"/>
  <c r="P45" i="68"/>
  <c r="X45" i="68" s="1"/>
  <c r="P43" i="68"/>
  <c r="X43" i="68" s="1"/>
  <c r="AN41" i="26"/>
  <c r="P41" i="68"/>
  <c r="P33" i="68"/>
  <c r="O53" i="68"/>
  <c r="W53" i="68" s="1"/>
  <c r="AB96" i="23"/>
  <c r="O51" i="68"/>
  <c r="W51" i="68" s="1"/>
  <c r="AN42" i="23"/>
  <c r="AN39" i="23"/>
  <c r="O39" i="68"/>
  <c r="O37" i="68"/>
  <c r="W37" i="68" s="1"/>
  <c r="O35" i="68"/>
  <c r="N49" i="68"/>
  <c r="N47" i="68"/>
  <c r="V47" i="68" s="1"/>
  <c r="AN42" i="21"/>
  <c r="N39" i="68"/>
  <c r="N37" i="68"/>
  <c r="V37" i="68" s="1"/>
  <c r="AN33" i="21"/>
  <c r="AB94" i="26"/>
  <c r="AB87" i="26"/>
  <c r="AB79" i="26"/>
  <c r="AB95" i="23"/>
  <c r="AB88" i="23"/>
  <c r="AB80" i="23"/>
  <c r="AB75" i="23"/>
  <c r="AB81" i="21"/>
  <c r="AH49" i="68"/>
  <c r="AF48" i="68"/>
  <c r="F46" i="68"/>
  <c r="X46" i="68" s="1"/>
  <c r="E45" i="68"/>
  <c r="W45" i="68" s="1"/>
  <c r="AH43" i="68"/>
  <c r="AG42" i="68"/>
  <c r="AG41" i="68"/>
  <c r="AF40" i="68"/>
  <c r="F39" i="68"/>
  <c r="D38" i="68"/>
  <c r="AH36" i="68"/>
  <c r="AF35" i="68"/>
  <c r="E34" i="68"/>
  <c r="D33" i="68"/>
  <c r="P49" i="68"/>
  <c r="AN45" i="26"/>
  <c r="AN43" i="26"/>
  <c r="AN39" i="26"/>
  <c r="P39" i="68"/>
  <c r="AN53" i="23"/>
  <c r="AN51" i="23"/>
  <c r="O49" i="68"/>
  <c r="AN37" i="23"/>
  <c r="AN35" i="23"/>
  <c r="AN47" i="21"/>
  <c r="AN37" i="21"/>
  <c r="AN35" i="21"/>
  <c r="N35" i="68"/>
  <c r="AB91" i="26"/>
  <c r="AB84" i="26"/>
  <c r="AB92" i="23"/>
  <c r="AB85" i="23"/>
  <c r="AB77" i="23"/>
  <c r="AB93" i="21"/>
  <c r="AB86" i="21"/>
  <c r="AB78" i="21"/>
  <c r="F52" i="68"/>
  <c r="X52" i="68" s="1"/>
  <c r="D51" i="68"/>
  <c r="V51" i="68" s="1"/>
  <c r="AG49" i="68"/>
  <c r="F47" i="68"/>
  <c r="E46" i="68"/>
  <c r="D45" i="68"/>
  <c r="AG43" i="68"/>
  <c r="AF42" i="68"/>
  <c r="AF41" i="68"/>
  <c r="E39" i="68"/>
  <c r="AH37" i="68"/>
  <c r="AI37" i="68" s="1"/>
  <c r="AG36" i="68"/>
  <c r="F35" i="68"/>
  <c r="D34" i="68"/>
  <c r="V34" i="68" s="1"/>
  <c r="AH32" i="68"/>
  <c r="AI32" i="68" s="1"/>
  <c r="AA52" i="22"/>
  <c r="AA45" i="22"/>
  <c r="AA36" i="22"/>
  <c r="AA35" i="22"/>
  <c r="AA47" i="24"/>
  <c r="AA43" i="24"/>
  <c r="AA39" i="24"/>
  <c r="AA53" i="22"/>
  <c r="AA53" i="24"/>
  <c r="AA46" i="22"/>
  <c r="AA38" i="22"/>
  <c r="AA34" i="22"/>
  <c r="AA32" i="22"/>
  <c r="AA52" i="24"/>
  <c r="AA49" i="24"/>
  <c r="AA41" i="24"/>
  <c r="AA35" i="24"/>
  <c r="AA47" i="22"/>
  <c r="AA39" i="22"/>
  <c r="AA33" i="22"/>
  <c r="AA45" i="24"/>
  <c r="AA42" i="24"/>
  <c r="AA38" i="24"/>
  <c r="AA48" i="22"/>
  <c r="AA41" i="22"/>
  <c r="AA34" i="24"/>
  <c r="AA33" i="24"/>
  <c r="AA49" i="22"/>
  <c r="AA42" i="22"/>
  <c r="AA37" i="24"/>
  <c r="AA50" i="22"/>
  <c r="AA43" i="22"/>
  <c r="AA32" i="24"/>
  <c r="AA51" i="22"/>
  <c r="AA44" i="22"/>
  <c r="AA50" i="24"/>
  <c r="AA46" i="24"/>
  <c r="D26" i="71"/>
  <c r="N54" i="27"/>
  <c r="AA213" i="27"/>
  <c r="AA212" i="27"/>
  <c r="AA217" i="27"/>
  <c r="Q212" i="22"/>
  <c r="AA225" i="27"/>
  <c r="AA219" i="27"/>
  <c r="T219" i="24"/>
  <c r="Q220" i="24"/>
  <c r="T223" i="22"/>
  <c r="Q223" i="24"/>
  <c r="T212" i="24"/>
  <c r="Q224" i="22"/>
  <c r="AA218" i="27"/>
  <c r="Q213" i="24"/>
  <c r="T216" i="22"/>
  <c r="AA221" i="27"/>
  <c r="Q221" i="27"/>
  <c r="AA215" i="27"/>
  <c r="Q216" i="24"/>
  <c r="Q217" i="22"/>
  <c r="AA224" i="27"/>
  <c r="AA220" i="27"/>
  <c r="AA211" i="27"/>
  <c r="AA215" i="24"/>
  <c r="R223" i="27"/>
  <c r="Q219" i="22"/>
  <c r="AA214" i="27"/>
  <c r="Q214" i="27"/>
  <c r="AT53" i="118"/>
  <c r="AG53" i="118"/>
  <c r="Q53" i="118"/>
  <c r="AT52" i="118"/>
  <c r="AG52" i="118"/>
  <c r="Q52" i="118"/>
  <c r="AT51" i="118"/>
  <c r="AG51" i="118"/>
  <c r="Q51" i="118"/>
  <c r="AT50" i="118"/>
  <c r="AG50" i="118"/>
  <c r="Q50" i="118"/>
  <c r="AT42" i="118"/>
  <c r="AG42" i="118"/>
  <c r="Q42" i="118"/>
  <c r="AT41" i="118"/>
  <c r="AG41" i="118"/>
  <c r="Q41" i="118"/>
  <c r="AT36" i="118"/>
  <c r="AG36" i="118"/>
  <c r="Q36" i="118"/>
  <c r="AT32" i="118"/>
  <c r="AG32" i="118"/>
  <c r="Q32" i="118"/>
  <c r="AT31" i="118"/>
  <c r="AG31" i="118"/>
  <c r="Q31" i="118"/>
  <c r="AT30" i="118"/>
  <c r="AG30" i="118"/>
  <c r="Q30" i="118"/>
  <c r="AT29" i="118"/>
  <c r="AG29" i="118"/>
  <c r="Q29" i="118"/>
  <c r="AT21" i="118"/>
  <c r="AG21" i="118"/>
  <c r="Q21" i="118"/>
  <c r="AT20" i="118"/>
  <c r="AG20" i="118"/>
  <c r="Q20" i="118"/>
  <c r="AT15" i="118"/>
  <c r="AG15" i="118"/>
  <c r="Q15" i="118"/>
  <c r="A12" i="118"/>
  <c r="AH9" i="118"/>
  <c r="U9" i="118"/>
  <c r="R9" i="118"/>
  <c r="F9" i="118"/>
  <c r="E9" i="118"/>
  <c r="D9" i="118"/>
  <c r="C9" i="118"/>
  <c r="B9" i="118"/>
  <c r="A7" i="118"/>
  <c r="A6" i="118"/>
  <c r="A5" i="118"/>
  <c r="A4" i="118"/>
  <c r="A3" i="118"/>
  <c r="A2" i="118"/>
  <c r="AT53" i="117"/>
  <c r="AG53" i="117"/>
  <c r="Q53" i="117"/>
  <c r="AT52" i="117"/>
  <c r="AG52" i="117"/>
  <c r="Q52" i="117"/>
  <c r="AT51" i="117"/>
  <c r="AG51" i="117"/>
  <c r="Q51" i="117"/>
  <c r="AT50" i="117"/>
  <c r="AG50" i="117"/>
  <c r="Q50" i="117"/>
  <c r="AT42" i="117"/>
  <c r="AG42" i="117"/>
  <c r="Q42" i="117"/>
  <c r="AT41" i="117"/>
  <c r="AG41" i="117"/>
  <c r="Q41" i="117"/>
  <c r="AT36" i="117"/>
  <c r="AG36" i="117"/>
  <c r="Q36" i="117"/>
  <c r="AT32" i="117"/>
  <c r="AG32" i="117"/>
  <c r="Q32" i="117"/>
  <c r="AT31" i="117"/>
  <c r="AG31" i="117"/>
  <c r="Q31" i="117"/>
  <c r="AT30" i="117"/>
  <c r="AG30" i="117"/>
  <c r="Q30" i="117"/>
  <c r="AT29" i="117"/>
  <c r="AG29" i="117"/>
  <c r="Q29" i="117"/>
  <c r="AT21" i="117"/>
  <c r="AG21" i="117"/>
  <c r="Q21" i="117"/>
  <c r="AT20" i="117"/>
  <c r="AG20" i="117"/>
  <c r="Q20" i="117"/>
  <c r="AT15" i="117"/>
  <c r="AG15" i="117"/>
  <c r="Q15" i="117"/>
  <c r="A12" i="117"/>
  <c r="AH9" i="117"/>
  <c r="U9" i="117"/>
  <c r="R9" i="117"/>
  <c r="F9" i="117"/>
  <c r="E9" i="117"/>
  <c r="D9" i="117"/>
  <c r="C9" i="117"/>
  <c r="B9" i="117"/>
  <c r="A7" i="117"/>
  <c r="A6" i="117"/>
  <c r="A5" i="117"/>
  <c r="A4" i="117"/>
  <c r="A3" i="117"/>
  <c r="A2" i="117"/>
  <c r="AT53" i="116"/>
  <c r="AG53" i="116"/>
  <c r="Q53" i="116"/>
  <c r="AT52" i="116"/>
  <c r="AG52" i="116"/>
  <c r="Q52" i="116"/>
  <c r="AT51" i="116"/>
  <c r="AG51" i="116"/>
  <c r="Q51" i="116"/>
  <c r="AT50" i="116"/>
  <c r="AG50" i="116"/>
  <c r="Q50" i="116"/>
  <c r="AT42" i="116"/>
  <c r="AG42" i="116"/>
  <c r="Q42" i="116"/>
  <c r="AT41" i="116"/>
  <c r="AG41" i="116"/>
  <c r="Q41" i="116"/>
  <c r="AT36" i="116"/>
  <c r="AG36" i="116"/>
  <c r="Q36" i="116"/>
  <c r="AT32" i="116"/>
  <c r="AG32" i="116"/>
  <c r="Q32" i="116"/>
  <c r="AT31" i="116"/>
  <c r="AG31" i="116"/>
  <c r="Q31" i="116"/>
  <c r="AT30" i="116"/>
  <c r="AG30" i="116"/>
  <c r="Q30" i="116"/>
  <c r="AT29" i="116"/>
  <c r="AG29" i="116"/>
  <c r="Q29" i="116"/>
  <c r="AT21" i="116"/>
  <c r="AG21" i="116"/>
  <c r="Q21" i="116"/>
  <c r="AT20" i="116"/>
  <c r="AG20" i="116"/>
  <c r="Q20" i="116"/>
  <c r="AT15" i="116"/>
  <c r="AG15" i="116"/>
  <c r="Q15" i="116"/>
  <c r="A12" i="116"/>
  <c r="AH9" i="116"/>
  <c r="U9" i="116"/>
  <c r="R9" i="116"/>
  <c r="F9" i="116"/>
  <c r="E9" i="116"/>
  <c r="D9" i="116"/>
  <c r="C9" i="116"/>
  <c r="B9" i="116"/>
  <c r="A7" i="116"/>
  <c r="A6" i="116"/>
  <c r="A5" i="116"/>
  <c r="A4" i="116"/>
  <c r="A3" i="116"/>
  <c r="A2" i="116"/>
  <c r="AT54" i="115"/>
  <c r="AG54" i="115"/>
  <c r="Q54" i="115"/>
  <c r="AT53" i="115"/>
  <c r="AG53" i="115"/>
  <c r="Q53" i="115"/>
  <c r="AT52" i="115"/>
  <c r="AG52" i="115"/>
  <c r="Q52" i="115"/>
  <c r="AT51" i="115"/>
  <c r="AG51" i="115"/>
  <c r="Q51" i="115"/>
  <c r="AT50" i="115"/>
  <c r="AG50" i="115"/>
  <c r="Q50" i="115"/>
  <c r="AT49" i="115"/>
  <c r="AG49" i="115"/>
  <c r="Q49" i="115"/>
  <c r="AT48" i="115"/>
  <c r="AG48" i="115"/>
  <c r="Q48" i="115"/>
  <c r="AT46" i="115"/>
  <c r="AG46" i="115"/>
  <c r="Q46" i="115"/>
  <c r="AT45" i="115"/>
  <c r="AG45" i="115"/>
  <c r="Q45" i="115"/>
  <c r="AT43" i="115"/>
  <c r="AG43" i="115"/>
  <c r="Q43" i="115"/>
  <c r="AT42" i="115"/>
  <c r="AG42" i="115"/>
  <c r="Q42" i="115"/>
  <c r="AT41" i="115"/>
  <c r="AU41" i="115" s="1"/>
  <c r="AG41" i="115"/>
  <c r="Q41" i="115"/>
  <c r="AT40" i="115"/>
  <c r="AG40" i="115"/>
  <c r="Q40" i="115"/>
  <c r="AT39" i="115"/>
  <c r="AG39" i="115"/>
  <c r="Q39" i="115"/>
  <c r="AT38" i="115"/>
  <c r="AG38" i="115"/>
  <c r="Q38" i="115"/>
  <c r="AT36" i="115"/>
  <c r="AG36" i="115"/>
  <c r="Q36" i="115"/>
  <c r="AS34" i="115"/>
  <c r="AS37" i="115" s="1"/>
  <c r="AS55" i="115" s="1"/>
  <c r="AR34" i="115"/>
  <c r="AQ34" i="115"/>
  <c r="AP34" i="115"/>
  <c r="AP37" i="115" s="1"/>
  <c r="AP55" i="115" s="1"/>
  <c r="AO34" i="115"/>
  <c r="AO37" i="115" s="1"/>
  <c r="AN34" i="115"/>
  <c r="AN37" i="115" s="1"/>
  <c r="AN55" i="115" s="1"/>
  <c r="AM34" i="115"/>
  <c r="AL34" i="115"/>
  <c r="AK34" i="115"/>
  <c r="AK37" i="115" s="1"/>
  <c r="AJ34" i="115"/>
  <c r="AJ37" i="115" s="1"/>
  <c r="AF34" i="115"/>
  <c r="AF37" i="115" s="1"/>
  <c r="AE34" i="115"/>
  <c r="AE37" i="115" s="1"/>
  <c r="AE55" i="115" s="1"/>
  <c r="AD34" i="115"/>
  <c r="AD37" i="115" s="1"/>
  <c r="AC34" i="115"/>
  <c r="AC37" i="115" s="1"/>
  <c r="AB34" i="115"/>
  <c r="AB37" i="115" s="1"/>
  <c r="AB55" i="115" s="1"/>
  <c r="AA34" i="115"/>
  <c r="AA37" i="115" s="1"/>
  <c r="Z34" i="115"/>
  <c r="Z37" i="115" s="1"/>
  <c r="Y34" i="115"/>
  <c r="Y37" i="115" s="1"/>
  <c r="X34" i="115"/>
  <c r="X37" i="115" s="1"/>
  <c r="W34" i="115"/>
  <c r="W37" i="115" s="1"/>
  <c r="P34" i="115"/>
  <c r="P37" i="115" s="1"/>
  <c r="O34" i="115"/>
  <c r="O37" i="115" s="1"/>
  <c r="N34" i="115"/>
  <c r="N37" i="115" s="1"/>
  <c r="N55" i="115" s="1"/>
  <c r="M34" i="115"/>
  <c r="M37" i="115" s="1"/>
  <c r="L34" i="115"/>
  <c r="L37" i="115" s="1"/>
  <c r="K34" i="115"/>
  <c r="K37" i="115" s="1"/>
  <c r="J34" i="115"/>
  <c r="I34" i="115"/>
  <c r="H34" i="115"/>
  <c r="H37" i="115" s="1"/>
  <c r="G34" i="115"/>
  <c r="G37" i="115" s="1"/>
  <c r="AT33" i="115"/>
  <c r="AG33" i="115"/>
  <c r="Q33" i="115"/>
  <c r="AT32" i="115"/>
  <c r="AG32" i="115"/>
  <c r="Q32" i="115"/>
  <c r="AT31" i="115"/>
  <c r="AG31" i="115"/>
  <c r="Q31" i="115"/>
  <c r="AT30" i="115"/>
  <c r="AG30" i="115"/>
  <c r="Q30" i="115"/>
  <c r="AT29" i="115"/>
  <c r="AG29" i="115"/>
  <c r="Q29" i="115"/>
  <c r="AT28" i="115"/>
  <c r="AG28" i="115"/>
  <c r="Q28" i="115"/>
  <c r="AT27" i="115"/>
  <c r="AG27" i="115"/>
  <c r="Q27" i="115"/>
  <c r="AT25" i="115"/>
  <c r="AG25" i="115"/>
  <c r="Q25" i="115"/>
  <c r="AT24" i="115"/>
  <c r="AG24" i="115"/>
  <c r="Q24" i="115"/>
  <c r="AT22" i="115"/>
  <c r="AG22" i="115"/>
  <c r="Q22" i="115"/>
  <c r="AT21" i="115"/>
  <c r="AG21" i="115"/>
  <c r="Q21" i="115"/>
  <c r="AT20" i="115"/>
  <c r="AG20" i="115"/>
  <c r="AU20" i="115" s="1"/>
  <c r="Q20" i="115"/>
  <c r="AT19" i="115"/>
  <c r="AG19" i="115"/>
  <c r="Q19" i="115"/>
  <c r="AT18" i="115"/>
  <c r="AG18" i="115"/>
  <c r="AU18" i="115" s="1"/>
  <c r="Q18" i="115"/>
  <c r="AT17" i="115"/>
  <c r="AU17" i="115" s="1"/>
  <c r="AG17" i="115"/>
  <c r="Q17" i="115"/>
  <c r="AT16" i="115"/>
  <c r="AG16" i="115"/>
  <c r="Q16" i="115"/>
  <c r="AT15" i="115"/>
  <c r="AG15" i="115"/>
  <c r="Q15" i="115"/>
  <c r="A12" i="115"/>
  <c r="AH9" i="115"/>
  <c r="U9" i="115"/>
  <c r="T9" i="115"/>
  <c r="R9" i="115"/>
  <c r="F9" i="115"/>
  <c r="E9" i="115"/>
  <c r="D9" i="115"/>
  <c r="C9" i="115"/>
  <c r="B9" i="115"/>
  <c r="A7" i="115"/>
  <c r="A6" i="115"/>
  <c r="A5" i="115"/>
  <c r="A4" i="115"/>
  <c r="A3" i="115"/>
  <c r="A2" i="115"/>
  <c r="AT54" i="114"/>
  <c r="AG54" i="114"/>
  <c r="Q54" i="114"/>
  <c r="AT53" i="114"/>
  <c r="AG53" i="114"/>
  <c r="Q53" i="114"/>
  <c r="AT52" i="114"/>
  <c r="AG52" i="114"/>
  <c r="Q52" i="114"/>
  <c r="AT51" i="114"/>
  <c r="AG51" i="114"/>
  <c r="Q51" i="114"/>
  <c r="AT50" i="114"/>
  <c r="AG50" i="114"/>
  <c r="Q50" i="114"/>
  <c r="AT49" i="114"/>
  <c r="AG49" i="114"/>
  <c r="Q49" i="114"/>
  <c r="AT48" i="114"/>
  <c r="AG48" i="114"/>
  <c r="Q48" i="114"/>
  <c r="AT46" i="114"/>
  <c r="AG46" i="114"/>
  <c r="Q46" i="114"/>
  <c r="AT45" i="114"/>
  <c r="AG45" i="114"/>
  <c r="Q45" i="114"/>
  <c r="AT43" i="114"/>
  <c r="AG43" i="114"/>
  <c r="Q43" i="114"/>
  <c r="AT42" i="114"/>
  <c r="AG42" i="114"/>
  <c r="Q42" i="114"/>
  <c r="AT41" i="114"/>
  <c r="AG41" i="114"/>
  <c r="Q41" i="114"/>
  <c r="AT40" i="114"/>
  <c r="AG40" i="114"/>
  <c r="Q40" i="114"/>
  <c r="AT39" i="114"/>
  <c r="AG39" i="114"/>
  <c r="Q39" i="114"/>
  <c r="AT38" i="114"/>
  <c r="AG38" i="114"/>
  <c r="Q38" i="114"/>
  <c r="AT36" i="114"/>
  <c r="AG36" i="114"/>
  <c r="Q36" i="114"/>
  <c r="AS34" i="114"/>
  <c r="AS37" i="114" s="1"/>
  <c r="AR34" i="114"/>
  <c r="AR37" i="114" s="1"/>
  <c r="AQ34" i="114"/>
  <c r="AQ37" i="114" s="1"/>
  <c r="AQ55" i="114" s="1"/>
  <c r="AP34" i="114"/>
  <c r="AP37" i="114" s="1"/>
  <c r="AO34" i="114"/>
  <c r="AO37" i="114" s="1"/>
  <c r="AN34" i="114"/>
  <c r="AN37" i="114" s="1"/>
  <c r="AM34" i="114"/>
  <c r="AM37" i="114" s="1"/>
  <c r="AL34" i="114"/>
  <c r="AL37" i="114" s="1"/>
  <c r="AL55" i="114" s="1"/>
  <c r="AK34" i="114"/>
  <c r="AK37" i="114" s="1"/>
  <c r="AJ34" i="114"/>
  <c r="AJ37" i="114" s="1"/>
  <c r="AF34" i="114"/>
  <c r="AF37" i="114" s="1"/>
  <c r="AE34" i="114"/>
  <c r="AD34" i="114"/>
  <c r="AD37" i="114" s="1"/>
  <c r="AC34" i="114"/>
  <c r="AC37" i="114" s="1"/>
  <c r="AB34" i="114"/>
  <c r="AA34" i="114"/>
  <c r="AA37" i="114" s="1"/>
  <c r="Z34" i="114"/>
  <c r="Z37" i="114" s="1"/>
  <c r="Y34" i="114"/>
  <c r="Y37" i="114" s="1"/>
  <c r="X34" i="114"/>
  <c r="X37" i="114" s="1"/>
  <c r="W34" i="114"/>
  <c r="W37" i="114" s="1"/>
  <c r="P34" i="114"/>
  <c r="P37" i="114" s="1"/>
  <c r="O34" i="114"/>
  <c r="O37" i="114" s="1"/>
  <c r="N34" i="114"/>
  <c r="N37" i="114" s="1"/>
  <c r="M34" i="114"/>
  <c r="M37" i="114" s="1"/>
  <c r="L34" i="114"/>
  <c r="K34" i="114"/>
  <c r="K37" i="114" s="1"/>
  <c r="J34" i="114"/>
  <c r="I34" i="114"/>
  <c r="I37" i="114" s="1"/>
  <c r="H34" i="114"/>
  <c r="H37" i="114" s="1"/>
  <c r="G34" i="114"/>
  <c r="G37" i="114" s="1"/>
  <c r="AT33" i="114"/>
  <c r="AG33" i="114"/>
  <c r="Q33" i="114"/>
  <c r="AT32" i="114"/>
  <c r="AG32" i="114"/>
  <c r="Q32" i="114"/>
  <c r="AT31" i="114"/>
  <c r="AG31" i="114"/>
  <c r="Q31" i="114"/>
  <c r="AT30" i="114"/>
  <c r="AG30" i="114"/>
  <c r="Q30" i="114"/>
  <c r="AT29" i="114"/>
  <c r="AG29" i="114"/>
  <c r="Q29" i="114"/>
  <c r="AT28" i="114"/>
  <c r="AG28" i="114"/>
  <c r="Q28" i="114"/>
  <c r="AT27" i="114"/>
  <c r="AG27" i="114"/>
  <c r="Q27" i="114"/>
  <c r="AT25" i="114"/>
  <c r="AG25" i="114"/>
  <c r="Q25" i="114"/>
  <c r="AT24" i="114"/>
  <c r="AG24" i="114"/>
  <c r="Q24" i="114"/>
  <c r="AT22" i="114"/>
  <c r="AG22" i="114"/>
  <c r="Q22" i="114"/>
  <c r="AT21" i="114"/>
  <c r="AG21" i="114"/>
  <c r="Q21" i="114"/>
  <c r="AT20" i="114"/>
  <c r="AU20" i="114" s="1"/>
  <c r="AG20" i="114"/>
  <c r="Q20" i="114"/>
  <c r="AT19" i="114"/>
  <c r="AG19" i="114"/>
  <c r="Q19" i="114"/>
  <c r="AT18" i="114"/>
  <c r="AG18" i="114"/>
  <c r="Q18" i="114"/>
  <c r="AT17" i="114"/>
  <c r="AG17" i="114"/>
  <c r="Q17" i="114"/>
  <c r="AT16" i="114"/>
  <c r="AG16" i="114"/>
  <c r="Q16" i="114"/>
  <c r="AT15" i="114"/>
  <c r="AG15" i="114"/>
  <c r="Q15" i="114"/>
  <c r="A12" i="114"/>
  <c r="AH9" i="114"/>
  <c r="U9" i="114"/>
  <c r="T9" i="114"/>
  <c r="R9" i="114"/>
  <c r="F9" i="114"/>
  <c r="E9" i="114"/>
  <c r="D9" i="114"/>
  <c r="C9" i="114"/>
  <c r="B9" i="114"/>
  <c r="A7" i="114"/>
  <c r="A6" i="114"/>
  <c r="A5" i="114"/>
  <c r="A4" i="114"/>
  <c r="A3" i="114"/>
  <c r="A2" i="114"/>
  <c r="AT54" i="113"/>
  <c r="AG54" i="113"/>
  <c r="Q54" i="113"/>
  <c r="AT53" i="113"/>
  <c r="AG53" i="113"/>
  <c r="Q53" i="113"/>
  <c r="AT52" i="113"/>
  <c r="AG52" i="113"/>
  <c r="Q52" i="113"/>
  <c r="AT51" i="113"/>
  <c r="AG51" i="113"/>
  <c r="Q51" i="113"/>
  <c r="AT50" i="113"/>
  <c r="AG50" i="113"/>
  <c r="Q50" i="113"/>
  <c r="AT49" i="113"/>
  <c r="AG49" i="113"/>
  <c r="Q49" i="113"/>
  <c r="AT48" i="113"/>
  <c r="AG48" i="113"/>
  <c r="Q48" i="113"/>
  <c r="AT46" i="113"/>
  <c r="AG46" i="113"/>
  <c r="Q46" i="113"/>
  <c r="AT45" i="113"/>
  <c r="AG45" i="113"/>
  <c r="Q45" i="113"/>
  <c r="AT43" i="113"/>
  <c r="AG43" i="113"/>
  <c r="Q43" i="113"/>
  <c r="AT42" i="113"/>
  <c r="AG42" i="113"/>
  <c r="Q42" i="113"/>
  <c r="AT41" i="113"/>
  <c r="AG41" i="113"/>
  <c r="Q41" i="113"/>
  <c r="AT40" i="113"/>
  <c r="AG40" i="113"/>
  <c r="Q40" i="113"/>
  <c r="AT39" i="113"/>
  <c r="AG39" i="113"/>
  <c r="Q39" i="113"/>
  <c r="AT38" i="113"/>
  <c r="AG38" i="113"/>
  <c r="Q38" i="113"/>
  <c r="AT36" i="113"/>
  <c r="AG36" i="113"/>
  <c r="Q36" i="113"/>
  <c r="AS34" i="113"/>
  <c r="AR34" i="113"/>
  <c r="AR37" i="113" s="1"/>
  <c r="AQ34" i="113"/>
  <c r="AQ37" i="113" s="1"/>
  <c r="AP34" i="113"/>
  <c r="AO34" i="113"/>
  <c r="AN34" i="113"/>
  <c r="AN37" i="113" s="1"/>
  <c r="AM34" i="113"/>
  <c r="AM37" i="113" s="1"/>
  <c r="AL34" i="113"/>
  <c r="AK34" i="113"/>
  <c r="AK37" i="113" s="1"/>
  <c r="AJ34" i="113"/>
  <c r="AJ37" i="113" s="1"/>
  <c r="AF34" i="113"/>
  <c r="AF37" i="113" s="1"/>
  <c r="AF55" i="113" s="1"/>
  <c r="AE34" i="113"/>
  <c r="AE37" i="113" s="1"/>
  <c r="AD34" i="113"/>
  <c r="AD37" i="113" s="1"/>
  <c r="AC34" i="113"/>
  <c r="AB34" i="113"/>
  <c r="AB37" i="113" s="1"/>
  <c r="AA34" i="113"/>
  <c r="AA37" i="113" s="1"/>
  <c r="Z34" i="113"/>
  <c r="Z37" i="113" s="1"/>
  <c r="Y34" i="113"/>
  <c r="Y37" i="113" s="1"/>
  <c r="X34" i="113"/>
  <c r="X37" i="113" s="1"/>
  <c r="W34" i="113"/>
  <c r="W37" i="113" s="1"/>
  <c r="P34" i="113"/>
  <c r="P37" i="113" s="1"/>
  <c r="O34" i="113"/>
  <c r="O37" i="113" s="1"/>
  <c r="N34" i="113"/>
  <c r="N37" i="113" s="1"/>
  <c r="M34" i="113"/>
  <c r="M37" i="113" s="1"/>
  <c r="M55" i="113" s="1"/>
  <c r="L34" i="113"/>
  <c r="L37" i="113" s="1"/>
  <c r="K34" i="113"/>
  <c r="K37" i="113" s="1"/>
  <c r="J34" i="113"/>
  <c r="I34" i="113"/>
  <c r="I37" i="113" s="1"/>
  <c r="H34" i="113"/>
  <c r="H37" i="113" s="1"/>
  <c r="G34" i="113"/>
  <c r="G37" i="113" s="1"/>
  <c r="AT33" i="113"/>
  <c r="AG33" i="113"/>
  <c r="Q33" i="113"/>
  <c r="AT32" i="113"/>
  <c r="AG32" i="113"/>
  <c r="Q32" i="113"/>
  <c r="AT31" i="113"/>
  <c r="AG31" i="113"/>
  <c r="Q31" i="113"/>
  <c r="AT30" i="113"/>
  <c r="AG30" i="113"/>
  <c r="Q30" i="113"/>
  <c r="AT29" i="113"/>
  <c r="AG29" i="113"/>
  <c r="Q29" i="113"/>
  <c r="AT28" i="113"/>
  <c r="AG28" i="113"/>
  <c r="Q28" i="113"/>
  <c r="AT27" i="113"/>
  <c r="AG27" i="113"/>
  <c r="Q27" i="113"/>
  <c r="AT25" i="113"/>
  <c r="AG25" i="113"/>
  <c r="Q25" i="113"/>
  <c r="AT24" i="113"/>
  <c r="AG24" i="113"/>
  <c r="Q24" i="113"/>
  <c r="AT22" i="113"/>
  <c r="AG22" i="113"/>
  <c r="Q22" i="113"/>
  <c r="AT21" i="113"/>
  <c r="AG21" i="113"/>
  <c r="Q21" i="113"/>
  <c r="AT20" i="113"/>
  <c r="AG20" i="113"/>
  <c r="Q20" i="113"/>
  <c r="AT19" i="113"/>
  <c r="AG19" i="113"/>
  <c r="Q19" i="113"/>
  <c r="AT18" i="113"/>
  <c r="AG18" i="113"/>
  <c r="Q18" i="113"/>
  <c r="AT17" i="113"/>
  <c r="AG17" i="113"/>
  <c r="Q17" i="113"/>
  <c r="AT16" i="113"/>
  <c r="AG16" i="113"/>
  <c r="Q16" i="113"/>
  <c r="AT15" i="113"/>
  <c r="AG15" i="113"/>
  <c r="Q15" i="113"/>
  <c r="A12" i="113"/>
  <c r="AH9" i="113"/>
  <c r="U9" i="113"/>
  <c r="T9" i="113"/>
  <c r="R9" i="113"/>
  <c r="F9" i="113"/>
  <c r="E9" i="113"/>
  <c r="D9" i="113"/>
  <c r="C9" i="113"/>
  <c r="B9" i="113"/>
  <c r="A7" i="113"/>
  <c r="A6" i="113"/>
  <c r="A5" i="113"/>
  <c r="A4" i="113"/>
  <c r="A3" i="113"/>
  <c r="A2" i="113"/>
  <c r="AT54" i="112"/>
  <c r="AG54" i="112"/>
  <c r="Q54" i="112"/>
  <c r="AT53" i="112"/>
  <c r="AG53" i="112"/>
  <c r="Q53" i="112"/>
  <c r="AT52" i="112"/>
  <c r="AG52" i="112"/>
  <c r="Q52" i="112"/>
  <c r="AT51" i="112"/>
  <c r="AG51" i="112"/>
  <c r="Q51" i="112"/>
  <c r="AT50" i="112"/>
  <c r="AG50" i="112"/>
  <c r="Q50" i="112"/>
  <c r="AT49" i="112"/>
  <c r="AG49" i="112"/>
  <c r="Q49" i="112"/>
  <c r="AT48" i="112"/>
  <c r="AG48" i="112"/>
  <c r="Q48" i="112"/>
  <c r="AT46" i="112"/>
  <c r="AG46" i="112"/>
  <c r="Q46" i="112"/>
  <c r="AT45" i="112"/>
  <c r="AG45" i="112"/>
  <c r="Q45" i="112"/>
  <c r="AT43" i="112"/>
  <c r="AG43" i="112"/>
  <c r="Q43" i="112"/>
  <c r="AT42" i="112"/>
  <c r="AG42" i="112"/>
  <c r="Q42" i="112"/>
  <c r="AT41" i="112"/>
  <c r="AG41" i="112"/>
  <c r="Q41" i="112"/>
  <c r="AT40" i="112"/>
  <c r="AG40" i="112"/>
  <c r="Q40" i="112"/>
  <c r="AT39" i="112"/>
  <c r="AG39" i="112"/>
  <c r="Q39" i="112"/>
  <c r="AT38" i="112"/>
  <c r="AG38" i="112"/>
  <c r="Q38" i="112"/>
  <c r="AT36" i="112"/>
  <c r="AG36" i="112"/>
  <c r="Q36" i="112"/>
  <c r="AS34" i="112"/>
  <c r="AS37" i="112" s="1"/>
  <c r="AR34" i="112"/>
  <c r="AR37" i="112" s="1"/>
  <c r="AQ34" i="112"/>
  <c r="AP34" i="112"/>
  <c r="AO34" i="112"/>
  <c r="AN34" i="112"/>
  <c r="AN37" i="112" s="1"/>
  <c r="AM34" i="112"/>
  <c r="AL34" i="112"/>
  <c r="AL37" i="112" s="1"/>
  <c r="AL55" i="112" s="1"/>
  <c r="AK34" i="112"/>
  <c r="AJ34" i="112"/>
  <c r="AJ37" i="112" s="1"/>
  <c r="AF34" i="112"/>
  <c r="AF37" i="112" s="1"/>
  <c r="AE34" i="112"/>
  <c r="AE37" i="112" s="1"/>
  <c r="AD34" i="112"/>
  <c r="AC34" i="112"/>
  <c r="AC37" i="112" s="1"/>
  <c r="AC55" i="112" s="1"/>
  <c r="AB34" i="112"/>
  <c r="AB37" i="112" s="1"/>
  <c r="AA34" i="112"/>
  <c r="AA37" i="112" s="1"/>
  <c r="Z34" i="112"/>
  <c r="Y34" i="112"/>
  <c r="Y37" i="112" s="1"/>
  <c r="X34" i="112"/>
  <c r="X37" i="112" s="1"/>
  <c r="W34" i="112"/>
  <c r="W37" i="112" s="1"/>
  <c r="P34" i="112"/>
  <c r="O34" i="112"/>
  <c r="O37" i="112" s="1"/>
  <c r="N34" i="112"/>
  <c r="M34" i="112"/>
  <c r="L34" i="112"/>
  <c r="L37" i="112" s="1"/>
  <c r="K34" i="112"/>
  <c r="K37" i="112" s="1"/>
  <c r="K55" i="112" s="1"/>
  <c r="J34" i="112"/>
  <c r="J37" i="112" s="1"/>
  <c r="I34" i="112"/>
  <c r="I37" i="112" s="1"/>
  <c r="I55" i="112" s="1"/>
  <c r="H34" i="112"/>
  <c r="H37" i="112" s="1"/>
  <c r="H55" i="112" s="1"/>
  <c r="G34" i="112"/>
  <c r="G37" i="112" s="1"/>
  <c r="AT33" i="112"/>
  <c r="AG33" i="112"/>
  <c r="Q33" i="112"/>
  <c r="AT32" i="112"/>
  <c r="AG32" i="112"/>
  <c r="Q32" i="112"/>
  <c r="AT31" i="112"/>
  <c r="AG31" i="112"/>
  <c r="Q31" i="112"/>
  <c r="AT30" i="112"/>
  <c r="AG30" i="112"/>
  <c r="Q30" i="112"/>
  <c r="AT29" i="112"/>
  <c r="AG29" i="112"/>
  <c r="Q29" i="112"/>
  <c r="AT28" i="112"/>
  <c r="AG28" i="112"/>
  <c r="Q28" i="112"/>
  <c r="AT27" i="112"/>
  <c r="AG27" i="112"/>
  <c r="Q27" i="112"/>
  <c r="AT25" i="112"/>
  <c r="AG25" i="112"/>
  <c r="Q25" i="112"/>
  <c r="AT24" i="112"/>
  <c r="AG24" i="112"/>
  <c r="Q24" i="112"/>
  <c r="AT22" i="112"/>
  <c r="AU22" i="112" s="1"/>
  <c r="AG22" i="112"/>
  <c r="Q22" i="112"/>
  <c r="AT21" i="112"/>
  <c r="AG21" i="112"/>
  <c r="Q21" i="112"/>
  <c r="AT20" i="112"/>
  <c r="AG20" i="112"/>
  <c r="Q20" i="112"/>
  <c r="AT19" i="112"/>
  <c r="AG19" i="112"/>
  <c r="Q19" i="112"/>
  <c r="AT18" i="112"/>
  <c r="AG18" i="112"/>
  <c r="Q18" i="112"/>
  <c r="AT17" i="112"/>
  <c r="AG17" i="112"/>
  <c r="Q17" i="112"/>
  <c r="AT16" i="112"/>
  <c r="AG16" i="112"/>
  <c r="Q16" i="112"/>
  <c r="AT15" i="112"/>
  <c r="AG15" i="112"/>
  <c r="Q15" i="112"/>
  <c r="A12" i="112"/>
  <c r="AH9" i="112"/>
  <c r="U9" i="112"/>
  <c r="T9" i="112"/>
  <c r="R9" i="112"/>
  <c r="F9" i="112"/>
  <c r="E9" i="112"/>
  <c r="D9" i="112"/>
  <c r="C9" i="112"/>
  <c r="B9" i="112"/>
  <c r="A7" i="112"/>
  <c r="A6" i="112"/>
  <c r="A5" i="112"/>
  <c r="A4" i="112"/>
  <c r="A3" i="112"/>
  <c r="A2" i="112"/>
  <c r="AN55" i="111"/>
  <c r="AT54" i="111"/>
  <c r="AG54" i="111"/>
  <c r="Q54" i="111"/>
  <c r="AT53" i="111"/>
  <c r="AG53" i="111"/>
  <c r="Q53" i="111"/>
  <c r="AT52" i="111"/>
  <c r="AG52" i="111"/>
  <c r="Q52" i="111"/>
  <c r="AT51" i="111"/>
  <c r="AG51" i="111"/>
  <c r="Q51" i="111"/>
  <c r="AT50" i="111"/>
  <c r="AG50" i="111"/>
  <c r="Q50" i="111"/>
  <c r="AT49" i="111"/>
  <c r="AG49" i="111"/>
  <c r="Q49" i="111"/>
  <c r="AT48" i="111"/>
  <c r="AG48" i="111"/>
  <c r="Q48" i="111"/>
  <c r="AT46" i="111"/>
  <c r="AG46" i="111"/>
  <c r="Q46" i="111"/>
  <c r="AT45" i="111"/>
  <c r="AG45" i="111"/>
  <c r="Q45" i="111"/>
  <c r="AT43" i="111"/>
  <c r="AG43" i="111"/>
  <c r="Q43" i="111"/>
  <c r="AT42" i="111"/>
  <c r="AG42" i="111"/>
  <c r="Q42" i="111"/>
  <c r="AT41" i="111"/>
  <c r="AG41" i="111"/>
  <c r="Q41" i="111"/>
  <c r="AT40" i="111"/>
  <c r="AG40" i="111"/>
  <c r="Q40" i="111"/>
  <c r="AT39" i="111"/>
  <c r="AG39" i="111"/>
  <c r="Q39" i="111"/>
  <c r="AT38" i="111"/>
  <c r="AG38" i="111"/>
  <c r="Q38" i="111"/>
  <c r="AT36" i="111"/>
  <c r="AG36" i="111"/>
  <c r="Q36" i="111"/>
  <c r="AS34" i="111"/>
  <c r="AS37" i="111" s="1"/>
  <c r="AR34" i="111"/>
  <c r="AQ34" i="111"/>
  <c r="AQ37" i="111" s="1"/>
  <c r="AP34" i="111"/>
  <c r="AP37" i="111" s="1"/>
  <c r="AP55" i="111" s="1"/>
  <c r="AO34" i="111"/>
  <c r="AO37" i="111" s="1"/>
  <c r="AN34" i="111"/>
  <c r="AN37" i="111" s="1"/>
  <c r="AM34" i="111"/>
  <c r="AM37" i="111" s="1"/>
  <c r="AL34" i="111"/>
  <c r="AL37" i="111" s="1"/>
  <c r="AK34" i="111"/>
  <c r="AK37" i="111" s="1"/>
  <c r="AJ34" i="111"/>
  <c r="AJ37" i="111" s="1"/>
  <c r="AF34" i="111"/>
  <c r="AF37" i="111" s="1"/>
  <c r="AE34" i="111"/>
  <c r="AE37" i="111" s="1"/>
  <c r="AD34" i="111"/>
  <c r="AC34" i="111"/>
  <c r="AC37" i="111" s="1"/>
  <c r="AB34" i="111"/>
  <c r="AB37" i="111" s="1"/>
  <c r="AA34" i="111"/>
  <c r="AA37" i="111" s="1"/>
  <c r="AA55" i="111" s="1"/>
  <c r="Z34" i="111"/>
  <c r="Z37" i="111" s="1"/>
  <c r="Y34" i="111"/>
  <c r="Y37" i="111" s="1"/>
  <c r="Y55" i="111" s="1"/>
  <c r="X34" i="111"/>
  <c r="X37" i="111" s="1"/>
  <c r="X55" i="111" s="1"/>
  <c r="W34" i="111"/>
  <c r="W37" i="111" s="1"/>
  <c r="P34" i="111"/>
  <c r="P37" i="111" s="1"/>
  <c r="O34" i="111"/>
  <c r="N34" i="111"/>
  <c r="N37" i="111" s="1"/>
  <c r="N55" i="111" s="1"/>
  <c r="M34" i="111"/>
  <c r="M37" i="111" s="1"/>
  <c r="M55" i="111" s="1"/>
  <c r="L34" i="111"/>
  <c r="L37" i="111" s="1"/>
  <c r="K34" i="111"/>
  <c r="K37" i="111" s="1"/>
  <c r="J34" i="111"/>
  <c r="I34" i="111"/>
  <c r="I37" i="111" s="1"/>
  <c r="H34" i="111"/>
  <c r="H37" i="111" s="1"/>
  <c r="H55" i="111" s="1"/>
  <c r="G34" i="111"/>
  <c r="G37" i="111" s="1"/>
  <c r="AT33" i="111"/>
  <c r="AG33" i="111"/>
  <c r="Q33" i="111"/>
  <c r="AT32" i="111"/>
  <c r="AG32" i="111"/>
  <c r="Q32" i="111"/>
  <c r="AT31" i="111"/>
  <c r="AG31" i="111"/>
  <c r="Q31" i="111"/>
  <c r="AT30" i="111"/>
  <c r="AG30" i="111"/>
  <c r="Q30" i="111"/>
  <c r="AT29" i="111"/>
  <c r="AG29" i="111"/>
  <c r="Q29" i="111"/>
  <c r="AT28" i="111"/>
  <c r="AG28" i="111"/>
  <c r="Q28" i="111"/>
  <c r="AT27" i="111"/>
  <c r="AG27" i="111"/>
  <c r="Q27" i="111"/>
  <c r="AT25" i="111"/>
  <c r="AG25" i="111"/>
  <c r="AU25" i="111" s="1"/>
  <c r="Q25" i="111"/>
  <c r="AT24" i="111"/>
  <c r="AG24" i="111"/>
  <c r="Q24" i="111"/>
  <c r="AT22" i="111"/>
  <c r="AG22" i="111"/>
  <c r="Q22" i="111"/>
  <c r="AT21" i="111"/>
  <c r="AG21" i="111"/>
  <c r="Q21" i="111"/>
  <c r="AT20" i="111"/>
  <c r="AG20" i="111"/>
  <c r="Q20" i="111"/>
  <c r="AT19" i="111"/>
  <c r="AG19" i="111"/>
  <c r="Q19" i="111"/>
  <c r="AT18" i="111"/>
  <c r="AG18" i="111"/>
  <c r="Q18" i="111"/>
  <c r="AT17" i="111"/>
  <c r="AG17" i="111"/>
  <c r="Q17" i="111"/>
  <c r="AT16" i="111"/>
  <c r="AG16" i="111"/>
  <c r="Q16" i="111"/>
  <c r="AT15" i="111"/>
  <c r="AG15" i="111"/>
  <c r="Q15" i="111"/>
  <c r="A12" i="111"/>
  <c r="AH9" i="111"/>
  <c r="U9" i="111"/>
  <c r="T9" i="111"/>
  <c r="R9" i="111"/>
  <c r="F9" i="111"/>
  <c r="E9" i="111"/>
  <c r="D9" i="111"/>
  <c r="C9" i="111"/>
  <c r="B9" i="111"/>
  <c r="A7" i="111"/>
  <c r="A6" i="111"/>
  <c r="A5" i="111"/>
  <c r="A4" i="111"/>
  <c r="A3" i="111"/>
  <c r="A2" i="111"/>
  <c r="AT54" i="110"/>
  <c r="AU54" i="110" s="1"/>
  <c r="AG54" i="110"/>
  <c r="Q54" i="110"/>
  <c r="AT53" i="110"/>
  <c r="AG53" i="110"/>
  <c r="Q53" i="110"/>
  <c r="AT52" i="110"/>
  <c r="AG52" i="110"/>
  <c r="Q52" i="110"/>
  <c r="AT51" i="110"/>
  <c r="AG51" i="110"/>
  <c r="Q51" i="110"/>
  <c r="AT50" i="110"/>
  <c r="AG50" i="110"/>
  <c r="Q50" i="110"/>
  <c r="AT49" i="110"/>
  <c r="AG49" i="110"/>
  <c r="Q49" i="110"/>
  <c r="AT48" i="110"/>
  <c r="AG48" i="110"/>
  <c r="Q48" i="110"/>
  <c r="AT46" i="110"/>
  <c r="AG46" i="110"/>
  <c r="Q46" i="110"/>
  <c r="AT45" i="110"/>
  <c r="AG45" i="110"/>
  <c r="Q45" i="110"/>
  <c r="AT43" i="110"/>
  <c r="AG43" i="110"/>
  <c r="Q43" i="110"/>
  <c r="AT42" i="110"/>
  <c r="AG42" i="110"/>
  <c r="Q42" i="110"/>
  <c r="AT41" i="110"/>
  <c r="AG41" i="110"/>
  <c r="Q41" i="110"/>
  <c r="AT40" i="110"/>
  <c r="AG40" i="110"/>
  <c r="Q40" i="110"/>
  <c r="AT39" i="110"/>
  <c r="AG39" i="110"/>
  <c r="Q39" i="110"/>
  <c r="AT38" i="110"/>
  <c r="AG38" i="110"/>
  <c r="Q38" i="110"/>
  <c r="AT36" i="110"/>
  <c r="AG36" i="110"/>
  <c r="Q36" i="110"/>
  <c r="AS34" i="110"/>
  <c r="AR34" i="110"/>
  <c r="AR37" i="110" s="1"/>
  <c r="AQ34" i="110"/>
  <c r="AQ37" i="110" s="1"/>
  <c r="AP34" i="110"/>
  <c r="AP37" i="110" s="1"/>
  <c r="AO34" i="110"/>
  <c r="AO37" i="110" s="1"/>
  <c r="AN34" i="110"/>
  <c r="AN37" i="110" s="1"/>
  <c r="AM34" i="110"/>
  <c r="AL34" i="110"/>
  <c r="AL37" i="110" s="1"/>
  <c r="AK34" i="110"/>
  <c r="AJ34" i="110"/>
  <c r="AJ37" i="110" s="1"/>
  <c r="AF34" i="110"/>
  <c r="AF37" i="110" s="1"/>
  <c r="AE34" i="110"/>
  <c r="AE37" i="110" s="1"/>
  <c r="AD34" i="110"/>
  <c r="AC34" i="110"/>
  <c r="AC37" i="110" s="1"/>
  <c r="AB34" i="110"/>
  <c r="AB37" i="110" s="1"/>
  <c r="AA34" i="110"/>
  <c r="AA37" i="110" s="1"/>
  <c r="Z34" i="110"/>
  <c r="Z37" i="110" s="1"/>
  <c r="Y34" i="110"/>
  <c r="Y37" i="110" s="1"/>
  <c r="X34" i="110"/>
  <c r="X37" i="110" s="1"/>
  <c r="W34" i="110"/>
  <c r="W37" i="110" s="1"/>
  <c r="P34" i="110"/>
  <c r="P37" i="110" s="1"/>
  <c r="O34" i="110"/>
  <c r="O37" i="110" s="1"/>
  <c r="N34" i="110"/>
  <c r="N37" i="110" s="1"/>
  <c r="M34" i="110"/>
  <c r="M37" i="110" s="1"/>
  <c r="L34" i="110"/>
  <c r="L37" i="110" s="1"/>
  <c r="K34" i="110"/>
  <c r="K37" i="110" s="1"/>
  <c r="J34" i="110"/>
  <c r="J37" i="110" s="1"/>
  <c r="I34" i="110"/>
  <c r="I37" i="110" s="1"/>
  <c r="H34" i="110"/>
  <c r="H37" i="110" s="1"/>
  <c r="G34" i="110"/>
  <c r="G37" i="110" s="1"/>
  <c r="AT33" i="110"/>
  <c r="AG33" i="110"/>
  <c r="Q33" i="110"/>
  <c r="AT32" i="110"/>
  <c r="AG32" i="110"/>
  <c r="Q32" i="110"/>
  <c r="AT31" i="110"/>
  <c r="AG31" i="110"/>
  <c r="Q31" i="110"/>
  <c r="AT30" i="110"/>
  <c r="AG30" i="110"/>
  <c r="Q30" i="110"/>
  <c r="AT29" i="110"/>
  <c r="AG29" i="110"/>
  <c r="Q29" i="110"/>
  <c r="AT28" i="110"/>
  <c r="AG28" i="110"/>
  <c r="Q28" i="110"/>
  <c r="AT27" i="110"/>
  <c r="AG27" i="110"/>
  <c r="Q27" i="110"/>
  <c r="AT25" i="110"/>
  <c r="AG25" i="110"/>
  <c r="Q25" i="110"/>
  <c r="AT24" i="110"/>
  <c r="AG24" i="110"/>
  <c r="Q24" i="110"/>
  <c r="AT22" i="110"/>
  <c r="AG22" i="110"/>
  <c r="Q22" i="110"/>
  <c r="AT21" i="110"/>
  <c r="AG21" i="110"/>
  <c r="Q21" i="110"/>
  <c r="AT20" i="110"/>
  <c r="AG20" i="110"/>
  <c r="Q20" i="110"/>
  <c r="AT19" i="110"/>
  <c r="AG19" i="110"/>
  <c r="Q19" i="110"/>
  <c r="AT18" i="110"/>
  <c r="AG18" i="110"/>
  <c r="Q18" i="110"/>
  <c r="AT17" i="110"/>
  <c r="AG17" i="110"/>
  <c r="Q17" i="110"/>
  <c r="AT16" i="110"/>
  <c r="AG16" i="110"/>
  <c r="Q16" i="110"/>
  <c r="AT15" i="110"/>
  <c r="AG15" i="110"/>
  <c r="Q15" i="110"/>
  <c r="A12" i="110"/>
  <c r="AH9" i="110"/>
  <c r="U9" i="110"/>
  <c r="T9" i="110"/>
  <c r="R9" i="110"/>
  <c r="F9" i="110"/>
  <c r="E9" i="110"/>
  <c r="D9" i="110"/>
  <c r="C9" i="110"/>
  <c r="B9" i="110"/>
  <c r="A7" i="110"/>
  <c r="A6" i="110"/>
  <c r="A5" i="110"/>
  <c r="A4" i="110"/>
  <c r="A3" i="110"/>
  <c r="A2" i="110"/>
  <c r="I31" i="122"/>
  <c r="I50" i="122"/>
  <c r="I33" i="122"/>
  <c r="I48" i="122"/>
  <c r="I51" i="122"/>
  <c r="I53" i="122"/>
  <c r="I32" i="122"/>
  <c r="I52" i="122"/>
  <c r="I49" i="122"/>
  <c r="AU16" i="113" l="1"/>
  <c r="AU19" i="113"/>
  <c r="AU29" i="113"/>
  <c r="AU40" i="114"/>
  <c r="AI49" i="68"/>
  <c r="X51" i="68"/>
  <c r="X44" i="68"/>
  <c r="AU28" i="114"/>
  <c r="W39" i="68"/>
  <c r="V38" i="68"/>
  <c r="AI42" i="68"/>
  <c r="AI33" i="68"/>
  <c r="X36" i="68"/>
  <c r="W36" i="68"/>
  <c r="W35" i="68"/>
  <c r="W34" i="68"/>
  <c r="AU32" i="116"/>
  <c r="AU32" i="118"/>
  <c r="AU30" i="118"/>
  <c r="AU20" i="117"/>
  <c r="V33" i="68"/>
  <c r="W33" i="68"/>
  <c r="AU33" i="110"/>
  <c r="AU38" i="110"/>
  <c r="AU48" i="111"/>
  <c r="AU41" i="112"/>
  <c r="AU48" i="114"/>
  <c r="AU28" i="110"/>
  <c r="AU32" i="110"/>
  <c r="AU46" i="110"/>
  <c r="AU51" i="111"/>
  <c r="AU30" i="112"/>
  <c r="AU53" i="113"/>
  <c r="AI44" i="68"/>
  <c r="V36" i="68"/>
  <c r="X12" i="110"/>
  <c r="S38" i="110" s="1"/>
  <c r="X12" i="117"/>
  <c r="V54" i="117" s="1"/>
  <c r="X12" i="114"/>
  <c r="V54" i="114" s="1"/>
  <c r="X12" i="115"/>
  <c r="V54" i="115" s="1"/>
  <c r="X12" i="112"/>
  <c r="AI24" i="112" s="1"/>
  <c r="X12" i="118"/>
  <c r="V55" i="118" s="1"/>
  <c r="X12" i="116"/>
  <c r="S54" i="116" s="1"/>
  <c r="X12" i="113"/>
  <c r="S54" i="113" s="1"/>
  <c r="X12" i="111"/>
  <c r="AI55" i="111" s="1"/>
  <c r="V50" i="68"/>
  <c r="X37" i="68"/>
  <c r="X32" i="68"/>
  <c r="V44" i="68"/>
  <c r="AI51" i="68"/>
  <c r="W38" i="68"/>
  <c r="W32" i="68"/>
  <c r="V48" i="68"/>
  <c r="X35" i="68"/>
  <c r="W42" i="68"/>
  <c r="X47" i="68"/>
  <c r="AI38" i="68"/>
  <c r="X38" i="68"/>
  <c r="V42" i="68"/>
  <c r="AI52" i="68"/>
  <c r="W46" i="68"/>
  <c r="V32" i="68"/>
  <c r="W43" i="68"/>
  <c r="W44" i="68"/>
  <c r="V45" i="68"/>
  <c r="AI41" i="68"/>
  <c r="AI34" i="68"/>
  <c r="W49" i="68"/>
  <c r="X48" i="68"/>
  <c r="AI45" i="68"/>
  <c r="AI43" i="68"/>
  <c r="X33" i="68"/>
  <c r="W48" i="68"/>
  <c r="V39" i="68"/>
  <c r="AI50" i="68"/>
  <c r="W41" i="68"/>
  <c r="V35" i="68"/>
  <c r="X49" i="68"/>
  <c r="X40" i="68"/>
  <c r="X53" i="68"/>
  <c r="AI36" i="68"/>
  <c r="AI35" i="68"/>
  <c r="AI48" i="68"/>
  <c r="AI47" i="68"/>
  <c r="V49" i="68"/>
  <c r="X39" i="68"/>
  <c r="V41" i="68"/>
  <c r="W40" i="68"/>
  <c r="V46" i="68"/>
  <c r="AI40" i="68"/>
  <c r="X41" i="68"/>
  <c r="D27" i="71"/>
  <c r="AU27" i="110"/>
  <c r="AM55" i="110"/>
  <c r="AM37" i="110"/>
  <c r="AU41" i="110"/>
  <c r="AU48" i="110"/>
  <c r="AU28" i="111"/>
  <c r="AD37" i="112"/>
  <c r="AD55" i="112" s="1"/>
  <c r="AO37" i="113"/>
  <c r="AO55" i="113" s="1"/>
  <c r="AO9" i="113" s="1"/>
  <c r="AU30" i="114"/>
  <c r="AU54" i="114"/>
  <c r="AU28" i="115"/>
  <c r="AQ37" i="115"/>
  <c r="AQ55" i="115" s="1"/>
  <c r="AQ9" i="115" s="1"/>
  <c r="AU52" i="116"/>
  <c r="AD37" i="110"/>
  <c r="AD55" i="110" s="1"/>
  <c r="AD9" i="110" s="1"/>
  <c r="AU18" i="111"/>
  <c r="AO37" i="112"/>
  <c r="AO55" i="112" s="1"/>
  <c r="AO9" i="112" s="1"/>
  <c r="AU28" i="113"/>
  <c r="AP37" i="113"/>
  <c r="AP55" i="113" s="1"/>
  <c r="AP9" i="113" s="1"/>
  <c r="AR37" i="115"/>
  <c r="AR55" i="115" s="1"/>
  <c r="AR9" i="115" s="1"/>
  <c r="AU50" i="116"/>
  <c r="AU17" i="111"/>
  <c r="AR37" i="111"/>
  <c r="AR55" i="111" s="1"/>
  <c r="AR9" i="111" s="1"/>
  <c r="AP37" i="112"/>
  <c r="AU45" i="112"/>
  <c r="AU17" i="114"/>
  <c r="AU32" i="114"/>
  <c r="AU38" i="115"/>
  <c r="AM37" i="112"/>
  <c r="AU24" i="110"/>
  <c r="AQ55" i="112"/>
  <c r="AQ37" i="112"/>
  <c r="AU19" i="115"/>
  <c r="AU29" i="115"/>
  <c r="AL55" i="115"/>
  <c r="AL37" i="115"/>
  <c r="AU42" i="117"/>
  <c r="AU52" i="117"/>
  <c r="Z37" i="112"/>
  <c r="Z55" i="112" s="1"/>
  <c r="AS37" i="113"/>
  <c r="AS55" i="113" s="1"/>
  <c r="AS9" i="113" s="1"/>
  <c r="AB37" i="114"/>
  <c r="AB55" i="114" s="1"/>
  <c r="AB9" i="114" s="1"/>
  <c r="AM55" i="115"/>
  <c r="AM9" i="115" s="1"/>
  <c r="AM37" i="115"/>
  <c r="AU52" i="118"/>
  <c r="AU42" i="111"/>
  <c r="AU19" i="112"/>
  <c r="AK37" i="112"/>
  <c r="AK55" i="112" s="1"/>
  <c r="AK9" i="112" s="1"/>
  <c r="AL55" i="113"/>
  <c r="AL9" i="113" s="1"/>
  <c r="AL37" i="113"/>
  <c r="AU27" i="114"/>
  <c r="AU20" i="118"/>
  <c r="AE37" i="114"/>
  <c r="AE55" i="114" s="1"/>
  <c r="AE9" i="114" s="1"/>
  <c r="AK37" i="110"/>
  <c r="AK55" i="110" s="1"/>
  <c r="AS37" i="110"/>
  <c r="AS55" i="110" s="1"/>
  <c r="AU20" i="111"/>
  <c r="AD37" i="111"/>
  <c r="AD55" i="111" s="1"/>
  <c r="AD9" i="111" s="1"/>
  <c r="AC37" i="113"/>
  <c r="AC55" i="113" s="1"/>
  <c r="AC9" i="113" s="1"/>
  <c r="AU31" i="114"/>
  <c r="AU30" i="115"/>
  <c r="AU16" i="110"/>
  <c r="AU20" i="110"/>
  <c r="AU21" i="110"/>
  <c r="AU25" i="110"/>
  <c r="AU31" i="111"/>
  <c r="AU32" i="111"/>
  <c r="AU39" i="111"/>
  <c r="AU28" i="112"/>
  <c r="M37" i="112"/>
  <c r="M55" i="112" s="1"/>
  <c r="AU42" i="113"/>
  <c r="AU52" i="113"/>
  <c r="AU21" i="114"/>
  <c r="AU45" i="114"/>
  <c r="AU46" i="114"/>
  <c r="AU24" i="115"/>
  <c r="AU21" i="116"/>
  <c r="AU31" i="116"/>
  <c r="AU32" i="117"/>
  <c r="AU49" i="111"/>
  <c r="N37" i="112"/>
  <c r="AU50" i="112"/>
  <c r="AU33" i="113"/>
  <c r="AU42" i="115"/>
  <c r="AU48" i="115"/>
  <c r="AU52" i="115"/>
  <c r="AU51" i="117"/>
  <c r="I37" i="115"/>
  <c r="I55" i="115" s="1"/>
  <c r="J37" i="115"/>
  <c r="J55" i="115" s="1"/>
  <c r="J9" i="115" s="1"/>
  <c r="AU29" i="110"/>
  <c r="AU30" i="111"/>
  <c r="J37" i="111"/>
  <c r="J55" i="111" s="1"/>
  <c r="J9" i="111" s="1"/>
  <c r="AU17" i="112"/>
  <c r="AU21" i="112"/>
  <c r="AU21" i="117"/>
  <c r="O37" i="111"/>
  <c r="AU16" i="111"/>
  <c r="AU52" i="111"/>
  <c r="AU31" i="112"/>
  <c r="AU32" i="112"/>
  <c r="P37" i="112"/>
  <c r="P55" i="112" s="1"/>
  <c r="P9" i="112" s="1"/>
  <c r="AU17" i="113"/>
  <c r="AU22" i="113"/>
  <c r="AU31" i="113"/>
  <c r="AU32" i="113"/>
  <c r="J37" i="114"/>
  <c r="J55" i="114" s="1"/>
  <c r="J9" i="114" s="1"/>
  <c r="AU42" i="116"/>
  <c r="AU50" i="117"/>
  <c r="AU18" i="110"/>
  <c r="AU33" i="111"/>
  <c r="AU16" i="112"/>
  <c r="AU25" i="112"/>
  <c r="AU22" i="114"/>
  <c r="AU29" i="114"/>
  <c r="AU27" i="115"/>
  <c r="AT34" i="110"/>
  <c r="AU25" i="113"/>
  <c r="AU30" i="113"/>
  <c r="J37" i="113"/>
  <c r="AU33" i="114"/>
  <c r="L37" i="114"/>
  <c r="AU43" i="111"/>
  <c r="AU50" i="111"/>
  <c r="AG34" i="112"/>
  <c r="AU46" i="112"/>
  <c r="AU50" i="113"/>
  <c r="AU41" i="118"/>
  <c r="AU40" i="110"/>
  <c r="AU50" i="110"/>
  <c r="AU54" i="111"/>
  <c r="AU33" i="112"/>
  <c r="AU51" i="112"/>
  <c r="AU52" i="112"/>
  <c r="AU20" i="113"/>
  <c r="AU39" i="113"/>
  <c r="AU54" i="113"/>
  <c r="AU19" i="110"/>
  <c r="AU30" i="110"/>
  <c r="AU31" i="110"/>
  <c r="AU43" i="110"/>
  <c r="AU45" i="110"/>
  <c r="AU51" i="110"/>
  <c r="AU38" i="111"/>
  <c r="AU27" i="112"/>
  <c r="AU39" i="112"/>
  <c r="AU40" i="112"/>
  <c r="AU45" i="113"/>
  <c r="AU49" i="113"/>
  <c r="AU51" i="114"/>
  <c r="AU40" i="113"/>
  <c r="AU39" i="110"/>
  <c r="AU19" i="111"/>
  <c r="AU24" i="111"/>
  <c r="AG34" i="111"/>
  <c r="AU53" i="111"/>
  <c r="AU38" i="113"/>
  <c r="AU45" i="115"/>
  <c r="AU50" i="115"/>
  <c r="AU38" i="112"/>
  <c r="AU50" i="114"/>
  <c r="AU51" i="116"/>
  <c r="AU42" i="110"/>
  <c r="AU17" i="110"/>
  <c r="AU49" i="110"/>
  <c r="AU21" i="111"/>
  <c r="AU22" i="111"/>
  <c r="AU29" i="111"/>
  <c r="AU40" i="111"/>
  <c r="AU18" i="112"/>
  <c r="AU24" i="112"/>
  <c r="AL9" i="112"/>
  <c r="AU42" i="112"/>
  <c r="AU43" i="112"/>
  <c r="AU54" i="112"/>
  <c r="AU18" i="113"/>
  <c r="AU53" i="110"/>
  <c r="AU22" i="110"/>
  <c r="AU52" i="110"/>
  <c r="AU41" i="111"/>
  <c r="AU45" i="111"/>
  <c r="AU46" i="111"/>
  <c r="AU29" i="112"/>
  <c r="AC9" i="112"/>
  <c r="AU48" i="112"/>
  <c r="AU51" i="113"/>
  <c r="AU18" i="114"/>
  <c r="AU38" i="114"/>
  <c r="AU24" i="113"/>
  <c r="AU43" i="113"/>
  <c r="AU16" i="114"/>
  <c r="AU39" i="114"/>
  <c r="AU31" i="115"/>
  <c r="AU43" i="115"/>
  <c r="AU51" i="115"/>
  <c r="AU54" i="115"/>
  <c r="AU29" i="117"/>
  <c r="AU42" i="114"/>
  <c r="Q34" i="115"/>
  <c r="AU39" i="115"/>
  <c r="AU41" i="117"/>
  <c r="AU21" i="113"/>
  <c r="AT34" i="114"/>
  <c r="AU53" i="114"/>
  <c r="AU53" i="115"/>
  <c r="AU53" i="116"/>
  <c r="AU27" i="113"/>
  <c r="AU46" i="113"/>
  <c r="AU48" i="113"/>
  <c r="AU25" i="114"/>
  <c r="AU41" i="114"/>
  <c r="AU49" i="114"/>
  <c r="AU49" i="115"/>
  <c r="AU30" i="116"/>
  <c r="AU52" i="114"/>
  <c r="AU16" i="115"/>
  <c r="AU33" i="115"/>
  <c r="AU41" i="116"/>
  <c r="AU24" i="114"/>
  <c r="AU21" i="115"/>
  <c r="AG34" i="115"/>
  <c r="AU40" i="115"/>
  <c r="AU29" i="116"/>
  <c r="AU42" i="118"/>
  <c r="AU30" i="117"/>
  <c r="AU31" i="118"/>
  <c r="AU53" i="117"/>
  <c r="AU29" i="118"/>
  <c r="AU31" i="117"/>
  <c r="AU50" i="118"/>
  <c r="B203" i="22"/>
  <c r="B203" i="27"/>
  <c r="B203" i="24"/>
  <c r="B222" i="22"/>
  <c r="B222" i="27"/>
  <c r="B222" i="24"/>
  <c r="B204" i="27"/>
  <c r="B204" i="24"/>
  <c r="B204" i="22"/>
  <c r="B220" i="22"/>
  <c r="B220" i="27"/>
  <c r="B220" i="24"/>
  <c r="B224" i="27"/>
  <c r="B224" i="24"/>
  <c r="B224" i="22"/>
  <c r="B221" i="22"/>
  <c r="B221" i="27"/>
  <c r="B221" i="24"/>
  <c r="B225" i="24"/>
  <c r="B225" i="22"/>
  <c r="B225" i="27"/>
  <c r="B205" i="24"/>
  <c r="B205" i="22"/>
  <c r="B205" i="27"/>
  <c r="B223" i="22"/>
  <c r="B223" i="27"/>
  <c r="B223" i="24"/>
  <c r="B177" i="24"/>
  <c r="B177" i="22"/>
  <c r="B177" i="27"/>
  <c r="B182" i="24"/>
  <c r="B182" i="22"/>
  <c r="B182" i="27"/>
  <c r="B160" i="22"/>
  <c r="B160" i="27"/>
  <c r="B160" i="24"/>
  <c r="B179" i="22"/>
  <c r="B179" i="27"/>
  <c r="B179" i="24"/>
  <c r="B161" i="27"/>
  <c r="B161" i="24"/>
  <c r="B161" i="22"/>
  <c r="B181" i="27"/>
  <c r="B181" i="24"/>
  <c r="B181" i="22"/>
  <c r="B178" i="22"/>
  <c r="B178" i="27"/>
  <c r="B178" i="24"/>
  <c r="B162" i="24"/>
  <c r="B162" i="22"/>
  <c r="B162" i="27"/>
  <c r="B180" i="22"/>
  <c r="B180" i="27"/>
  <c r="B180" i="24"/>
  <c r="A9" i="112"/>
  <c r="A9" i="117"/>
  <c r="A9" i="113"/>
  <c r="A9" i="116"/>
  <c r="A9" i="110"/>
  <c r="A9" i="114"/>
  <c r="A9" i="115"/>
  <c r="A9" i="111"/>
  <c r="A9" i="118"/>
  <c r="AU20" i="116"/>
  <c r="AU21" i="118"/>
  <c r="AU53" i="118"/>
  <c r="AU51" i="118"/>
  <c r="K55" i="110"/>
  <c r="AE55" i="110"/>
  <c r="AO55" i="110"/>
  <c r="AF55" i="110"/>
  <c r="M55" i="110"/>
  <c r="AQ55" i="110"/>
  <c r="AN9" i="111"/>
  <c r="AR55" i="110"/>
  <c r="L55" i="110"/>
  <c r="AA55" i="110"/>
  <c r="AF55" i="111"/>
  <c r="P55" i="111"/>
  <c r="H55" i="110"/>
  <c r="AQ55" i="111"/>
  <c r="P55" i="110"/>
  <c r="AB55" i="110"/>
  <c r="AL55" i="110"/>
  <c r="Z55" i="111"/>
  <c r="X55" i="110"/>
  <c r="AC55" i="110"/>
  <c r="J55" i="110"/>
  <c r="AN55" i="110"/>
  <c r="Z55" i="110"/>
  <c r="AP9" i="111"/>
  <c r="AE55" i="111"/>
  <c r="AG34" i="110"/>
  <c r="AU34" i="110" s="1"/>
  <c r="N55" i="110"/>
  <c r="Y55" i="110"/>
  <c r="AP55" i="110"/>
  <c r="H9" i="111"/>
  <c r="L55" i="111"/>
  <c r="Q34" i="110"/>
  <c r="I55" i="110"/>
  <c r="M9" i="111"/>
  <c r="Y9" i="111"/>
  <c r="K55" i="111"/>
  <c r="AE55" i="112"/>
  <c r="O55" i="110"/>
  <c r="AM9" i="110"/>
  <c r="AA9" i="111"/>
  <c r="AU27" i="111"/>
  <c r="N9" i="111"/>
  <c r="L55" i="112"/>
  <c r="AB55" i="111"/>
  <c r="AT34" i="111"/>
  <c r="AU34" i="111" s="1"/>
  <c r="AS55" i="111"/>
  <c r="AM55" i="111"/>
  <c r="AC55" i="111"/>
  <c r="AL55" i="111"/>
  <c r="AO55" i="111"/>
  <c r="X55" i="112"/>
  <c r="AF55" i="112"/>
  <c r="AF9" i="112" s="1"/>
  <c r="AU20" i="112"/>
  <c r="Y55" i="112"/>
  <c r="O55" i="112"/>
  <c r="AT34" i="112"/>
  <c r="AU34" i="112" s="1"/>
  <c r="AR55" i="112"/>
  <c r="Q34" i="111"/>
  <c r="I55" i="111"/>
  <c r="H9" i="112"/>
  <c r="AS55" i="112"/>
  <c r="I9" i="112"/>
  <c r="Q34" i="112"/>
  <c r="J55" i="112"/>
  <c r="O55" i="113"/>
  <c r="AA55" i="113"/>
  <c r="AK55" i="113"/>
  <c r="AA55" i="112"/>
  <c r="Z55" i="113"/>
  <c r="K9" i="112"/>
  <c r="AN55" i="112"/>
  <c r="AB55" i="112"/>
  <c r="H55" i="113"/>
  <c r="P55" i="113"/>
  <c r="AB55" i="113"/>
  <c r="AU53" i="112"/>
  <c r="AM55" i="113"/>
  <c r="AD55" i="113"/>
  <c r="AN55" i="113"/>
  <c r="K55" i="113"/>
  <c r="AE55" i="113"/>
  <c r="N55" i="114"/>
  <c r="Z55" i="114"/>
  <c r="AR55" i="114"/>
  <c r="L55" i="113"/>
  <c r="AG34" i="113"/>
  <c r="AF9" i="113"/>
  <c r="AQ9" i="112"/>
  <c r="M9" i="113"/>
  <c r="AU49" i="112"/>
  <c r="AR55" i="113"/>
  <c r="X55" i="113"/>
  <c r="AQ55" i="113"/>
  <c r="N55" i="113"/>
  <c r="Y55" i="113"/>
  <c r="Q34" i="114"/>
  <c r="AK55" i="114"/>
  <c r="AK9" i="114" s="1"/>
  <c r="AS55" i="114"/>
  <c r="AU41" i="113"/>
  <c r="AU19" i="114"/>
  <c r="H55" i="114"/>
  <c r="P55" i="114"/>
  <c r="AL9" i="114"/>
  <c r="I55" i="114"/>
  <c r="AC55" i="114"/>
  <c r="AM55" i="114"/>
  <c r="Q34" i="113"/>
  <c r="I55" i="113"/>
  <c r="AD55" i="114"/>
  <c r="AN55" i="114"/>
  <c r="AT34" i="113"/>
  <c r="K55" i="114"/>
  <c r="AG34" i="114"/>
  <c r="AU34" i="114" s="1"/>
  <c r="AO55" i="114"/>
  <c r="H55" i="115"/>
  <c r="P55" i="115"/>
  <c r="P9" i="115" s="1"/>
  <c r="X55" i="114"/>
  <c r="AF55" i="114"/>
  <c r="AF9" i="114"/>
  <c r="AP55" i="114"/>
  <c r="O55" i="114"/>
  <c r="M55" i="114"/>
  <c r="Y55" i="114"/>
  <c r="Y9" i="114" s="1"/>
  <c r="AQ9" i="114"/>
  <c r="AA55" i="114"/>
  <c r="AU43" i="114"/>
  <c r="K55" i="115"/>
  <c r="AO55" i="115"/>
  <c r="AD55" i="115"/>
  <c r="AF55" i="115"/>
  <c r="X55" i="115"/>
  <c r="AA55" i="115"/>
  <c r="AE9" i="115"/>
  <c r="AU32" i="115"/>
  <c r="M55" i="115"/>
  <c r="M9" i="115" s="1"/>
  <c r="N9" i="115"/>
  <c r="AL9" i="115"/>
  <c r="AU25" i="115"/>
  <c r="AP9" i="115"/>
  <c r="L55" i="115"/>
  <c r="O55" i="115"/>
  <c r="Z55" i="115"/>
  <c r="AU46" i="115"/>
  <c r="AU22" i="115"/>
  <c r="AB9" i="115"/>
  <c r="AT34" i="115"/>
  <c r="AU34" i="115" s="1"/>
  <c r="AS9" i="115"/>
  <c r="AK55" i="115"/>
  <c r="AK9" i="115" s="1"/>
  <c r="AC55" i="115"/>
  <c r="AC9" i="115" s="1"/>
  <c r="Z9" i="112" l="1"/>
  <c r="AK9" i="110"/>
  <c r="AD9" i="112"/>
  <c r="X9" i="110"/>
  <c r="X9" i="111"/>
  <c r="V49" i="113"/>
  <c r="V38" i="113"/>
  <c r="S38" i="117"/>
  <c r="V23" i="111"/>
  <c r="V18" i="113"/>
  <c r="S39" i="113"/>
  <c r="S44" i="111"/>
  <c r="V53" i="113"/>
  <c r="S22" i="113"/>
  <c r="S24" i="113"/>
  <c r="V46" i="111"/>
  <c r="S44" i="110"/>
  <c r="S31" i="111"/>
  <c r="V45" i="118"/>
  <c r="S50" i="111"/>
  <c r="S38" i="113"/>
  <c r="V27" i="113"/>
  <c r="S20" i="118"/>
  <c r="V33" i="113"/>
  <c r="V21" i="113"/>
  <c r="V25" i="113"/>
  <c r="S31" i="113"/>
  <c r="S27" i="113"/>
  <c r="S44" i="113"/>
  <c r="AI39" i="113"/>
  <c r="S19" i="113"/>
  <c r="S50" i="113"/>
  <c r="V19" i="111"/>
  <c r="S30" i="113"/>
  <c r="V29" i="113"/>
  <c r="V48" i="113"/>
  <c r="S18" i="113"/>
  <c r="V20" i="113"/>
  <c r="V43" i="113"/>
  <c r="S39" i="118"/>
  <c r="AI19" i="118"/>
  <c r="AI16" i="118"/>
  <c r="AI55" i="117"/>
  <c r="S25" i="118"/>
  <c r="S46" i="118"/>
  <c r="V50" i="118"/>
  <c r="V48" i="118"/>
  <c r="AI42" i="111"/>
  <c r="V40" i="113"/>
  <c r="V27" i="118"/>
  <c r="V44" i="118"/>
  <c r="S42" i="118"/>
  <c r="AI22" i="118"/>
  <c r="S41" i="118"/>
  <c r="AI21" i="118"/>
  <c r="AI52" i="118"/>
  <c r="V30" i="118"/>
  <c r="AI20" i="118"/>
  <c r="V46" i="113"/>
  <c r="V51" i="113"/>
  <c r="S29" i="111"/>
  <c r="V44" i="111"/>
  <c r="V25" i="111"/>
  <c r="AI26" i="111"/>
  <c r="S19" i="111"/>
  <c r="V51" i="111"/>
  <c r="S25" i="111"/>
  <c r="V42" i="111"/>
  <c r="V37" i="110"/>
  <c r="S51" i="111"/>
  <c r="V48" i="111"/>
  <c r="AI18" i="110"/>
  <c r="V52" i="113"/>
  <c r="AI21" i="111"/>
  <c r="S47" i="113"/>
  <c r="V42" i="113"/>
  <c r="AI49" i="113"/>
  <c r="S40" i="111"/>
  <c r="AI40" i="110"/>
  <c r="AI32" i="118"/>
  <c r="V37" i="118"/>
  <c r="V31" i="118"/>
  <c r="S24" i="118"/>
  <c r="V42" i="118"/>
  <c r="AI46" i="118"/>
  <c r="V16" i="111"/>
  <c r="AI22" i="113"/>
  <c r="AI27" i="113"/>
  <c r="V24" i="118"/>
  <c r="V29" i="118"/>
  <c r="AI44" i="118"/>
  <c r="S39" i="117"/>
  <c r="S21" i="113"/>
  <c r="S46" i="113"/>
  <c r="AI45" i="113"/>
  <c r="AI29" i="113"/>
  <c r="AI37" i="117"/>
  <c r="S51" i="118"/>
  <c r="S45" i="118"/>
  <c r="AI29" i="118"/>
  <c r="S34" i="113"/>
  <c r="V30" i="113"/>
  <c r="S42" i="113"/>
  <c r="AI51" i="113"/>
  <c r="AI19" i="113"/>
  <c r="S27" i="118"/>
  <c r="V19" i="118"/>
  <c r="AI24" i="118"/>
  <c r="AI43" i="118"/>
  <c r="AI25" i="118"/>
  <c r="AI54" i="113"/>
  <c r="S53" i="113"/>
  <c r="V54" i="113"/>
  <c r="S20" i="113"/>
  <c r="S23" i="113"/>
  <c r="V26" i="113"/>
  <c r="S43" i="113"/>
  <c r="AI48" i="113"/>
  <c r="AI44" i="113"/>
  <c r="AI42" i="113"/>
  <c r="AI20" i="113"/>
  <c r="S40" i="113"/>
  <c r="V34" i="113"/>
  <c r="AI31" i="113"/>
  <c r="S26" i="113"/>
  <c r="V22" i="113"/>
  <c r="V24" i="113"/>
  <c r="S49" i="113"/>
  <c r="V47" i="113"/>
  <c r="AI43" i="113"/>
  <c r="AI41" i="113"/>
  <c r="AI25" i="113"/>
  <c r="AI55" i="118"/>
  <c r="S22" i="118"/>
  <c r="V22" i="118"/>
  <c r="V47" i="118"/>
  <c r="AI41" i="118"/>
  <c r="S31" i="117"/>
  <c r="S33" i="113"/>
  <c r="AI16" i="113"/>
  <c r="S29" i="113"/>
  <c r="V28" i="113"/>
  <c r="S45" i="113"/>
  <c r="S48" i="113"/>
  <c r="AI46" i="113"/>
  <c r="AI24" i="113"/>
  <c r="AI23" i="113"/>
  <c r="V20" i="116"/>
  <c r="S28" i="113"/>
  <c r="S25" i="113"/>
  <c r="V19" i="113"/>
  <c r="S51" i="113"/>
  <c r="V41" i="113"/>
  <c r="V45" i="113"/>
  <c r="AI50" i="113"/>
  <c r="AI28" i="113"/>
  <c r="AI37" i="113"/>
  <c r="AI37" i="118"/>
  <c r="S23" i="118"/>
  <c r="S44" i="118"/>
  <c r="V21" i="118"/>
  <c r="V41" i="118"/>
  <c r="AI23" i="118"/>
  <c r="AI28" i="118"/>
  <c r="V29" i="111"/>
  <c r="S45" i="111"/>
  <c r="AI49" i="111"/>
  <c r="S40" i="118"/>
  <c r="V25" i="118"/>
  <c r="S29" i="118"/>
  <c r="S49" i="118"/>
  <c r="V20" i="118"/>
  <c r="V40" i="118"/>
  <c r="AI30" i="118"/>
  <c r="AI27" i="118"/>
  <c r="S43" i="111"/>
  <c r="AI46" i="111"/>
  <c r="AI23" i="111"/>
  <c r="S31" i="118"/>
  <c r="AI32" i="111"/>
  <c r="V53" i="110"/>
  <c r="S19" i="118"/>
  <c r="S28" i="118"/>
  <c r="S48" i="118"/>
  <c r="V51" i="118"/>
  <c r="V46" i="118"/>
  <c r="AI42" i="118"/>
  <c r="AI47" i="118"/>
  <c r="S27" i="111"/>
  <c r="S42" i="111"/>
  <c r="AI44" i="111"/>
  <c r="AI27" i="111"/>
  <c r="S32" i="110"/>
  <c r="S55" i="110"/>
  <c r="AI21" i="110"/>
  <c r="AI55" i="113"/>
  <c r="AI30" i="113"/>
  <c r="AI26" i="113"/>
  <c r="AI52" i="113"/>
  <c r="V23" i="113"/>
  <c r="S41" i="113"/>
  <c r="AI47" i="113"/>
  <c r="V44" i="113"/>
  <c r="V50" i="113"/>
  <c r="AI21" i="113"/>
  <c r="V39" i="113"/>
  <c r="AI32" i="113"/>
  <c r="V16" i="113"/>
  <c r="V31" i="113"/>
  <c r="S55" i="117"/>
  <c r="V48" i="117"/>
  <c r="S20" i="111"/>
  <c r="V49" i="111"/>
  <c r="AI47" i="111"/>
  <c r="S37" i="111"/>
  <c r="S37" i="110"/>
  <c r="V25" i="110"/>
  <c r="S51" i="110"/>
  <c r="S23" i="111"/>
  <c r="S47" i="111"/>
  <c r="AI43" i="111"/>
  <c r="AI20" i="111"/>
  <c r="S39" i="111"/>
  <c r="V50" i="110"/>
  <c r="S20" i="115"/>
  <c r="AI34" i="117"/>
  <c r="S40" i="117"/>
  <c r="V32" i="117"/>
  <c r="S32" i="117"/>
  <c r="V33" i="117"/>
  <c r="AI24" i="116"/>
  <c r="S16" i="116"/>
  <c r="S44" i="115"/>
  <c r="S50" i="115"/>
  <c r="S18" i="115"/>
  <c r="V42" i="115"/>
  <c r="S26" i="115"/>
  <c r="AI45" i="115"/>
  <c r="S19" i="115"/>
  <c r="V47" i="115"/>
  <c r="AI44" i="115"/>
  <c r="AI39" i="115"/>
  <c r="V20" i="115"/>
  <c r="AI50" i="115"/>
  <c r="AI43" i="115"/>
  <c r="S39" i="115"/>
  <c r="V38" i="115"/>
  <c r="V25" i="115"/>
  <c r="AI49" i="115"/>
  <c r="AI23" i="115"/>
  <c r="AI37" i="115"/>
  <c r="AI16" i="115"/>
  <c r="V24" i="115"/>
  <c r="AI24" i="115"/>
  <c r="AI29" i="115"/>
  <c r="AI34" i="115"/>
  <c r="S29" i="115"/>
  <c r="V22" i="115"/>
  <c r="V52" i="115"/>
  <c r="AI27" i="115"/>
  <c r="V31" i="115"/>
  <c r="AI33" i="115"/>
  <c r="AI18" i="115"/>
  <c r="S21" i="115"/>
  <c r="S45" i="115"/>
  <c r="V51" i="115"/>
  <c r="AI19" i="115"/>
  <c r="AI17" i="115"/>
  <c r="AI40" i="113"/>
  <c r="S17" i="115"/>
  <c r="V21" i="116"/>
  <c r="V46" i="116"/>
  <c r="S32" i="116"/>
  <c r="S26" i="118"/>
  <c r="V18" i="118"/>
  <c r="S43" i="118"/>
  <c r="V23" i="118"/>
  <c r="V28" i="118"/>
  <c r="V49" i="118"/>
  <c r="V52" i="118"/>
  <c r="AI50" i="118"/>
  <c r="AI48" i="118"/>
  <c r="AI52" i="117"/>
  <c r="V21" i="111"/>
  <c r="V18" i="111"/>
  <c r="V43" i="111"/>
  <c r="AI50" i="111"/>
  <c r="AI30" i="111"/>
  <c r="V37" i="117"/>
  <c r="V55" i="110"/>
  <c r="S55" i="118"/>
  <c r="S17" i="117"/>
  <c r="AI53" i="110"/>
  <c r="S48" i="116"/>
  <c r="AI48" i="116"/>
  <c r="S21" i="110"/>
  <c r="V38" i="117"/>
  <c r="S53" i="116"/>
  <c r="S46" i="116"/>
  <c r="AI47" i="116"/>
  <c r="S33" i="116"/>
  <c r="S34" i="116"/>
  <c r="V23" i="116"/>
  <c r="AI46" i="116"/>
  <c r="S39" i="116"/>
  <c r="V33" i="116"/>
  <c r="S30" i="116"/>
  <c r="V28" i="116"/>
  <c r="V44" i="116"/>
  <c r="AI44" i="116"/>
  <c r="AI40" i="118"/>
  <c r="V26" i="118"/>
  <c r="S21" i="118"/>
  <c r="S50" i="118"/>
  <c r="S47" i="118"/>
  <c r="V43" i="118"/>
  <c r="AI45" i="118"/>
  <c r="AI51" i="118"/>
  <c r="AI49" i="118"/>
  <c r="AI26" i="118"/>
  <c r="V24" i="111"/>
  <c r="V27" i="111"/>
  <c r="S49" i="111"/>
  <c r="V41" i="111"/>
  <c r="AI48" i="111"/>
  <c r="AI19" i="111"/>
  <c r="S55" i="111"/>
  <c r="V16" i="118"/>
  <c r="V27" i="116"/>
  <c r="V50" i="116"/>
  <c r="AI47" i="110"/>
  <c r="S26" i="116"/>
  <c r="V47" i="116"/>
  <c r="AI50" i="110"/>
  <c r="AI18" i="111"/>
  <c r="V29" i="110"/>
  <c r="S49" i="110"/>
  <c r="AI42" i="110"/>
  <c r="AI39" i="110"/>
  <c r="S32" i="118"/>
  <c r="V21" i="110"/>
  <c r="AI49" i="110"/>
  <c r="AI25" i="110"/>
  <c r="S16" i="113"/>
  <c r="V33" i="111"/>
  <c r="S27" i="110"/>
  <c r="AI41" i="110"/>
  <c r="AI29" i="110"/>
  <c r="AI31" i="111"/>
  <c r="S25" i="110"/>
  <c r="V44" i="110"/>
  <c r="V53" i="111"/>
  <c r="AI54" i="110"/>
  <c r="S46" i="110"/>
  <c r="AI45" i="110"/>
  <c r="S17" i="113"/>
  <c r="V53" i="117"/>
  <c r="S19" i="117"/>
  <c r="S30" i="117"/>
  <c r="V29" i="117"/>
  <c r="S37" i="118"/>
  <c r="S42" i="117"/>
  <c r="AI20" i="117"/>
  <c r="S34" i="111"/>
  <c r="AI47" i="117"/>
  <c r="S53" i="118"/>
  <c r="AI45" i="117"/>
  <c r="AI17" i="110"/>
  <c r="AI33" i="113"/>
  <c r="V17" i="113"/>
  <c r="S52" i="113"/>
  <c r="V37" i="113"/>
  <c r="AI17" i="113"/>
  <c r="V55" i="117"/>
  <c r="AI17" i="118"/>
  <c r="V34" i="116"/>
  <c r="S24" i="116"/>
  <c r="S47" i="116"/>
  <c r="V48" i="116"/>
  <c r="AI19" i="116"/>
  <c r="V39" i="116"/>
  <c r="V21" i="117"/>
  <c r="AI48" i="117"/>
  <c r="AI34" i="116"/>
  <c r="S55" i="116"/>
  <c r="AI53" i="118"/>
  <c r="AI34" i="118"/>
  <c r="S21" i="116"/>
  <c r="V22" i="116"/>
  <c r="AI23" i="116"/>
  <c r="AI54" i="118"/>
  <c r="S45" i="117"/>
  <c r="AI51" i="117"/>
  <c r="V17" i="117"/>
  <c r="S52" i="118"/>
  <c r="S37" i="117"/>
  <c r="S16" i="118"/>
  <c r="S20" i="116"/>
  <c r="S43" i="116"/>
  <c r="AI30" i="116"/>
  <c r="V53" i="118"/>
  <c r="S43" i="117"/>
  <c r="AI49" i="117"/>
  <c r="S40" i="116"/>
  <c r="V31" i="116"/>
  <c r="S52" i="116"/>
  <c r="S37" i="113"/>
  <c r="S16" i="117"/>
  <c r="AI33" i="117"/>
  <c r="AI18" i="117"/>
  <c r="S18" i="116"/>
  <c r="AI38" i="118"/>
  <c r="V54" i="116"/>
  <c r="S25" i="116"/>
  <c r="V19" i="116"/>
  <c r="S50" i="116"/>
  <c r="V24" i="116"/>
  <c r="V45" i="116"/>
  <c r="V49" i="116"/>
  <c r="AI50" i="116"/>
  <c r="AI29" i="116"/>
  <c r="AI45" i="116"/>
  <c r="V17" i="118"/>
  <c r="AI16" i="117"/>
  <c r="S23" i="117"/>
  <c r="S49" i="117"/>
  <c r="V50" i="117"/>
  <c r="AI50" i="117"/>
  <c r="AI17" i="116"/>
  <c r="S31" i="116"/>
  <c r="S38" i="116"/>
  <c r="S23" i="116"/>
  <c r="S28" i="116"/>
  <c r="S42" i="116"/>
  <c r="S45" i="116"/>
  <c r="V52" i="116"/>
  <c r="V41" i="116"/>
  <c r="AI42" i="116"/>
  <c r="AI21" i="116"/>
  <c r="AI26" i="116"/>
  <c r="AI54" i="117"/>
  <c r="S29" i="117"/>
  <c r="V22" i="117"/>
  <c r="S41" i="117"/>
  <c r="V42" i="117"/>
  <c r="AI42" i="117"/>
  <c r="V16" i="116"/>
  <c r="V55" i="116"/>
  <c r="AI54" i="116"/>
  <c r="AI53" i="117"/>
  <c r="AI39" i="116"/>
  <c r="AI33" i="118"/>
  <c r="AI31" i="116"/>
  <c r="S41" i="116"/>
  <c r="S27" i="116"/>
  <c r="V26" i="116"/>
  <c r="S44" i="116"/>
  <c r="V51" i="116"/>
  <c r="V40" i="116"/>
  <c r="AI49" i="116"/>
  <c r="AI28" i="116"/>
  <c r="AI25" i="116"/>
  <c r="V34" i="117"/>
  <c r="S46" i="117"/>
  <c r="S44" i="117"/>
  <c r="V40" i="117"/>
  <c r="AI27" i="117"/>
  <c r="AI41" i="117"/>
  <c r="AI40" i="117"/>
  <c r="V53" i="116"/>
  <c r="S52" i="117"/>
  <c r="V38" i="116"/>
  <c r="V32" i="118"/>
  <c r="AI16" i="116"/>
  <c r="S22" i="116"/>
  <c r="S19" i="116"/>
  <c r="V18" i="116"/>
  <c r="V30" i="116"/>
  <c r="V43" i="116"/>
  <c r="AI51" i="116"/>
  <c r="AI41" i="116"/>
  <c r="AI20" i="116"/>
  <c r="S33" i="117"/>
  <c r="S27" i="117"/>
  <c r="S51" i="117"/>
  <c r="V46" i="117"/>
  <c r="AI26" i="117"/>
  <c r="AI55" i="116"/>
  <c r="V32" i="116"/>
  <c r="S18" i="118"/>
  <c r="AI38" i="117"/>
  <c r="S49" i="116"/>
  <c r="S29" i="116"/>
  <c r="V29" i="116"/>
  <c r="V25" i="116"/>
  <c r="S51" i="116"/>
  <c r="V42" i="116"/>
  <c r="AI43" i="116"/>
  <c r="AI22" i="116"/>
  <c r="AI27" i="116"/>
  <c r="S18" i="117"/>
  <c r="AI39" i="117"/>
  <c r="S25" i="117"/>
  <c r="S50" i="117"/>
  <c r="V44" i="117"/>
  <c r="AI24" i="117"/>
  <c r="AI32" i="116"/>
  <c r="S34" i="115"/>
  <c r="S46" i="115"/>
  <c r="S25" i="115"/>
  <c r="V23" i="115"/>
  <c r="S51" i="115"/>
  <c r="AI42" i="115"/>
  <c r="V44" i="115"/>
  <c r="V49" i="115"/>
  <c r="AI30" i="115"/>
  <c r="AI26" i="115"/>
  <c r="V30" i="111"/>
  <c r="V28" i="111"/>
  <c r="S21" i="111"/>
  <c r="S41" i="111"/>
  <c r="AI24" i="111"/>
  <c r="V40" i="111"/>
  <c r="AI41" i="111"/>
  <c r="AI22" i="111"/>
  <c r="AI25" i="111"/>
  <c r="AI52" i="111"/>
  <c r="S17" i="110"/>
  <c r="S16" i="111"/>
  <c r="V16" i="115"/>
  <c r="V55" i="111"/>
  <c r="S52" i="110"/>
  <c r="S31" i="115"/>
  <c r="S38" i="111"/>
  <c r="S33" i="115"/>
  <c r="V32" i="115"/>
  <c r="S34" i="110"/>
  <c r="S20" i="110"/>
  <c r="S24" i="110"/>
  <c r="S43" i="110"/>
  <c r="AI48" i="110"/>
  <c r="V43" i="110"/>
  <c r="AI27" i="110"/>
  <c r="V38" i="118"/>
  <c r="AI52" i="116"/>
  <c r="S55" i="115"/>
  <c r="AI38" i="115"/>
  <c r="S53" i="110"/>
  <c r="AI33" i="116"/>
  <c r="V37" i="116"/>
  <c r="AI18" i="116"/>
  <c r="AI31" i="115"/>
  <c r="S28" i="115"/>
  <c r="V28" i="115"/>
  <c r="V30" i="115"/>
  <c r="S43" i="115"/>
  <c r="V46" i="115"/>
  <c r="AI47" i="115"/>
  <c r="V41" i="115"/>
  <c r="AI22" i="115"/>
  <c r="AI25" i="115"/>
  <c r="V22" i="111"/>
  <c r="V20" i="111"/>
  <c r="V26" i="111"/>
  <c r="S48" i="111"/>
  <c r="V50" i="111"/>
  <c r="AI51" i="111"/>
  <c r="V45" i="111"/>
  <c r="AI29" i="111"/>
  <c r="AI40" i="111"/>
  <c r="AI55" i="115"/>
  <c r="AI39" i="111"/>
  <c r="V37" i="111"/>
  <c r="S40" i="110"/>
  <c r="S16" i="115"/>
  <c r="V39" i="111"/>
  <c r="V17" i="115"/>
  <c r="AI31" i="110"/>
  <c r="V27" i="110"/>
  <c r="V23" i="110"/>
  <c r="S50" i="110"/>
  <c r="AI28" i="110"/>
  <c r="AI44" i="110"/>
  <c r="AI19" i="110"/>
  <c r="AI54" i="111"/>
  <c r="AI40" i="116"/>
  <c r="AI53" i="115"/>
  <c r="V33" i="115"/>
  <c r="V39" i="110"/>
  <c r="V17" i="116"/>
  <c r="S17" i="116"/>
  <c r="AI53" i="116"/>
  <c r="S30" i="115"/>
  <c r="S52" i="115"/>
  <c r="AI54" i="115"/>
  <c r="S24" i="115"/>
  <c r="V27" i="115"/>
  <c r="S47" i="115"/>
  <c r="V29" i="115"/>
  <c r="S42" i="115"/>
  <c r="AI41" i="115"/>
  <c r="V43" i="115"/>
  <c r="V48" i="115"/>
  <c r="AI21" i="115"/>
  <c r="S26" i="111"/>
  <c r="S24" i="111"/>
  <c r="S22" i="111"/>
  <c r="S28" i="111"/>
  <c r="S46" i="111"/>
  <c r="AI45" i="111"/>
  <c r="V47" i="111"/>
  <c r="V52" i="111"/>
  <c r="AI28" i="111"/>
  <c r="AI37" i="111"/>
  <c r="AI53" i="111"/>
  <c r="V34" i="111"/>
  <c r="S54" i="115"/>
  <c r="V31" i="111"/>
  <c r="V33" i="110"/>
  <c r="AI38" i="111"/>
  <c r="V28" i="110"/>
  <c r="S19" i="110"/>
  <c r="S23" i="110"/>
  <c r="S41" i="110"/>
  <c r="AI20" i="110"/>
  <c r="V42" i="110"/>
  <c r="AI24" i="110"/>
  <c r="S17" i="111"/>
  <c r="AI37" i="116"/>
  <c r="S40" i="115"/>
  <c r="V34" i="115"/>
  <c r="AI38" i="116"/>
  <c r="AI37" i="110"/>
  <c r="S31" i="110"/>
  <c r="S37" i="116"/>
  <c r="S23" i="115"/>
  <c r="V19" i="115"/>
  <c r="V26" i="115"/>
  <c r="V21" i="115"/>
  <c r="S49" i="115"/>
  <c r="V45" i="115"/>
  <c r="AI46" i="115"/>
  <c r="V40" i="115"/>
  <c r="AI28" i="115"/>
  <c r="S38" i="115"/>
  <c r="S52" i="111"/>
  <c r="V39" i="115"/>
  <c r="AI17" i="111"/>
  <c r="AI52" i="115"/>
  <c r="V55" i="115"/>
  <c r="AI33" i="111"/>
  <c r="S29" i="110"/>
  <c r="V26" i="110"/>
  <c r="V22" i="110"/>
  <c r="V48" i="110"/>
  <c r="V45" i="110"/>
  <c r="AI43" i="110"/>
  <c r="AI30" i="110"/>
  <c r="V53" i="115"/>
  <c r="S37" i="115"/>
  <c r="S18" i="111"/>
  <c r="AI52" i="110"/>
  <c r="S53" i="115"/>
  <c r="S22" i="115"/>
  <c r="S27" i="115"/>
  <c r="V18" i="115"/>
  <c r="S48" i="115"/>
  <c r="S41" i="115"/>
  <c r="AI48" i="115"/>
  <c r="V50" i="115"/>
  <c r="AI51" i="115"/>
  <c r="AI20" i="115"/>
  <c r="AI32" i="115"/>
  <c r="AI40" i="115"/>
  <c r="V37" i="115"/>
  <c r="V32" i="111"/>
  <c r="S22" i="110"/>
  <c r="V18" i="110"/>
  <c r="S45" i="110"/>
  <c r="V40" i="110"/>
  <c r="AI46" i="110"/>
  <c r="V49" i="110"/>
  <c r="AI22" i="110"/>
  <c r="S54" i="111"/>
  <c r="S32" i="115"/>
  <c r="AI32" i="110"/>
  <c r="S34" i="117"/>
  <c r="S28" i="117"/>
  <c r="S24" i="117"/>
  <c r="V28" i="117"/>
  <c r="V26" i="117"/>
  <c r="V47" i="117"/>
  <c r="V51" i="117"/>
  <c r="AI19" i="117"/>
  <c r="AI43" i="117"/>
  <c r="AI29" i="117"/>
  <c r="V54" i="118"/>
  <c r="AI31" i="117"/>
  <c r="S20" i="117"/>
  <c r="V23" i="117"/>
  <c r="V20" i="117"/>
  <c r="V18" i="117"/>
  <c r="AI28" i="117"/>
  <c r="V43" i="117"/>
  <c r="AI46" i="117"/>
  <c r="AI23" i="117"/>
  <c r="AI21" i="117"/>
  <c r="V39" i="117"/>
  <c r="AI31" i="118"/>
  <c r="S17" i="118"/>
  <c r="S21" i="117"/>
  <c r="S26" i="117"/>
  <c r="V24" i="117"/>
  <c r="V27" i="117"/>
  <c r="V25" i="117"/>
  <c r="V45" i="117"/>
  <c r="V49" i="117"/>
  <c r="AI25" i="117"/>
  <c r="AI30" i="117"/>
  <c r="S53" i="117"/>
  <c r="S22" i="117"/>
  <c r="V30" i="117"/>
  <c r="S47" i="117"/>
  <c r="V19" i="117"/>
  <c r="S48" i="117"/>
  <c r="V52" i="117"/>
  <c r="V41" i="117"/>
  <c r="AI44" i="117"/>
  <c r="AI22" i="117"/>
  <c r="S33" i="118"/>
  <c r="S54" i="118"/>
  <c r="S34" i="118"/>
  <c r="AI30" i="114"/>
  <c r="S55" i="114"/>
  <c r="V17" i="111"/>
  <c r="V20" i="110"/>
  <c r="V19" i="110"/>
  <c r="V24" i="110"/>
  <c r="S47" i="110"/>
  <c r="S48" i="110"/>
  <c r="V46" i="110"/>
  <c r="V51" i="110"/>
  <c r="V41" i="110"/>
  <c r="AI23" i="110"/>
  <c r="S32" i="111"/>
  <c r="AI16" i="111"/>
  <c r="S33" i="110"/>
  <c r="V38" i="110"/>
  <c r="S30" i="110"/>
  <c r="S18" i="110"/>
  <c r="S30" i="114"/>
  <c r="S53" i="111"/>
  <c r="AI39" i="118"/>
  <c r="V38" i="111"/>
  <c r="S39" i="110"/>
  <c r="V34" i="110"/>
  <c r="S30" i="118"/>
  <c r="V32" i="114"/>
  <c r="V54" i="111"/>
  <c r="V33" i="118"/>
  <c r="AI34" i="110"/>
  <c r="V31" i="110"/>
  <c r="V39" i="118"/>
  <c r="V17" i="110"/>
  <c r="AI34" i="111"/>
  <c r="AI16" i="110"/>
  <c r="S28" i="110"/>
  <c r="S26" i="110"/>
  <c r="V30" i="110"/>
  <c r="S42" i="110"/>
  <c r="V47" i="110"/>
  <c r="V52" i="110"/>
  <c r="AI51" i="110"/>
  <c r="AI26" i="110"/>
  <c r="S33" i="111"/>
  <c r="AI18" i="118"/>
  <c r="S26" i="114"/>
  <c r="S30" i="111"/>
  <c r="S16" i="110"/>
  <c r="AI55" i="110"/>
  <c r="AI33" i="110"/>
  <c r="V34" i="118"/>
  <c r="V54" i="110"/>
  <c r="AI38" i="110"/>
  <c r="V52" i="114"/>
  <c r="AI34" i="112"/>
  <c r="AI34" i="113"/>
  <c r="AI18" i="113"/>
  <c r="V55" i="113"/>
  <c r="AI53" i="113"/>
  <c r="S54" i="110"/>
  <c r="S55" i="113"/>
  <c r="AI55" i="112"/>
  <c r="AI18" i="112"/>
  <c r="AI37" i="112"/>
  <c r="S52" i="112"/>
  <c r="V16" i="110"/>
  <c r="V32" i="110"/>
  <c r="AI34" i="114"/>
  <c r="AI18" i="114"/>
  <c r="V34" i="114"/>
  <c r="AI39" i="114"/>
  <c r="V18" i="114"/>
  <c r="V45" i="114"/>
  <c r="AI33" i="114"/>
  <c r="S17" i="114"/>
  <c r="S33" i="114"/>
  <c r="V38" i="114"/>
  <c r="S51" i="114"/>
  <c r="AI46" i="114"/>
  <c r="AI37" i="114"/>
  <c r="V17" i="114"/>
  <c r="AI53" i="114"/>
  <c r="AI38" i="114"/>
  <c r="S18" i="114"/>
  <c r="S24" i="114"/>
  <c r="V44" i="114"/>
  <c r="AI22" i="114"/>
  <c r="V26" i="112"/>
  <c r="S52" i="114"/>
  <c r="S20" i="114"/>
  <c r="AI51" i="114"/>
  <c r="S28" i="112"/>
  <c r="V33" i="114"/>
  <c r="S40" i="114"/>
  <c r="V25" i="114"/>
  <c r="AI43" i="114"/>
  <c r="V23" i="112"/>
  <c r="V55" i="114"/>
  <c r="S37" i="114"/>
  <c r="AI54" i="114"/>
  <c r="V21" i="114"/>
  <c r="V40" i="114"/>
  <c r="S49" i="112"/>
  <c r="V37" i="114"/>
  <c r="S32" i="114"/>
  <c r="V53" i="114"/>
  <c r="S42" i="114"/>
  <c r="AI49" i="114"/>
  <c r="V31" i="117"/>
  <c r="AI17" i="117"/>
  <c r="V16" i="117"/>
  <c r="AI32" i="117"/>
  <c r="AI38" i="113"/>
  <c r="S54" i="117"/>
  <c r="S32" i="113"/>
  <c r="V32" i="113"/>
  <c r="S54" i="112"/>
  <c r="S30" i="112"/>
  <c r="S31" i="112"/>
  <c r="AI33" i="112"/>
  <c r="S40" i="112"/>
  <c r="AI38" i="112"/>
  <c r="V34" i="112"/>
  <c r="S23" i="112"/>
  <c r="S27" i="112"/>
  <c r="S19" i="112"/>
  <c r="S41" i="112"/>
  <c r="V46" i="112"/>
  <c r="AI49" i="112"/>
  <c r="V49" i="112"/>
  <c r="AI44" i="112"/>
  <c r="AI30" i="112"/>
  <c r="V39" i="112"/>
  <c r="S16" i="112"/>
  <c r="V32" i="112"/>
  <c r="S37" i="112"/>
  <c r="AI31" i="112"/>
  <c r="S18" i="112"/>
  <c r="V18" i="112"/>
  <c r="S26" i="112"/>
  <c r="V30" i="112"/>
  <c r="S46" i="112"/>
  <c r="AI51" i="112"/>
  <c r="AI41" i="112"/>
  <c r="V41" i="112"/>
  <c r="AI20" i="112"/>
  <c r="AI22" i="112"/>
  <c r="V53" i="112"/>
  <c r="AI32" i="112"/>
  <c r="S53" i="112"/>
  <c r="V17" i="112"/>
  <c r="S32" i="112"/>
  <c r="S22" i="112"/>
  <c r="V27" i="112"/>
  <c r="V22" i="112"/>
  <c r="S45" i="112"/>
  <c r="AI43" i="112"/>
  <c r="V51" i="112"/>
  <c r="AI46" i="112"/>
  <c r="AI27" i="112"/>
  <c r="AI29" i="112"/>
  <c r="AI55" i="114"/>
  <c r="V54" i="112"/>
  <c r="V31" i="112"/>
  <c r="AI39" i="112"/>
  <c r="S17" i="112"/>
  <c r="AI54" i="112"/>
  <c r="S29" i="112"/>
  <c r="V19" i="112"/>
  <c r="V29" i="112"/>
  <c r="S44" i="112"/>
  <c r="V45" i="112"/>
  <c r="V43" i="112"/>
  <c r="V48" i="112"/>
  <c r="AI19" i="112"/>
  <c r="AI21" i="112"/>
  <c r="AI47" i="112"/>
  <c r="S38" i="112"/>
  <c r="AI17" i="112"/>
  <c r="V38" i="112"/>
  <c r="AI52" i="112"/>
  <c r="S33" i="112"/>
  <c r="V33" i="112"/>
  <c r="S34" i="112"/>
  <c r="S21" i="112"/>
  <c r="S48" i="112"/>
  <c r="V21" i="112"/>
  <c r="S51" i="112"/>
  <c r="AI50" i="112"/>
  <c r="AI48" i="112"/>
  <c r="V40" i="112"/>
  <c r="AI26" i="112"/>
  <c r="V44" i="112"/>
  <c r="AI23" i="112"/>
  <c r="V16" i="112"/>
  <c r="AI16" i="112"/>
  <c r="AI40" i="112"/>
  <c r="V55" i="112"/>
  <c r="S55" i="112"/>
  <c r="S25" i="112"/>
  <c r="S47" i="112"/>
  <c r="V25" i="112"/>
  <c r="V28" i="112"/>
  <c r="S43" i="112"/>
  <c r="AI42" i="112"/>
  <c r="V50" i="112"/>
  <c r="AI45" i="112"/>
  <c r="AI25" i="112"/>
  <c r="S38" i="118"/>
  <c r="S42" i="112"/>
  <c r="V47" i="112"/>
  <c r="S39" i="112"/>
  <c r="V37" i="112"/>
  <c r="AI53" i="112"/>
  <c r="S24" i="112"/>
  <c r="S20" i="112"/>
  <c r="V24" i="112"/>
  <c r="V20" i="112"/>
  <c r="S50" i="112"/>
  <c r="V52" i="112"/>
  <c r="V42" i="112"/>
  <c r="AI28" i="112"/>
  <c r="S19" i="114"/>
  <c r="V24" i="114"/>
  <c r="S49" i="114"/>
  <c r="V19" i="114"/>
  <c r="S45" i="114"/>
  <c r="V50" i="114"/>
  <c r="AI28" i="114"/>
  <c r="V46" i="114"/>
  <c r="AI24" i="114"/>
  <c r="S16" i="114"/>
  <c r="S53" i="114"/>
  <c r="S25" i="114"/>
  <c r="S28" i="114"/>
  <c r="V29" i="114"/>
  <c r="V26" i="114"/>
  <c r="S44" i="114"/>
  <c r="V42" i="114"/>
  <c r="V48" i="114"/>
  <c r="AI47" i="114"/>
  <c r="AI23" i="114"/>
  <c r="S38" i="114"/>
  <c r="S54" i="114"/>
  <c r="V39" i="114"/>
  <c r="S39" i="114"/>
  <c r="V31" i="114"/>
  <c r="AI40" i="114"/>
  <c r="S31" i="114"/>
  <c r="S34" i="114"/>
  <c r="S23" i="114"/>
  <c r="V23" i="114"/>
  <c r="V28" i="114"/>
  <c r="S43" i="114"/>
  <c r="AI45" i="114"/>
  <c r="V49" i="114"/>
  <c r="AI41" i="114"/>
  <c r="AI27" i="114"/>
  <c r="AI29" i="114"/>
  <c r="AI52" i="114"/>
  <c r="AI31" i="114"/>
  <c r="S22" i="114"/>
  <c r="S50" i="114"/>
  <c r="V20" i="114"/>
  <c r="S48" i="114"/>
  <c r="V51" i="114"/>
  <c r="V41" i="114"/>
  <c r="AI20" i="114"/>
  <c r="AI19" i="114"/>
  <c r="AI21" i="114"/>
  <c r="V16" i="114"/>
  <c r="AI17" i="114"/>
  <c r="AI16" i="114"/>
  <c r="S29" i="114"/>
  <c r="V30" i="114"/>
  <c r="S41" i="114"/>
  <c r="S47" i="114"/>
  <c r="V43" i="114"/>
  <c r="AI50" i="114"/>
  <c r="V47" i="114"/>
  <c r="AI26" i="114"/>
  <c r="S27" i="114"/>
  <c r="S21" i="114"/>
  <c r="V22" i="114"/>
  <c r="V27" i="114"/>
  <c r="S46" i="114"/>
  <c r="AI44" i="114"/>
  <c r="AI42" i="114"/>
  <c r="AI48" i="114"/>
  <c r="AI25" i="114"/>
  <c r="AI32" i="114"/>
  <c r="M82" i="123"/>
  <c r="M74" i="123"/>
  <c r="M75" i="123"/>
  <c r="D29" i="71"/>
  <c r="AS9" i="110"/>
  <c r="L55" i="114"/>
  <c r="L9" i="114" s="1"/>
  <c r="AM55" i="112"/>
  <c r="AM9" i="112" s="1"/>
  <c r="AP55" i="112"/>
  <c r="AP9" i="112" s="1"/>
  <c r="O55" i="111"/>
  <c r="O9" i="111" s="1"/>
  <c r="AR9" i="112"/>
  <c r="AE9" i="110"/>
  <c r="J55" i="113"/>
  <c r="J9" i="113" s="1"/>
  <c r="AQ9" i="111"/>
  <c r="AE9" i="111"/>
  <c r="AP9" i="110"/>
  <c r="I9" i="115"/>
  <c r="N55" i="112"/>
  <c r="N9" i="112" s="1"/>
  <c r="AF9" i="110"/>
  <c r="AR9" i="113"/>
  <c r="X9" i="115"/>
  <c r="AF9" i="115"/>
  <c r="AN9" i="114"/>
  <c r="N9" i="113"/>
  <c r="AM9" i="113"/>
  <c r="AE9" i="112"/>
  <c r="AB9" i="110"/>
  <c r="AD9" i="115"/>
  <c r="AC9" i="114"/>
  <c r="X9" i="113"/>
  <c r="AB9" i="111"/>
  <c r="K9" i="110"/>
  <c r="N9" i="114"/>
  <c r="H9" i="114"/>
  <c r="L9" i="113"/>
  <c r="AB9" i="113"/>
  <c r="L9" i="111"/>
  <c r="P9" i="110"/>
  <c r="M9" i="110"/>
  <c r="O9" i="110"/>
  <c r="L9" i="115"/>
  <c r="P9" i="113"/>
  <c r="O9" i="112"/>
  <c r="Z9" i="111"/>
  <c r="I9" i="113"/>
  <c r="AM9" i="111"/>
  <c r="AN9" i="110"/>
  <c r="AA9" i="110"/>
  <c r="AO9" i="115"/>
  <c r="H9" i="115"/>
  <c r="Z9" i="114"/>
  <c r="AN9" i="113"/>
  <c r="H9" i="113"/>
  <c r="AA9" i="112"/>
  <c r="AS9" i="111"/>
  <c r="J9" i="112"/>
  <c r="P9" i="111"/>
  <c r="K9" i="111"/>
  <c r="K9" i="115"/>
  <c r="M9" i="114"/>
  <c r="AM9" i="114"/>
  <c r="AA9" i="114"/>
  <c r="AU34" i="113"/>
  <c r="AD9" i="113"/>
  <c r="Z9" i="113"/>
  <c r="AK9" i="113"/>
  <c r="AS9" i="112"/>
  <c r="L9" i="112"/>
  <c r="AO9" i="111"/>
  <c r="J9" i="110"/>
  <c r="M9" i="112"/>
  <c r="AR9" i="110"/>
  <c r="AQ9" i="110"/>
  <c r="AO9" i="110"/>
  <c r="I9" i="111"/>
  <c r="Z9" i="115"/>
  <c r="X9" i="114"/>
  <c r="AO9" i="114"/>
  <c r="AD9" i="114"/>
  <c r="O9" i="114"/>
  <c r="K9" i="113"/>
  <c r="AA9" i="113"/>
  <c r="AC9" i="110"/>
  <c r="AF9" i="111"/>
  <c r="L9" i="110"/>
  <c r="Z9" i="110"/>
  <c r="Y9" i="110"/>
  <c r="O9" i="115"/>
  <c r="AA9" i="115"/>
  <c r="AQ9" i="113"/>
  <c r="AN9" i="112"/>
  <c r="AB9" i="112"/>
  <c r="AL9" i="111"/>
  <c r="N9" i="110"/>
  <c r="AP9" i="114"/>
  <c r="P9" i="114"/>
  <c r="Y55" i="115"/>
  <c r="AN9" i="115"/>
  <c r="K9" i="114"/>
  <c r="I9" i="114"/>
  <c r="AS9" i="114"/>
  <c r="Y9" i="113"/>
  <c r="AR9" i="114"/>
  <c r="AE9" i="113"/>
  <c r="O9" i="113"/>
  <c r="Y9" i="112"/>
  <c r="X9" i="112"/>
  <c r="AC9" i="111"/>
  <c r="I9" i="110"/>
  <c r="AL9" i="110"/>
  <c r="H9" i="110"/>
  <c r="V9" i="113" l="1"/>
  <c r="S9" i="111"/>
  <c r="AI9" i="118"/>
  <c r="V9" i="116"/>
  <c r="AI9" i="116"/>
  <c r="S9" i="117"/>
  <c r="AI9" i="111"/>
  <c r="S9" i="116"/>
  <c r="V9" i="115"/>
  <c r="AI9" i="115"/>
  <c r="S9" i="115"/>
  <c r="V9" i="111"/>
  <c r="S9" i="113"/>
  <c r="V9" i="118"/>
  <c r="V9" i="117"/>
  <c r="S9" i="118"/>
  <c r="AI9" i="113"/>
  <c r="AI9" i="110"/>
  <c r="V9" i="110"/>
  <c r="S9" i="110"/>
  <c r="AI9" i="117"/>
  <c r="V9" i="114"/>
  <c r="AI9" i="114"/>
  <c r="AI9" i="112"/>
  <c r="V9" i="112"/>
  <c r="S9" i="112"/>
  <c r="S9" i="114"/>
  <c r="M80" i="123"/>
  <c r="M76" i="123"/>
  <c r="M78" i="123"/>
  <c r="M81" i="123"/>
  <c r="M86" i="123"/>
  <c r="M83" i="123"/>
  <c r="M85" i="123"/>
  <c r="M77" i="123"/>
  <c r="M79" i="123"/>
  <c r="M84" i="123"/>
  <c r="M112" i="123"/>
  <c r="M118" i="123"/>
  <c r="M117" i="123"/>
  <c r="M119" i="123"/>
  <c r="M122" i="123"/>
  <c r="M111" i="123"/>
  <c r="D30" i="71"/>
  <c r="Y9" i="115"/>
  <c r="G55" i="111"/>
  <c r="Q37" i="111"/>
  <c r="M121" i="123" l="1"/>
  <c r="M113" i="123"/>
  <c r="M152" i="123"/>
  <c r="M120" i="123"/>
  <c r="M114" i="123"/>
  <c r="M115" i="123"/>
  <c r="M123" i="123"/>
  <c r="M116" i="123"/>
  <c r="M156" i="123"/>
  <c r="M148" i="123"/>
  <c r="M154" i="123"/>
  <c r="M155" i="123"/>
  <c r="M158" i="123"/>
  <c r="M159" i="123"/>
  <c r="M150" i="123"/>
  <c r="M157" i="123"/>
  <c r="M149" i="123"/>
  <c r="D31" i="71"/>
  <c r="D32" i="71" s="1"/>
  <c r="AJ55" i="111"/>
  <c r="AJ55" i="115"/>
  <c r="AT37" i="115"/>
  <c r="Q55" i="111"/>
  <c r="M153" i="123" l="1"/>
  <c r="M160" i="123"/>
  <c r="M151" i="123"/>
  <c r="M192" i="123"/>
  <c r="M189" i="123"/>
  <c r="M186" i="123"/>
  <c r="M196" i="123"/>
  <c r="M194" i="123"/>
  <c r="M187" i="123"/>
  <c r="M191" i="123"/>
  <c r="M185" i="123"/>
  <c r="M195" i="123"/>
  <c r="M193" i="123"/>
  <c r="M188" i="123"/>
  <c r="D33" i="71"/>
  <c r="D34" i="71" s="1"/>
  <c r="AJ55" i="113"/>
  <c r="AT37" i="113"/>
  <c r="Q37" i="113"/>
  <c r="G55" i="113"/>
  <c r="AG37" i="115"/>
  <c r="W55" i="115"/>
  <c r="AG37" i="113"/>
  <c r="W55" i="113"/>
  <c r="AT55" i="115"/>
  <c r="AG37" i="110"/>
  <c r="W55" i="110"/>
  <c r="AT37" i="112"/>
  <c r="AJ55" i="112"/>
  <c r="AG37" i="111"/>
  <c r="W55" i="111"/>
  <c r="Q37" i="112"/>
  <c r="G55" i="112"/>
  <c r="Q37" i="115"/>
  <c r="G55" i="115"/>
  <c r="M197" i="123" l="1"/>
  <c r="M190" i="123"/>
  <c r="M229" i="123"/>
  <c r="M227" i="123"/>
  <c r="M230" i="123"/>
  <c r="M224" i="123"/>
  <c r="M225" i="123"/>
  <c r="M232" i="123"/>
  <c r="M233" i="123"/>
  <c r="M223" i="123"/>
  <c r="M228" i="123"/>
  <c r="M234" i="123"/>
  <c r="M222" i="123"/>
  <c r="M226" i="123"/>
  <c r="M231" i="123"/>
  <c r="D35" i="71"/>
  <c r="D36" i="71" s="1"/>
  <c r="AU37" i="115"/>
  <c r="AG55" i="113"/>
  <c r="AG55" i="110"/>
  <c r="AU37" i="113"/>
  <c r="AK55" i="111"/>
  <c r="AT37" i="111"/>
  <c r="AU37" i="111" s="1"/>
  <c r="AG55" i="115"/>
  <c r="Q37" i="114"/>
  <c r="G55" i="114"/>
  <c r="AT55" i="113"/>
  <c r="AJ55" i="110"/>
  <c r="AT37" i="110"/>
  <c r="AU37" i="110" s="1"/>
  <c r="Q55" i="115"/>
  <c r="AG55" i="111"/>
  <c r="AT55" i="112"/>
  <c r="W55" i="112"/>
  <c r="AG37" i="112"/>
  <c r="Q37" i="110"/>
  <c r="G55" i="110"/>
  <c r="Q55" i="113"/>
  <c r="AJ55" i="114"/>
  <c r="AT37" i="114"/>
  <c r="Q55" i="112"/>
  <c r="AG37" i="114"/>
  <c r="W55" i="114"/>
  <c r="D37" i="71" l="1"/>
  <c r="D38" i="71" s="1"/>
  <c r="D39" i="71" s="1"/>
  <c r="D41" i="71" s="1"/>
  <c r="D43" i="71" s="1"/>
  <c r="D45" i="71" s="1"/>
  <c r="D47" i="71" s="1"/>
  <c r="D48" i="71" s="1"/>
  <c r="D49" i="71" s="1"/>
  <c r="D50" i="71" s="1"/>
  <c r="D51" i="71" s="1"/>
  <c r="D53" i="71" s="1"/>
  <c r="M260" i="123"/>
  <c r="M268" i="123"/>
  <c r="M265" i="123"/>
  <c r="M267" i="123"/>
  <c r="M264" i="123"/>
  <c r="M270" i="123"/>
  <c r="M266" i="123"/>
  <c r="M259" i="123"/>
  <c r="M269" i="123"/>
  <c r="M262" i="123"/>
  <c r="M263" i="123"/>
  <c r="M271" i="123"/>
  <c r="M261" i="123"/>
  <c r="AU37" i="112"/>
  <c r="AU37" i="114"/>
  <c r="AU55" i="115"/>
  <c r="AG55" i="112"/>
  <c r="AU55" i="112" s="1"/>
  <c r="AT55" i="110"/>
  <c r="AU55" i="110" s="1"/>
  <c r="AG55" i="114"/>
  <c r="AT55" i="114"/>
  <c r="AT55" i="111"/>
  <c r="AU55" i="111" s="1"/>
  <c r="AU9" i="111" s="1"/>
  <c r="Q55" i="110"/>
  <c r="Q55" i="114"/>
  <c r="AU55" i="113"/>
  <c r="D54" i="71" l="1"/>
  <c r="D55" i="71" s="1"/>
  <c r="D56" i="71" s="1"/>
  <c r="D58" i="71" s="1"/>
  <c r="D60" i="71" s="1"/>
  <c r="AU55" i="114"/>
  <c r="AI55" i="81"/>
  <c r="AI54" i="81"/>
  <c r="AI53" i="81"/>
  <c r="AI52" i="81"/>
  <c r="AI40" i="81"/>
  <c r="AI39" i="81"/>
  <c r="AI38" i="81"/>
  <c r="AI37" i="81"/>
  <c r="V55" i="81"/>
  <c r="V54" i="81"/>
  <c r="V53" i="81"/>
  <c r="V39" i="81"/>
  <c r="V38" i="81"/>
  <c r="V37" i="81"/>
  <c r="S55" i="81"/>
  <c r="S54" i="81"/>
  <c r="S53" i="81"/>
  <c r="S52" i="81"/>
  <c r="S40" i="81"/>
  <c r="S39" i="81"/>
  <c r="S38" i="81"/>
  <c r="S37" i="81"/>
  <c r="S34" i="81"/>
  <c r="AI34" i="81"/>
  <c r="V34" i="81"/>
  <c r="AI33" i="81"/>
  <c r="AI32" i="81"/>
  <c r="AI31" i="81"/>
  <c r="AI18" i="81"/>
  <c r="AI17" i="81"/>
  <c r="AI16" i="81"/>
  <c r="V33" i="81"/>
  <c r="V32" i="81"/>
  <c r="V31" i="81"/>
  <c r="V17" i="81"/>
  <c r="V16" i="81"/>
  <c r="S17" i="81"/>
  <c r="S18" i="81"/>
  <c r="S30" i="81"/>
  <c r="S31" i="81"/>
  <c r="S32" i="81"/>
  <c r="S33" i="81"/>
  <c r="S16" i="81"/>
  <c r="AT53" i="109"/>
  <c r="AG53" i="109"/>
  <c r="Q53" i="109"/>
  <c r="AT52" i="109"/>
  <c r="AG52" i="109"/>
  <c r="Q52" i="109"/>
  <c r="AT51" i="109"/>
  <c r="AG51" i="109"/>
  <c r="Q51" i="109"/>
  <c r="AT50" i="109"/>
  <c r="AG50" i="109"/>
  <c r="Q50" i="109"/>
  <c r="AT42" i="109"/>
  <c r="AG42" i="109"/>
  <c r="Q42" i="109"/>
  <c r="AT41" i="109"/>
  <c r="AG41" i="109"/>
  <c r="Q41" i="109"/>
  <c r="AT36" i="109"/>
  <c r="AG36" i="109"/>
  <c r="Q36" i="109"/>
  <c r="AT32" i="109"/>
  <c r="AG32" i="109"/>
  <c r="Q32" i="109"/>
  <c r="AT31" i="109"/>
  <c r="AG31" i="109"/>
  <c r="Q31" i="109"/>
  <c r="AT30" i="109"/>
  <c r="AG30" i="109"/>
  <c r="Q30" i="109"/>
  <c r="AT29" i="109"/>
  <c r="AG29" i="109"/>
  <c r="Q29" i="109"/>
  <c r="AT21" i="109"/>
  <c r="AG21" i="109"/>
  <c r="Q21" i="109"/>
  <c r="AT20" i="109"/>
  <c r="AG20" i="109"/>
  <c r="Q20" i="109"/>
  <c r="AT15" i="109"/>
  <c r="AG15" i="109"/>
  <c r="Q15" i="109"/>
  <c r="A12" i="109"/>
  <c r="AH9" i="109"/>
  <c r="U9" i="109"/>
  <c r="R9" i="109"/>
  <c r="F9" i="109"/>
  <c r="E9" i="109"/>
  <c r="D9" i="109"/>
  <c r="C9" i="109"/>
  <c r="B9" i="109"/>
  <c r="A7" i="109"/>
  <c r="A6" i="109"/>
  <c r="A5" i="109"/>
  <c r="A4" i="109"/>
  <c r="A3" i="109"/>
  <c r="A2" i="109"/>
  <c r="AT54" i="108"/>
  <c r="AG54" i="108"/>
  <c r="Q54" i="108"/>
  <c r="AT53" i="108"/>
  <c r="AG53" i="108"/>
  <c r="Q53" i="108"/>
  <c r="AT52" i="108"/>
  <c r="AG52" i="108"/>
  <c r="Q52" i="108"/>
  <c r="AT51" i="108"/>
  <c r="AG51" i="108"/>
  <c r="Q51" i="108"/>
  <c r="AT50" i="108"/>
  <c r="AG50" i="108"/>
  <c r="Q50" i="108"/>
  <c r="AT49" i="108"/>
  <c r="AG49" i="108"/>
  <c r="Q49" i="108"/>
  <c r="AT48" i="108"/>
  <c r="AG48" i="108"/>
  <c r="Q48" i="108"/>
  <c r="AT46" i="108"/>
  <c r="AG46" i="108"/>
  <c r="Q46" i="108"/>
  <c r="AT45" i="108"/>
  <c r="AG45" i="108"/>
  <c r="Q45" i="108"/>
  <c r="AT43" i="108"/>
  <c r="AG43" i="108"/>
  <c r="Q43" i="108"/>
  <c r="AT42" i="108"/>
  <c r="AG42" i="108"/>
  <c r="Q42" i="108"/>
  <c r="AT41" i="108"/>
  <c r="AG41" i="108"/>
  <c r="Q41" i="108"/>
  <c r="AT40" i="108"/>
  <c r="AG40" i="108"/>
  <c r="Q40" i="108"/>
  <c r="AT39" i="108"/>
  <c r="AG39" i="108"/>
  <c r="Q39" i="108"/>
  <c r="AT38" i="108"/>
  <c r="AG38" i="108"/>
  <c r="Q38" i="108"/>
  <c r="AT36" i="108"/>
  <c r="AG36" i="108"/>
  <c r="Q36" i="108"/>
  <c r="AS34" i="108"/>
  <c r="AS37" i="108" s="1"/>
  <c r="AS55" i="108" s="1"/>
  <c r="AR34" i="108"/>
  <c r="AR37" i="108" s="1"/>
  <c r="AQ34" i="108"/>
  <c r="AQ37" i="108" s="1"/>
  <c r="AP34" i="108"/>
  <c r="AP37" i="108" s="1"/>
  <c r="AO34" i="108"/>
  <c r="AO37" i="108" s="1"/>
  <c r="AN34" i="108"/>
  <c r="AN37" i="108" s="1"/>
  <c r="AM34" i="108"/>
  <c r="AM37" i="108" s="1"/>
  <c r="AM55" i="108" s="1"/>
  <c r="AL34" i="108"/>
  <c r="AL37" i="108" s="1"/>
  <c r="AK34" i="108"/>
  <c r="AK37" i="108" s="1"/>
  <c r="AK55" i="108" s="1"/>
  <c r="AJ34" i="108"/>
  <c r="AJ37" i="108" s="1"/>
  <c r="AF34" i="108"/>
  <c r="AF37" i="108" s="1"/>
  <c r="AE34" i="108"/>
  <c r="AE37" i="108" s="1"/>
  <c r="AD34" i="108"/>
  <c r="AD37" i="108" s="1"/>
  <c r="AC34" i="108"/>
  <c r="AC37" i="108" s="1"/>
  <c r="AB34" i="108"/>
  <c r="AB37" i="108" s="1"/>
  <c r="AA34" i="108"/>
  <c r="AA37" i="108" s="1"/>
  <c r="Z34" i="108"/>
  <c r="Z37" i="108" s="1"/>
  <c r="Y34" i="108"/>
  <c r="X34" i="108"/>
  <c r="X37" i="108" s="1"/>
  <c r="W34" i="108"/>
  <c r="W37" i="108" s="1"/>
  <c r="P34" i="108"/>
  <c r="P37" i="108" s="1"/>
  <c r="P55" i="108" s="1"/>
  <c r="O34" i="108"/>
  <c r="O37" i="108" s="1"/>
  <c r="N34" i="108"/>
  <c r="N37" i="108" s="1"/>
  <c r="N55" i="108" s="1"/>
  <c r="M34" i="108"/>
  <c r="L34" i="108"/>
  <c r="L37" i="108" s="1"/>
  <c r="L55" i="108" s="1"/>
  <c r="K34" i="108"/>
  <c r="K37" i="108" s="1"/>
  <c r="J34" i="108"/>
  <c r="J37" i="108" s="1"/>
  <c r="I34" i="108"/>
  <c r="H34" i="108"/>
  <c r="H37" i="108" s="1"/>
  <c r="G34" i="108"/>
  <c r="G37" i="108" s="1"/>
  <c r="AT33" i="108"/>
  <c r="AG33" i="108"/>
  <c r="Q33" i="108"/>
  <c r="AT32" i="108"/>
  <c r="AG32" i="108"/>
  <c r="Q32" i="108"/>
  <c r="AT31" i="108"/>
  <c r="AG31" i="108"/>
  <c r="Q31" i="108"/>
  <c r="AT30" i="108"/>
  <c r="AG30" i="108"/>
  <c r="AU30" i="108" s="1"/>
  <c r="Q30" i="108"/>
  <c r="AT29" i="108"/>
  <c r="AG29" i="108"/>
  <c r="Q29" i="108"/>
  <c r="AT28" i="108"/>
  <c r="AG28" i="108"/>
  <c r="Q28" i="108"/>
  <c r="AT27" i="108"/>
  <c r="AG27" i="108"/>
  <c r="Q27" i="108"/>
  <c r="AT25" i="108"/>
  <c r="AG25" i="108"/>
  <c r="Q25" i="108"/>
  <c r="AT24" i="108"/>
  <c r="AG24" i="108"/>
  <c r="Q24" i="108"/>
  <c r="AT22" i="108"/>
  <c r="AG22" i="108"/>
  <c r="Q22" i="108"/>
  <c r="AT21" i="108"/>
  <c r="AG21" i="108"/>
  <c r="Q21" i="108"/>
  <c r="AT20" i="108"/>
  <c r="AG20" i="108"/>
  <c r="AU20" i="108" s="1"/>
  <c r="Q20" i="108"/>
  <c r="AT19" i="108"/>
  <c r="AG19" i="108"/>
  <c r="Q19" i="108"/>
  <c r="AT18" i="108"/>
  <c r="AG18" i="108"/>
  <c r="Q18" i="108"/>
  <c r="AT17" i="108"/>
  <c r="AG17" i="108"/>
  <c r="Q17" i="108"/>
  <c r="AT16" i="108"/>
  <c r="AG16" i="108"/>
  <c r="Q16" i="108"/>
  <c r="AT15" i="108"/>
  <c r="AG15" i="108"/>
  <c r="Q15" i="108"/>
  <c r="A12" i="108"/>
  <c r="AH9" i="108"/>
  <c r="U9" i="108"/>
  <c r="T9" i="108"/>
  <c r="R9" i="108"/>
  <c r="F9" i="108"/>
  <c r="E9" i="108"/>
  <c r="D9" i="108"/>
  <c r="C9" i="108"/>
  <c r="B9" i="108"/>
  <c r="A7" i="108"/>
  <c r="A6" i="108"/>
  <c r="A5" i="108"/>
  <c r="A4" i="108"/>
  <c r="A3" i="108"/>
  <c r="A2" i="108"/>
  <c r="AT54" i="107"/>
  <c r="AG54" i="107"/>
  <c r="Q54" i="107"/>
  <c r="AT53" i="107"/>
  <c r="AG53" i="107"/>
  <c r="Q53" i="107"/>
  <c r="AT52" i="107"/>
  <c r="AG52" i="107"/>
  <c r="Q52" i="107"/>
  <c r="AT51" i="107"/>
  <c r="AG51" i="107"/>
  <c r="Q51" i="107"/>
  <c r="AT50" i="107"/>
  <c r="AG50" i="107"/>
  <c r="Q50" i="107"/>
  <c r="AT49" i="107"/>
  <c r="AG49" i="107"/>
  <c r="Q49" i="107"/>
  <c r="AT48" i="107"/>
  <c r="AG48" i="107"/>
  <c r="Q48" i="107"/>
  <c r="AT46" i="107"/>
  <c r="AG46" i="107"/>
  <c r="Q46" i="107"/>
  <c r="AT45" i="107"/>
  <c r="AG45" i="107"/>
  <c r="Q45" i="107"/>
  <c r="AT43" i="107"/>
  <c r="AG43" i="107"/>
  <c r="Q43" i="107"/>
  <c r="AT42" i="107"/>
  <c r="AG42" i="107"/>
  <c r="Q42" i="107"/>
  <c r="AT41" i="107"/>
  <c r="AU41" i="107" s="1"/>
  <c r="AG41" i="107"/>
  <c r="Q41" i="107"/>
  <c r="AT40" i="107"/>
  <c r="AG40" i="107"/>
  <c r="Q40" i="107"/>
  <c r="AT39" i="107"/>
  <c r="AG39" i="107"/>
  <c r="Q39" i="107"/>
  <c r="AT38" i="107"/>
  <c r="AG38" i="107"/>
  <c r="Q38" i="107"/>
  <c r="AT36" i="107"/>
  <c r="AG36" i="107"/>
  <c r="Q36" i="107"/>
  <c r="P55" i="107"/>
  <c r="AS34" i="107"/>
  <c r="AS37" i="107" s="1"/>
  <c r="AR34" i="107"/>
  <c r="AR37" i="107" s="1"/>
  <c r="AQ34" i="107"/>
  <c r="AQ37" i="107" s="1"/>
  <c r="AP34" i="107"/>
  <c r="AP37" i="107" s="1"/>
  <c r="AP55" i="107" s="1"/>
  <c r="AO34" i="107"/>
  <c r="AO37" i="107" s="1"/>
  <c r="AN34" i="107"/>
  <c r="AM34" i="107"/>
  <c r="AM37" i="107" s="1"/>
  <c r="AL34" i="107"/>
  <c r="AL37" i="107" s="1"/>
  <c r="AK34" i="107"/>
  <c r="AK37" i="107" s="1"/>
  <c r="AJ34" i="107"/>
  <c r="AJ37" i="107" s="1"/>
  <c r="AF34" i="107"/>
  <c r="AF37" i="107" s="1"/>
  <c r="AF55" i="107" s="1"/>
  <c r="AE34" i="107"/>
  <c r="AE37" i="107" s="1"/>
  <c r="AD34" i="107"/>
  <c r="AD37" i="107" s="1"/>
  <c r="AD55" i="107" s="1"/>
  <c r="AC34" i="107"/>
  <c r="AC37" i="107" s="1"/>
  <c r="AB34" i="107"/>
  <c r="AB37" i="107" s="1"/>
  <c r="AB55" i="107" s="1"/>
  <c r="AA34" i="107"/>
  <c r="AA37" i="107" s="1"/>
  <c r="Z34" i="107"/>
  <c r="Z37" i="107" s="1"/>
  <c r="Y34" i="107"/>
  <c r="Y37" i="107" s="1"/>
  <c r="X34" i="107"/>
  <c r="X37" i="107" s="1"/>
  <c r="W34" i="107"/>
  <c r="W37" i="107" s="1"/>
  <c r="P34" i="107"/>
  <c r="P37" i="107" s="1"/>
  <c r="O34" i="107"/>
  <c r="O37" i="107" s="1"/>
  <c r="N34" i="107"/>
  <c r="N37" i="107" s="1"/>
  <c r="M34" i="107"/>
  <c r="M37" i="107" s="1"/>
  <c r="L34" i="107"/>
  <c r="L37" i="107" s="1"/>
  <c r="K34" i="107"/>
  <c r="J34" i="107"/>
  <c r="J37" i="107" s="1"/>
  <c r="J55" i="107" s="1"/>
  <c r="I34" i="107"/>
  <c r="I37" i="107" s="1"/>
  <c r="H34" i="107"/>
  <c r="H37" i="107" s="1"/>
  <c r="G34" i="107"/>
  <c r="G37" i="107" s="1"/>
  <c r="AT33" i="107"/>
  <c r="AG33" i="107"/>
  <c r="Q33" i="107"/>
  <c r="AT32" i="107"/>
  <c r="AG32" i="107"/>
  <c r="Q32" i="107"/>
  <c r="AT31" i="107"/>
  <c r="AG31" i="107"/>
  <c r="Q31" i="107"/>
  <c r="AT30" i="107"/>
  <c r="AG30" i="107"/>
  <c r="Q30" i="107"/>
  <c r="AT29" i="107"/>
  <c r="AG29" i="107"/>
  <c r="Q29" i="107"/>
  <c r="AT28" i="107"/>
  <c r="AG28" i="107"/>
  <c r="Q28" i="107"/>
  <c r="AT27" i="107"/>
  <c r="AG27" i="107"/>
  <c r="Q27" i="107"/>
  <c r="AT25" i="107"/>
  <c r="AU25" i="107" s="1"/>
  <c r="AG25" i="107"/>
  <c r="Q25" i="107"/>
  <c r="AT24" i="107"/>
  <c r="AG24" i="107"/>
  <c r="Q24" i="107"/>
  <c r="AT22" i="107"/>
  <c r="AG22" i="107"/>
  <c r="Q22" i="107"/>
  <c r="AT21" i="107"/>
  <c r="AG21" i="107"/>
  <c r="Q21" i="107"/>
  <c r="AT20" i="107"/>
  <c r="AU20" i="107" s="1"/>
  <c r="AG20" i="107"/>
  <c r="Q20" i="107"/>
  <c r="AT19" i="107"/>
  <c r="AG19" i="107"/>
  <c r="Q19" i="107"/>
  <c r="AT18" i="107"/>
  <c r="AG18" i="107"/>
  <c r="Q18" i="107"/>
  <c r="AT17" i="107"/>
  <c r="AG17" i="107"/>
  <c r="Q17" i="107"/>
  <c r="AT16" i="107"/>
  <c r="AU16" i="107" s="1"/>
  <c r="AG16" i="107"/>
  <c r="Q16" i="107"/>
  <c r="AT15" i="107"/>
  <c r="AG15" i="107"/>
  <c r="Q15" i="107"/>
  <c r="A12" i="107"/>
  <c r="AH9" i="107"/>
  <c r="U9" i="107"/>
  <c r="T9" i="107"/>
  <c r="R9" i="107"/>
  <c r="F9" i="107"/>
  <c r="E9" i="107"/>
  <c r="D9" i="107"/>
  <c r="C9" i="107"/>
  <c r="B9" i="107"/>
  <c r="A7" i="107"/>
  <c r="A6" i="107"/>
  <c r="A5" i="107"/>
  <c r="A4" i="107"/>
  <c r="A3" i="107"/>
  <c r="A2" i="107"/>
  <c r="AT54" i="105"/>
  <c r="AG54" i="105"/>
  <c r="Q54" i="105"/>
  <c r="AT53" i="105"/>
  <c r="AG53" i="105"/>
  <c r="Q53" i="105"/>
  <c r="AT52" i="105"/>
  <c r="AG52" i="105"/>
  <c r="Q52" i="105"/>
  <c r="AT51" i="105"/>
  <c r="AG51" i="105"/>
  <c r="Q51" i="105"/>
  <c r="AT50" i="105"/>
  <c r="AG50" i="105"/>
  <c r="Q50" i="105"/>
  <c r="AT49" i="105"/>
  <c r="AG49" i="105"/>
  <c r="Q49" i="105"/>
  <c r="AT48" i="105"/>
  <c r="AG48" i="105"/>
  <c r="Q48" i="105"/>
  <c r="AT46" i="105"/>
  <c r="AG46" i="105"/>
  <c r="Q46" i="105"/>
  <c r="AT45" i="105"/>
  <c r="AG45" i="105"/>
  <c r="Q45" i="105"/>
  <c r="AT43" i="105"/>
  <c r="AG43" i="105"/>
  <c r="Q43" i="105"/>
  <c r="AT42" i="105"/>
  <c r="AG42" i="105"/>
  <c r="Q42" i="105"/>
  <c r="AT41" i="105"/>
  <c r="AG41" i="105"/>
  <c r="Q41" i="105"/>
  <c r="AT40" i="105"/>
  <c r="AG40" i="105"/>
  <c r="Q40" i="105"/>
  <c r="AT39" i="105"/>
  <c r="AG39" i="105"/>
  <c r="Q39" i="105"/>
  <c r="AT38" i="105"/>
  <c r="AG38" i="105"/>
  <c r="Q38" i="105"/>
  <c r="AT36" i="105"/>
  <c r="AG36" i="105"/>
  <c r="Q36" i="105"/>
  <c r="AB55" i="105"/>
  <c r="AS34" i="105"/>
  <c r="AS37" i="105" s="1"/>
  <c r="AR34" i="105"/>
  <c r="AR37" i="105" s="1"/>
  <c r="AQ34" i="105"/>
  <c r="AQ37" i="105" s="1"/>
  <c r="AP34" i="105"/>
  <c r="AP37" i="105" s="1"/>
  <c r="AO34" i="105"/>
  <c r="AO37" i="105" s="1"/>
  <c r="AN34" i="105"/>
  <c r="AN37" i="105" s="1"/>
  <c r="AN55" i="105" s="1"/>
  <c r="AM34" i="105"/>
  <c r="AM37" i="105" s="1"/>
  <c r="AL34" i="105"/>
  <c r="AL37" i="105" s="1"/>
  <c r="AL55" i="105" s="1"/>
  <c r="AK34" i="105"/>
  <c r="AK37" i="105" s="1"/>
  <c r="AJ34" i="105"/>
  <c r="AJ37" i="105" s="1"/>
  <c r="AF34" i="105"/>
  <c r="AF37" i="105" s="1"/>
  <c r="AE34" i="105"/>
  <c r="AE37" i="105" s="1"/>
  <c r="AE55" i="105" s="1"/>
  <c r="AE9" i="105" s="1"/>
  <c r="AD34" i="105"/>
  <c r="AD37" i="105" s="1"/>
  <c r="AC34" i="105"/>
  <c r="AB34" i="105"/>
  <c r="AB37" i="105" s="1"/>
  <c r="AA34" i="105"/>
  <c r="AA37" i="105" s="1"/>
  <c r="AA55" i="105" s="1"/>
  <c r="Z34" i="105"/>
  <c r="Z37" i="105" s="1"/>
  <c r="Z55" i="105" s="1"/>
  <c r="Y34" i="105"/>
  <c r="Y37" i="105" s="1"/>
  <c r="X34" i="105"/>
  <c r="X37" i="105" s="1"/>
  <c r="X55" i="105" s="1"/>
  <c r="W34" i="105"/>
  <c r="W37" i="105" s="1"/>
  <c r="P34" i="105"/>
  <c r="P37" i="105" s="1"/>
  <c r="P55" i="105" s="1"/>
  <c r="O34" i="105"/>
  <c r="N34" i="105"/>
  <c r="N37" i="105" s="1"/>
  <c r="M34" i="105"/>
  <c r="M37" i="105" s="1"/>
  <c r="M55" i="105" s="1"/>
  <c r="L34" i="105"/>
  <c r="L37" i="105" s="1"/>
  <c r="K34" i="105"/>
  <c r="K37" i="105" s="1"/>
  <c r="J34" i="105"/>
  <c r="J37" i="105" s="1"/>
  <c r="J55" i="105" s="1"/>
  <c r="I34" i="105"/>
  <c r="I37" i="105" s="1"/>
  <c r="H34" i="105"/>
  <c r="H37" i="105" s="1"/>
  <c r="G34" i="105"/>
  <c r="G37" i="105" s="1"/>
  <c r="AT33" i="105"/>
  <c r="AG33" i="105"/>
  <c r="Q33" i="105"/>
  <c r="AT32" i="105"/>
  <c r="AG32" i="105"/>
  <c r="Q32" i="105"/>
  <c r="AT31" i="105"/>
  <c r="AG31" i="105"/>
  <c r="Q31" i="105"/>
  <c r="AT30" i="105"/>
  <c r="AG30" i="105"/>
  <c r="Q30" i="105"/>
  <c r="AT29" i="105"/>
  <c r="AG29" i="105"/>
  <c r="Q29" i="105"/>
  <c r="AT28" i="105"/>
  <c r="AG28" i="105"/>
  <c r="Q28" i="105"/>
  <c r="AT27" i="105"/>
  <c r="AG27" i="105"/>
  <c r="Q27" i="105"/>
  <c r="AT25" i="105"/>
  <c r="AG25" i="105"/>
  <c r="Q25" i="105"/>
  <c r="AT24" i="105"/>
  <c r="AG24" i="105"/>
  <c r="AU24" i="105" s="1"/>
  <c r="Q24" i="105"/>
  <c r="AT22" i="105"/>
  <c r="AG22" i="105"/>
  <c r="Q22" i="105"/>
  <c r="AT21" i="105"/>
  <c r="AG21" i="105"/>
  <c r="Q21" i="105"/>
  <c r="AT20" i="105"/>
  <c r="AG20" i="105"/>
  <c r="Q20" i="105"/>
  <c r="AT19" i="105"/>
  <c r="AG19" i="105"/>
  <c r="Q19" i="105"/>
  <c r="AT18" i="105"/>
  <c r="AG18" i="105"/>
  <c r="Q18" i="105"/>
  <c r="AT17" i="105"/>
  <c r="AG17" i="105"/>
  <c r="Q17" i="105"/>
  <c r="AT16" i="105"/>
  <c r="AG16" i="105"/>
  <c r="Q16" i="105"/>
  <c r="AT15" i="105"/>
  <c r="AG15" i="105"/>
  <c r="Q15" i="105"/>
  <c r="A12" i="105"/>
  <c r="AH9" i="105"/>
  <c r="U9" i="105"/>
  <c r="T9" i="105"/>
  <c r="R9" i="105"/>
  <c r="F9" i="105"/>
  <c r="E9" i="105"/>
  <c r="D9" i="105"/>
  <c r="C9" i="105"/>
  <c r="B9" i="105"/>
  <c r="A7" i="105"/>
  <c r="A6" i="105"/>
  <c r="A5" i="105"/>
  <c r="A4" i="105"/>
  <c r="A3" i="105"/>
  <c r="A2" i="105"/>
  <c r="AT54" i="104"/>
  <c r="AG54" i="104"/>
  <c r="Q54" i="104"/>
  <c r="AT53" i="104"/>
  <c r="AG53" i="104"/>
  <c r="Q53" i="104"/>
  <c r="AT52" i="104"/>
  <c r="AG52" i="104"/>
  <c r="Q52" i="104"/>
  <c r="AT51" i="104"/>
  <c r="AG51" i="104"/>
  <c r="Q51" i="104"/>
  <c r="AT50" i="104"/>
  <c r="AG50" i="104"/>
  <c r="Q50" i="104"/>
  <c r="AT49" i="104"/>
  <c r="AG49" i="104"/>
  <c r="Q49" i="104"/>
  <c r="AT48" i="104"/>
  <c r="AG48" i="104"/>
  <c r="Q48" i="104"/>
  <c r="AT46" i="104"/>
  <c r="AG46" i="104"/>
  <c r="Q46" i="104"/>
  <c r="AT45" i="104"/>
  <c r="AG45" i="104"/>
  <c r="Q45" i="104"/>
  <c r="AT43" i="104"/>
  <c r="AG43" i="104"/>
  <c r="Q43" i="104"/>
  <c r="AT42" i="104"/>
  <c r="AG42" i="104"/>
  <c r="Q42" i="104"/>
  <c r="AT41" i="104"/>
  <c r="AG41" i="104"/>
  <c r="Q41" i="104"/>
  <c r="AT40" i="104"/>
  <c r="AG40" i="104"/>
  <c r="Q40" i="104"/>
  <c r="AT39" i="104"/>
  <c r="AG39" i="104"/>
  <c r="Q39" i="104"/>
  <c r="AT38" i="104"/>
  <c r="AG38" i="104"/>
  <c r="Q38" i="104"/>
  <c r="AT36" i="104"/>
  <c r="AG36" i="104"/>
  <c r="Q36" i="104"/>
  <c r="AS34" i="104"/>
  <c r="AS37" i="104" s="1"/>
  <c r="AR34" i="104"/>
  <c r="AR37" i="104" s="1"/>
  <c r="AQ34" i="104"/>
  <c r="AQ37" i="104" s="1"/>
  <c r="AP34" i="104"/>
  <c r="AP37" i="104" s="1"/>
  <c r="AP55" i="104" s="1"/>
  <c r="AO34" i="104"/>
  <c r="AO37" i="104" s="1"/>
  <c r="AN34" i="104"/>
  <c r="AN37" i="104" s="1"/>
  <c r="AM34" i="104"/>
  <c r="AM37" i="104" s="1"/>
  <c r="AL34" i="104"/>
  <c r="AL37" i="104" s="1"/>
  <c r="AL55" i="104" s="1"/>
  <c r="AK34" i="104"/>
  <c r="AK37" i="104" s="1"/>
  <c r="AJ34" i="104"/>
  <c r="AJ37" i="104" s="1"/>
  <c r="AF34" i="104"/>
  <c r="AF37" i="104" s="1"/>
  <c r="AE34" i="104"/>
  <c r="AE37" i="104" s="1"/>
  <c r="AD34" i="104"/>
  <c r="AD37" i="104" s="1"/>
  <c r="AC34" i="104"/>
  <c r="AC37" i="104" s="1"/>
  <c r="AB34" i="104"/>
  <c r="AA34" i="104"/>
  <c r="AA37" i="104" s="1"/>
  <c r="AA55" i="104" s="1"/>
  <c r="Z34" i="104"/>
  <c r="Z37" i="104" s="1"/>
  <c r="Y34" i="104"/>
  <c r="Y37" i="104" s="1"/>
  <c r="X34" i="104"/>
  <c r="X37" i="104" s="1"/>
  <c r="X55" i="104" s="1"/>
  <c r="W34" i="104"/>
  <c r="W37" i="104" s="1"/>
  <c r="P34" i="104"/>
  <c r="P37" i="104" s="1"/>
  <c r="O34" i="104"/>
  <c r="O37" i="104" s="1"/>
  <c r="N34" i="104"/>
  <c r="N37" i="104" s="1"/>
  <c r="N55" i="104" s="1"/>
  <c r="M34" i="104"/>
  <c r="M37" i="104" s="1"/>
  <c r="L34" i="104"/>
  <c r="L37" i="104" s="1"/>
  <c r="K34" i="104"/>
  <c r="K37" i="104" s="1"/>
  <c r="J34" i="104"/>
  <c r="I34" i="104"/>
  <c r="I37" i="104" s="1"/>
  <c r="H34" i="104"/>
  <c r="H37" i="104" s="1"/>
  <c r="G34" i="104"/>
  <c r="G37" i="104" s="1"/>
  <c r="AT33" i="104"/>
  <c r="AG33" i="104"/>
  <c r="Q33" i="104"/>
  <c r="AT32" i="104"/>
  <c r="AG32" i="104"/>
  <c r="Q32" i="104"/>
  <c r="AT31" i="104"/>
  <c r="AG31" i="104"/>
  <c r="Q31" i="104"/>
  <c r="AT30" i="104"/>
  <c r="AG30" i="104"/>
  <c r="Q30" i="104"/>
  <c r="AT29" i="104"/>
  <c r="AG29" i="104"/>
  <c r="Q29" i="104"/>
  <c r="AT28" i="104"/>
  <c r="AG28" i="104"/>
  <c r="Q28" i="104"/>
  <c r="AT27" i="104"/>
  <c r="AG27" i="104"/>
  <c r="Q27" i="104"/>
  <c r="AT25" i="104"/>
  <c r="AG25" i="104"/>
  <c r="Q25" i="104"/>
  <c r="AT24" i="104"/>
  <c r="AG24" i="104"/>
  <c r="Q24" i="104"/>
  <c r="AT22" i="104"/>
  <c r="AG22" i="104"/>
  <c r="Q22" i="104"/>
  <c r="AT21" i="104"/>
  <c r="AG21" i="104"/>
  <c r="Q21" i="104"/>
  <c r="AT20" i="104"/>
  <c r="AG20" i="104"/>
  <c r="Q20" i="104"/>
  <c r="AT19" i="104"/>
  <c r="AG19" i="104"/>
  <c r="Q19" i="104"/>
  <c r="AT18" i="104"/>
  <c r="AG18" i="104"/>
  <c r="Q18" i="104"/>
  <c r="AT17" i="104"/>
  <c r="AG17" i="104"/>
  <c r="Q17" i="104"/>
  <c r="AT16" i="104"/>
  <c r="AG16" i="104"/>
  <c r="Q16" i="104"/>
  <c r="AT15" i="104"/>
  <c r="AG15" i="104"/>
  <c r="Q15" i="104"/>
  <c r="A12" i="104"/>
  <c r="AH9" i="104"/>
  <c r="U9" i="104"/>
  <c r="T9" i="104"/>
  <c r="R9" i="104"/>
  <c r="F9" i="104"/>
  <c r="E9" i="104"/>
  <c r="D9" i="104"/>
  <c r="C9" i="104"/>
  <c r="B9" i="104"/>
  <c r="A7" i="104"/>
  <c r="A6" i="104"/>
  <c r="A5" i="104"/>
  <c r="A4" i="104"/>
  <c r="A3" i="104"/>
  <c r="A2" i="104"/>
  <c r="AT54" i="103"/>
  <c r="AG54" i="103"/>
  <c r="Q54" i="103"/>
  <c r="AT53" i="103"/>
  <c r="AG53" i="103"/>
  <c r="Q53" i="103"/>
  <c r="AT52" i="103"/>
  <c r="AG52" i="103"/>
  <c r="Q52" i="103"/>
  <c r="AT51" i="103"/>
  <c r="AG51" i="103"/>
  <c r="Q51" i="103"/>
  <c r="AT50" i="103"/>
  <c r="AG50" i="103"/>
  <c r="Q50" i="103"/>
  <c r="AT49" i="103"/>
  <c r="AG49" i="103"/>
  <c r="Q49" i="103"/>
  <c r="AT48" i="103"/>
  <c r="AG48" i="103"/>
  <c r="Q48" i="103"/>
  <c r="AT46" i="103"/>
  <c r="AG46" i="103"/>
  <c r="Q46" i="103"/>
  <c r="AT45" i="103"/>
  <c r="AG45" i="103"/>
  <c r="Q45" i="103"/>
  <c r="AT43" i="103"/>
  <c r="AG43" i="103"/>
  <c r="AU43" i="103" s="1"/>
  <c r="Q43" i="103"/>
  <c r="AT42" i="103"/>
  <c r="AG42" i="103"/>
  <c r="Q42" i="103"/>
  <c r="AT41" i="103"/>
  <c r="AG41" i="103"/>
  <c r="Q41" i="103"/>
  <c r="AT40" i="103"/>
  <c r="AG40" i="103"/>
  <c r="Q40" i="103"/>
  <c r="AT39" i="103"/>
  <c r="AG39" i="103"/>
  <c r="Q39" i="103"/>
  <c r="AT38" i="103"/>
  <c r="AG38" i="103"/>
  <c r="Q38" i="103"/>
  <c r="AT36" i="103"/>
  <c r="AG36" i="103"/>
  <c r="Q36" i="103"/>
  <c r="AS34" i="103"/>
  <c r="AS37" i="103" s="1"/>
  <c r="AS55" i="103" s="1"/>
  <c r="AS9" i="103" s="1"/>
  <c r="AR34" i="103"/>
  <c r="AR37" i="103" s="1"/>
  <c r="AR55" i="103" s="1"/>
  <c r="AQ34" i="103"/>
  <c r="AQ37" i="103" s="1"/>
  <c r="AP34" i="103"/>
  <c r="AP37" i="103" s="1"/>
  <c r="AO34" i="103"/>
  <c r="AN34" i="103"/>
  <c r="AN37" i="103" s="1"/>
  <c r="AM34" i="103"/>
  <c r="AM37" i="103" s="1"/>
  <c r="AL34" i="103"/>
  <c r="AL37" i="103" s="1"/>
  <c r="AK34" i="103"/>
  <c r="AK37" i="103" s="1"/>
  <c r="AK55" i="103" s="1"/>
  <c r="AK9" i="103" s="1"/>
  <c r="AJ34" i="103"/>
  <c r="AJ37" i="103" s="1"/>
  <c r="AF34" i="103"/>
  <c r="AF37" i="103" s="1"/>
  <c r="AE34" i="103"/>
  <c r="AE37" i="103" s="1"/>
  <c r="AD34" i="103"/>
  <c r="AD37" i="103" s="1"/>
  <c r="AC34" i="103"/>
  <c r="AC37" i="103" s="1"/>
  <c r="AB34" i="103"/>
  <c r="AB37" i="103" s="1"/>
  <c r="AB55" i="103" s="1"/>
  <c r="AA34" i="103"/>
  <c r="AA37" i="103" s="1"/>
  <c r="Z34" i="103"/>
  <c r="Z37" i="103" s="1"/>
  <c r="Y34" i="103"/>
  <c r="Y37" i="103" s="1"/>
  <c r="X34" i="103"/>
  <c r="X37" i="103" s="1"/>
  <c r="W34" i="103"/>
  <c r="W37" i="103" s="1"/>
  <c r="P34" i="103"/>
  <c r="P37" i="103" s="1"/>
  <c r="O34" i="103"/>
  <c r="O37" i="103" s="1"/>
  <c r="N34" i="103"/>
  <c r="N37" i="103" s="1"/>
  <c r="N55" i="103" s="1"/>
  <c r="M34" i="103"/>
  <c r="M37" i="103" s="1"/>
  <c r="L34" i="103"/>
  <c r="L37" i="103" s="1"/>
  <c r="K34" i="103"/>
  <c r="K37" i="103" s="1"/>
  <c r="J34" i="103"/>
  <c r="J37" i="103" s="1"/>
  <c r="J55" i="103" s="1"/>
  <c r="I34" i="103"/>
  <c r="I37" i="103" s="1"/>
  <c r="H34" i="103"/>
  <c r="H37" i="103" s="1"/>
  <c r="G34" i="103"/>
  <c r="G37" i="103" s="1"/>
  <c r="AT33" i="103"/>
  <c r="AG33" i="103"/>
  <c r="Q33" i="103"/>
  <c r="AT32" i="103"/>
  <c r="AG32" i="103"/>
  <c r="Q32" i="103"/>
  <c r="AT31" i="103"/>
  <c r="AG31" i="103"/>
  <c r="Q31" i="103"/>
  <c r="AT30" i="103"/>
  <c r="AG30" i="103"/>
  <c r="Q30" i="103"/>
  <c r="AT29" i="103"/>
  <c r="AG29" i="103"/>
  <c r="Q29" i="103"/>
  <c r="AT28" i="103"/>
  <c r="AG28" i="103"/>
  <c r="Q28" i="103"/>
  <c r="AT27" i="103"/>
  <c r="AG27" i="103"/>
  <c r="Q27" i="103"/>
  <c r="AT25" i="103"/>
  <c r="AG25" i="103"/>
  <c r="Q25" i="103"/>
  <c r="AT24" i="103"/>
  <c r="AG24" i="103"/>
  <c r="Q24" i="103"/>
  <c r="AT22" i="103"/>
  <c r="AG22" i="103"/>
  <c r="Q22" i="103"/>
  <c r="AT21" i="103"/>
  <c r="AG21" i="103"/>
  <c r="Q21" i="103"/>
  <c r="AT20" i="103"/>
  <c r="AG20" i="103"/>
  <c r="AU20" i="103" s="1"/>
  <c r="Q20" i="103"/>
  <c r="AT19" i="103"/>
  <c r="AG19" i="103"/>
  <c r="Q19" i="103"/>
  <c r="AT18" i="103"/>
  <c r="AG18" i="103"/>
  <c r="Q18" i="103"/>
  <c r="AT17" i="103"/>
  <c r="AG17" i="103"/>
  <c r="Q17" i="103"/>
  <c r="AT16" i="103"/>
  <c r="AG16" i="103"/>
  <c r="Q16" i="103"/>
  <c r="AT15" i="103"/>
  <c r="AG15" i="103"/>
  <c r="Q15" i="103"/>
  <c r="A12" i="103"/>
  <c r="AH9" i="103"/>
  <c r="U9" i="103"/>
  <c r="T9" i="103"/>
  <c r="R9" i="103"/>
  <c r="F9" i="103"/>
  <c r="E9" i="103"/>
  <c r="D9" i="103"/>
  <c r="C9" i="103"/>
  <c r="B9" i="103"/>
  <c r="A7" i="103"/>
  <c r="A6" i="103"/>
  <c r="A5" i="103"/>
  <c r="A4" i="103"/>
  <c r="A3" i="103"/>
  <c r="A2" i="103"/>
  <c r="AT54" i="102"/>
  <c r="AG54" i="102"/>
  <c r="Q54" i="102"/>
  <c r="AT53" i="102"/>
  <c r="AG53" i="102"/>
  <c r="Q53" i="102"/>
  <c r="AT52" i="102"/>
  <c r="AG52" i="102"/>
  <c r="Q52" i="102"/>
  <c r="AT51" i="102"/>
  <c r="AG51" i="102"/>
  <c r="Q51" i="102"/>
  <c r="AT50" i="102"/>
  <c r="AG50" i="102"/>
  <c r="Q50" i="102"/>
  <c r="AT49" i="102"/>
  <c r="AG49" i="102"/>
  <c r="Q49" i="102"/>
  <c r="AT48" i="102"/>
  <c r="AG48" i="102"/>
  <c r="Q48" i="102"/>
  <c r="AT46" i="102"/>
  <c r="AG46" i="102"/>
  <c r="Q46" i="102"/>
  <c r="AT45" i="102"/>
  <c r="AG45" i="102"/>
  <c r="Q45" i="102"/>
  <c r="AT43" i="102"/>
  <c r="AG43" i="102"/>
  <c r="Q43" i="102"/>
  <c r="AT42" i="102"/>
  <c r="AG42" i="102"/>
  <c r="Q42" i="102"/>
  <c r="AT41" i="102"/>
  <c r="AG41" i="102"/>
  <c r="Q41" i="102"/>
  <c r="AT40" i="102"/>
  <c r="AG40" i="102"/>
  <c r="Q40" i="102"/>
  <c r="AT39" i="102"/>
  <c r="AG39" i="102"/>
  <c r="Q39" i="102"/>
  <c r="AT38" i="102"/>
  <c r="AG38" i="102"/>
  <c r="Q38" i="102"/>
  <c r="AT36" i="102"/>
  <c r="AG36" i="102"/>
  <c r="Q36" i="102"/>
  <c r="AS34" i="102"/>
  <c r="AS37" i="102" s="1"/>
  <c r="AS55" i="102" s="1"/>
  <c r="AR34" i="102"/>
  <c r="AR37" i="102" s="1"/>
  <c r="AQ34" i="102"/>
  <c r="AP34" i="102"/>
  <c r="AP37" i="102" s="1"/>
  <c r="AO34" i="102"/>
  <c r="AO37" i="102" s="1"/>
  <c r="AO55" i="102" s="1"/>
  <c r="AN34" i="102"/>
  <c r="AN37" i="102" s="1"/>
  <c r="AN55" i="102" s="1"/>
  <c r="AM34" i="102"/>
  <c r="AM37" i="102" s="1"/>
  <c r="AL34" i="102"/>
  <c r="AL37" i="102" s="1"/>
  <c r="AL55" i="102" s="1"/>
  <c r="AK34" i="102"/>
  <c r="AK37" i="102" s="1"/>
  <c r="AK55" i="102" s="1"/>
  <c r="AJ34" i="102"/>
  <c r="AJ37" i="102" s="1"/>
  <c r="AF34" i="102"/>
  <c r="AF37" i="102" s="1"/>
  <c r="AE34" i="102"/>
  <c r="AE37" i="102" s="1"/>
  <c r="AD34" i="102"/>
  <c r="AD37" i="102" s="1"/>
  <c r="AD55" i="102" s="1"/>
  <c r="AC34" i="102"/>
  <c r="AC37" i="102" s="1"/>
  <c r="AB34" i="102"/>
  <c r="AB37" i="102" s="1"/>
  <c r="AA34" i="102"/>
  <c r="AA37" i="102" s="1"/>
  <c r="AA55" i="102" s="1"/>
  <c r="Z34" i="102"/>
  <c r="Z37" i="102" s="1"/>
  <c r="Y34" i="102"/>
  <c r="Y37" i="102" s="1"/>
  <c r="X34" i="102"/>
  <c r="X37" i="102" s="1"/>
  <c r="X55" i="102" s="1"/>
  <c r="W34" i="102"/>
  <c r="W37" i="102" s="1"/>
  <c r="P34" i="102"/>
  <c r="P37" i="102" s="1"/>
  <c r="P55" i="102" s="1"/>
  <c r="O34" i="102"/>
  <c r="O37" i="102" s="1"/>
  <c r="O55" i="102" s="1"/>
  <c r="N34" i="102"/>
  <c r="N37" i="102" s="1"/>
  <c r="M34" i="102"/>
  <c r="M37" i="102" s="1"/>
  <c r="L34" i="102"/>
  <c r="L37" i="102" s="1"/>
  <c r="K34" i="102"/>
  <c r="J34" i="102"/>
  <c r="J37" i="102" s="1"/>
  <c r="J55" i="102" s="1"/>
  <c r="I34" i="102"/>
  <c r="I37" i="102" s="1"/>
  <c r="I55" i="102" s="1"/>
  <c r="H34" i="102"/>
  <c r="H37" i="102" s="1"/>
  <c r="H55" i="102" s="1"/>
  <c r="G34" i="102"/>
  <c r="G37" i="102" s="1"/>
  <c r="AT33" i="102"/>
  <c r="AG33" i="102"/>
  <c r="Q33" i="102"/>
  <c r="AT32" i="102"/>
  <c r="AG32" i="102"/>
  <c r="Q32" i="102"/>
  <c r="AT31" i="102"/>
  <c r="AG31" i="102"/>
  <c r="Q31" i="102"/>
  <c r="AT30" i="102"/>
  <c r="AG30" i="102"/>
  <c r="Q30" i="102"/>
  <c r="AT29" i="102"/>
  <c r="AG29" i="102"/>
  <c r="Q29" i="102"/>
  <c r="AT28" i="102"/>
  <c r="AG28" i="102"/>
  <c r="Q28" i="102"/>
  <c r="AT27" i="102"/>
  <c r="AG27" i="102"/>
  <c r="Q27" i="102"/>
  <c r="AT25" i="102"/>
  <c r="AG25" i="102"/>
  <c r="Q25" i="102"/>
  <c r="AT24" i="102"/>
  <c r="AG24" i="102"/>
  <c r="Q24" i="102"/>
  <c r="AT22" i="102"/>
  <c r="AG22" i="102"/>
  <c r="Q22" i="102"/>
  <c r="AT21" i="102"/>
  <c r="AG21" i="102"/>
  <c r="Q21" i="102"/>
  <c r="AT20" i="102"/>
  <c r="AG20" i="102"/>
  <c r="Q20" i="102"/>
  <c r="AT19" i="102"/>
  <c r="AG19" i="102"/>
  <c r="Q19" i="102"/>
  <c r="AT18" i="102"/>
  <c r="AG18" i="102"/>
  <c r="Q18" i="102"/>
  <c r="AT17" i="102"/>
  <c r="AG17" i="102"/>
  <c r="Q17" i="102"/>
  <c r="AT16" i="102"/>
  <c r="AG16" i="102"/>
  <c r="Q16" i="102"/>
  <c r="AT15" i="102"/>
  <c r="AG15" i="102"/>
  <c r="Q15" i="102"/>
  <c r="A12" i="102"/>
  <c r="AH9" i="102"/>
  <c r="U9" i="102"/>
  <c r="T9" i="102"/>
  <c r="R9" i="102"/>
  <c r="F9" i="102"/>
  <c r="E9" i="102"/>
  <c r="D9" i="102"/>
  <c r="C9" i="102"/>
  <c r="B9" i="102"/>
  <c r="A7" i="102"/>
  <c r="A6" i="102"/>
  <c r="A5" i="102"/>
  <c r="A4" i="102"/>
  <c r="A3" i="102"/>
  <c r="A2" i="102"/>
  <c r="AT54" i="101"/>
  <c r="AG54" i="101"/>
  <c r="Q54" i="101"/>
  <c r="AT53" i="101"/>
  <c r="AG53" i="101"/>
  <c r="Q53" i="101"/>
  <c r="AT52" i="101"/>
  <c r="AG52" i="101"/>
  <c r="Q52" i="101"/>
  <c r="AT51" i="101"/>
  <c r="AG51" i="101"/>
  <c r="Q51" i="101"/>
  <c r="AT50" i="101"/>
  <c r="AG50" i="101"/>
  <c r="Q50" i="101"/>
  <c r="AT49" i="101"/>
  <c r="AG49" i="101"/>
  <c r="Q49" i="101"/>
  <c r="AT48" i="101"/>
  <c r="AG48" i="101"/>
  <c r="Q48" i="101"/>
  <c r="AT46" i="101"/>
  <c r="AU46" i="101" s="1"/>
  <c r="AG46" i="101"/>
  <c r="Q46" i="101"/>
  <c r="AT45" i="101"/>
  <c r="AG45" i="101"/>
  <c r="Q45" i="101"/>
  <c r="AT43" i="101"/>
  <c r="AG43" i="101"/>
  <c r="Q43" i="101"/>
  <c r="AT42" i="101"/>
  <c r="AG42" i="101"/>
  <c r="Q42" i="101"/>
  <c r="AT41" i="101"/>
  <c r="AG41" i="101"/>
  <c r="Q41" i="101"/>
  <c r="AT40" i="101"/>
  <c r="AG40" i="101"/>
  <c r="Q40" i="101"/>
  <c r="AT39" i="101"/>
  <c r="AG39" i="101"/>
  <c r="Q39" i="101"/>
  <c r="AT38" i="101"/>
  <c r="AG38" i="101"/>
  <c r="Q38" i="101"/>
  <c r="AT36" i="101"/>
  <c r="AG36" i="101"/>
  <c r="Q36" i="101"/>
  <c r="O55" i="101"/>
  <c r="O9" i="101" s="1"/>
  <c r="AS34" i="101"/>
  <c r="AS37" i="101" s="1"/>
  <c r="AS55" i="101" s="1"/>
  <c r="AR34" i="101"/>
  <c r="AR37" i="101" s="1"/>
  <c r="AQ34" i="101"/>
  <c r="AQ37" i="101" s="1"/>
  <c r="AP34" i="101"/>
  <c r="AP37" i="101" s="1"/>
  <c r="AO34" i="101"/>
  <c r="AO37" i="101" s="1"/>
  <c r="AN34" i="101"/>
  <c r="AN37" i="101" s="1"/>
  <c r="AM34" i="101"/>
  <c r="AL34" i="101"/>
  <c r="AL37" i="101" s="1"/>
  <c r="AK34" i="101"/>
  <c r="AK37" i="101" s="1"/>
  <c r="AK55" i="101" s="1"/>
  <c r="AJ34" i="101"/>
  <c r="AJ37" i="101" s="1"/>
  <c r="AF34" i="101"/>
  <c r="AF37" i="101" s="1"/>
  <c r="AE34" i="101"/>
  <c r="AE37" i="101" s="1"/>
  <c r="AE55" i="101" s="1"/>
  <c r="AD34" i="101"/>
  <c r="AD37" i="101" s="1"/>
  <c r="AC34" i="101"/>
  <c r="AC37" i="101" s="1"/>
  <c r="AB34" i="101"/>
  <c r="AB37" i="101" s="1"/>
  <c r="AB55" i="101" s="1"/>
  <c r="AA34" i="101"/>
  <c r="AA37" i="101" s="1"/>
  <c r="Z34" i="101"/>
  <c r="Z37" i="101" s="1"/>
  <c r="Y34" i="101"/>
  <c r="Y37" i="101" s="1"/>
  <c r="X34" i="101"/>
  <c r="X37" i="101" s="1"/>
  <c r="W34" i="101"/>
  <c r="W37" i="101" s="1"/>
  <c r="P34" i="101"/>
  <c r="P37" i="101" s="1"/>
  <c r="P55" i="101" s="1"/>
  <c r="O34" i="101"/>
  <c r="O37" i="101" s="1"/>
  <c r="N34" i="101"/>
  <c r="M34" i="101"/>
  <c r="M37" i="101" s="1"/>
  <c r="L34" i="101"/>
  <c r="L37" i="101" s="1"/>
  <c r="K34" i="101"/>
  <c r="K37" i="101" s="1"/>
  <c r="J34" i="101"/>
  <c r="J37" i="101" s="1"/>
  <c r="I34" i="101"/>
  <c r="H34" i="101"/>
  <c r="H37" i="101" s="1"/>
  <c r="H55" i="101" s="1"/>
  <c r="G34" i="101"/>
  <c r="G37" i="101" s="1"/>
  <c r="AT33" i="101"/>
  <c r="AG33" i="101"/>
  <c r="Q33" i="101"/>
  <c r="AT32" i="101"/>
  <c r="AG32" i="101"/>
  <c r="AU32" i="101" s="1"/>
  <c r="Q32" i="101"/>
  <c r="AT31" i="101"/>
  <c r="AG31" i="101"/>
  <c r="Q31" i="101"/>
  <c r="AT30" i="101"/>
  <c r="AG30" i="101"/>
  <c r="Q30" i="101"/>
  <c r="AT29" i="101"/>
  <c r="AG29" i="101"/>
  <c r="Q29" i="101"/>
  <c r="AT28" i="101"/>
  <c r="AG28" i="101"/>
  <c r="Q28" i="101"/>
  <c r="AT27" i="101"/>
  <c r="AG27" i="101"/>
  <c r="Q27" i="101"/>
  <c r="AT25" i="101"/>
  <c r="AG25" i="101"/>
  <c r="Q25" i="101"/>
  <c r="AT24" i="101"/>
  <c r="AU24" i="101" s="1"/>
  <c r="AG24" i="101"/>
  <c r="Q24" i="101"/>
  <c r="AT22" i="101"/>
  <c r="AG22" i="101"/>
  <c r="Q22" i="101"/>
  <c r="AT21" i="101"/>
  <c r="AG21" i="101"/>
  <c r="Q21" i="101"/>
  <c r="AT20" i="101"/>
  <c r="AG20" i="101"/>
  <c r="Q20" i="101"/>
  <c r="AT19" i="101"/>
  <c r="AG19" i="101"/>
  <c r="Q19" i="101"/>
  <c r="AT18" i="101"/>
  <c r="AG18" i="101"/>
  <c r="Q18" i="101"/>
  <c r="AT17" i="101"/>
  <c r="AG17" i="101"/>
  <c r="Q17" i="101"/>
  <c r="AT16" i="101"/>
  <c r="AG16" i="101"/>
  <c r="Q16" i="101"/>
  <c r="AT15" i="101"/>
  <c r="AG15" i="101"/>
  <c r="Q15" i="101"/>
  <c r="A12" i="101"/>
  <c r="AH9" i="101"/>
  <c r="U9" i="101"/>
  <c r="T9" i="101"/>
  <c r="R9" i="101"/>
  <c r="F9" i="101"/>
  <c r="E9" i="101"/>
  <c r="D9" i="101"/>
  <c r="C9" i="101"/>
  <c r="B9" i="101"/>
  <c r="A7" i="101"/>
  <c r="A6" i="101"/>
  <c r="A5" i="101"/>
  <c r="A4" i="101"/>
  <c r="A3" i="101"/>
  <c r="A2" i="101"/>
  <c r="AT54" i="100"/>
  <c r="AG54" i="100"/>
  <c r="Q54" i="100"/>
  <c r="AT53" i="100"/>
  <c r="AG53" i="100"/>
  <c r="Q53" i="100"/>
  <c r="AT52" i="100"/>
  <c r="AG52" i="100"/>
  <c r="Q52" i="100"/>
  <c r="AT51" i="100"/>
  <c r="AG51" i="100"/>
  <c r="Q51" i="100"/>
  <c r="AT50" i="100"/>
  <c r="AG50" i="100"/>
  <c r="Q50" i="100"/>
  <c r="AT49" i="100"/>
  <c r="AG49" i="100"/>
  <c r="Q49" i="100"/>
  <c r="AT48" i="100"/>
  <c r="AG48" i="100"/>
  <c r="Q48" i="100"/>
  <c r="AT46" i="100"/>
  <c r="AG46" i="100"/>
  <c r="Q46" i="100"/>
  <c r="AT45" i="100"/>
  <c r="AG45" i="100"/>
  <c r="Q45" i="100"/>
  <c r="AT43" i="100"/>
  <c r="AG43" i="100"/>
  <c r="Q43" i="100"/>
  <c r="AT42" i="100"/>
  <c r="AG42" i="100"/>
  <c r="Q42" i="100"/>
  <c r="AT41" i="100"/>
  <c r="AG41" i="100"/>
  <c r="Q41" i="100"/>
  <c r="AT40" i="100"/>
  <c r="AG40" i="100"/>
  <c r="Q40" i="100"/>
  <c r="AT39" i="100"/>
  <c r="AG39" i="100"/>
  <c r="Q39" i="100"/>
  <c r="AT38" i="100"/>
  <c r="AG38" i="100"/>
  <c r="Q38" i="100"/>
  <c r="AT36" i="100"/>
  <c r="AG36" i="100"/>
  <c r="Q36" i="100"/>
  <c r="AQ55" i="100"/>
  <c r="AS34" i="100"/>
  <c r="AS37" i="100" s="1"/>
  <c r="AR34" i="100"/>
  <c r="AR37" i="100" s="1"/>
  <c r="AQ34" i="100"/>
  <c r="AQ37" i="100" s="1"/>
  <c r="AP34" i="100"/>
  <c r="AP37" i="100" s="1"/>
  <c r="AO34" i="100"/>
  <c r="AO37" i="100" s="1"/>
  <c r="AN34" i="100"/>
  <c r="AN37" i="100" s="1"/>
  <c r="AM34" i="100"/>
  <c r="AM37" i="100" s="1"/>
  <c r="AL34" i="100"/>
  <c r="AL37" i="100" s="1"/>
  <c r="AK34" i="100"/>
  <c r="AK37" i="100" s="1"/>
  <c r="AK55" i="100" s="1"/>
  <c r="AJ34" i="100"/>
  <c r="AJ37" i="100" s="1"/>
  <c r="AF34" i="100"/>
  <c r="AF37" i="100" s="1"/>
  <c r="AE34" i="100"/>
  <c r="AE37" i="100" s="1"/>
  <c r="AD34" i="100"/>
  <c r="AD37" i="100" s="1"/>
  <c r="AC34" i="100"/>
  <c r="AB34" i="100"/>
  <c r="AB37" i="100" s="1"/>
  <c r="AB55" i="100" s="1"/>
  <c r="AA34" i="100"/>
  <c r="AA37" i="100" s="1"/>
  <c r="Z34" i="100"/>
  <c r="Z37" i="100" s="1"/>
  <c r="Y34" i="100"/>
  <c r="Y37" i="100" s="1"/>
  <c r="X34" i="100"/>
  <c r="X37" i="100" s="1"/>
  <c r="X55" i="100" s="1"/>
  <c r="W34" i="100"/>
  <c r="W37" i="100" s="1"/>
  <c r="P34" i="100"/>
  <c r="P37" i="100" s="1"/>
  <c r="O34" i="100"/>
  <c r="N34" i="100"/>
  <c r="N37" i="100" s="1"/>
  <c r="N55" i="100" s="1"/>
  <c r="M34" i="100"/>
  <c r="M37" i="100" s="1"/>
  <c r="L34" i="100"/>
  <c r="L37" i="100" s="1"/>
  <c r="L55" i="100" s="1"/>
  <c r="K34" i="100"/>
  <c r="J34" i="100"/>
  <c r="J37" i="100" s="1"/>
  <c r="I34" i="100"/>
  <c r="I37" i="100" s="1"/>
  <c r="H34" i="100"/>
  <c r="H37" i="100" s="1"/>
  <c r="G34" i="100"/>
  <c r="G37" i="100" s="1"/>
  <c r="AT33" i="100"/>
  <c r="AG33" i="100"/>
  <c r="Q33" i="100"/>
  <c r="AT32" i="100"/>
  <c r="AG32" i="100"/>
  <c r="Q32" i="100"/>
  <c r="AT31" i="100"/>
  <c r="AG31" i="100"/>
  <c r="Q31" i="100"/>
  <c r="AT30" i="100"/>
  <c r="AG30" i="100"/>
  <c r="Q30" i="100"/>
  <c r="AT29" i="100"/>
  <c r="AG29" i="100"/>
  <c r="Q29" i="100"/>
  <c r="AT28" i="100"/>
  <c r="AG28" i="100"/>
  <c r="Q28" i="100"/>
  <c r="AT27" i="100"/>
  <c r="AG27" i="100"/>
  <c r="Q27" i="100"/>
  <c r="AT25" i="100"/>
  <c r="AG25" i="100"/>
  <c r="Q25" i="100"/>
  <c r="AT24" i="100"/>
  <c r="AG24" i="100"/>
  <c r="Q24" i="100"/>
  <c r="AT22" i="100"/>
  <c r="AG22" i="100"/>
  <c r="AU22" i="100" s="1"/>
  <c r="Q22" i="100"/>
  <c r="AT21" i="100"/>
  <c r="AG21" i="100"/>
  <c r="Q21" i="100"/>
  <c r="AT20" i="100"/>
  <c r="AG20" i="100"/>
  <c r="Q20" i="100"/>
  <c r="AT19" i="100"/>
  <c r="AG19" i="100"/>
  <c r="Q19" i="100"/>
  <c r="AT18" i="100"/>
  <c r="AG18" i="100"/>
  <c r="Q18" i="100"/>
  <c r="AT17" i="100"/>
  <c r="AG17" i="100"/>
  <c r="Q17" i="100"/>
  <c r="AT16" i="100"/>
  <c r="AG16" i="100"/>
  <c r="Q16" i="100"/>
  <c r="AT15" i="100"/>
  <c r="AG15" i="100"/>
  <c r="Q15" i="100"/>
  <c r="A12" i="100"/>
  <c r="AH9" i="100"/>
  <c r="U9" i="100"/>
  <c r="T9" i="100"/>
  <c r="R9" i="100"/>
  <c r="F9" i="100"/>
  <c r="E9" i="100"/>
  <c r="D9" i="100"/>
  <c r="C9" i="100"/>
  <c r="B9" i="100"/>
  <c r="A7" i="100"/>
  <c r="A6" i="100"/>
  <c r="A5" i="100"/>
  <c r="A4" i="100"/>
  <c r="A3" i="100"/>
  <c r="A2" i="100"/>
  <c r="AT54" i="99"/>
  <c r="AG54" i="99"/>
  <c r="Q54" i="99"/>
  <c r="AT53" i="99"/>
  <c r="AG53" i="99"/>
  <c r="Q53" i="99"/>
  <c r="AT52" i="99"/>
  <c r="AG52" i="99"/>
  <c r="Q52" i="99"/>
  <c r="AT51" i="99"/>
  <c r="AG51" i="99"/>
  <c r="Q51" i="99"/>
  <c r="AT50" i="99"/>
  <c r="AG50" i="99"/>
  <c r="Q50" i="99"/>
  <c r="AT49" i="99"/>
  <c r="AG49" i="99"/>
  <c r="Q49" i="99"/>
  <c r="AT48" i="99"/>
  <c r="AG48" i="99"/>
  <c r="Q48" i="99"/>
  <c r="AT46" i="99"/>
  <c r="AG46" i="99"/>
  <c r="Q46" i="99"/>
  <c r="AT45" i="99"/>
  <c r="AG45" i="99"/>
  <c r="Q45" i="99"/>
  <c r="AT43" i="99"/>
  <c r="AG43" i="99"/>
  <c r="Q43" i="99"/>
  <c r="AT42" i="99"/>
  <c r="AG42" i="99"/>
  <c r="Q42" i="99"/>
  <c r="AT41" i="99"/>
  <c r="AG41" i="99"/>
  <c r="Q41" i="99"/>
  <c r="AT40" i="99"/>
  <c r="AG40" i="99"/>
  <c r="Q40" i="99"/>
  <c r="AT39" i="99"/>
  <c r="AG39" i="99"/>
  <c r="Q39" i="99"/>
  <c r="AT38" i="99"/>
  <c r="AG38" i="99"/>
  <c r="Q38" i="99"/>
  <c r="AT36" i="99"/>
  <c r="AG36" i="99"/>
  <c r="Q36" i="99"/>
  <c r="P55" i="99"/>
  <c r="AS34" i="99"/>
  <c r="AS37" i="99" s="1"/>
  <c r="AR34" i="99"/>
  <c r="AR37" i="99" s="1"/>
  <c r="AQ34" i="99"/>
  <c r="AQ37" i="99" s="1"/>
  <c r="AP34" i="99"/>
  <c r="AP37" i="99" s="1"/>
  <c r="AO34" i="99"/>
  <c r="AO37" i="99" s="1"/>
  <c r="AO55" i="99" s="1"/>
  <c r="AN34" i="99"/>
  <c r="AM34" i="99"/>
  <c r="AM37" i="99" s="1"/>
  <c r="AL34" i="99"/>
  <c r="AL37" i="99" s="1"/>
  <c r="AK34" i="99"/>
  <c r="AK37" i="99" s="1"/>
  <c r="AJ34" i="99"/>
  <c r="AJ37" i="99" s="1"/>
  <c r="AF34" i="99"/>
  <c r="AF37" i="99" s="1"/>
  <c r="AF55" i="99" s="1"/>
  <c r="AE34" i="99"/>
  <c r="AE37" i="99" s="1"/>
  <c r="AD34" i="99"/>
  <c r="AD37" i="99" s="1"/>
  <c r="AC34" i="99"/>
  <c r="AC37" i="99" s="1"/>
  <c r="AB34" i="99"/>
  <c r="AB37" i="99" s="1"/>
  <c r="AA34" i="99"/>
  <c r="AA37" i="99" s="1"/>
  <c r="Z34" i="99"/>
  <c r="Z37" i="99" s="1"/>
  <c r="Z55" i="99" s="1"/>
  <c r="Y34" i="99"/>
  <c r="Y37" i="99" s="1"/>
  <c r="X34" i="99"/>
  <c r="X37" i="99" s="1"/>
  <c r="X55" i="99" s="1"/>
  <c r="W34" i="99"/>
  <c r="W37" i="99" s="1"/>
  <c r="P34" i="99"/>
  <c r="P37" i="99" s="1"/>
  <c r="O34" i="99"/>
  <c r="O37" i="99" s="1"/>
  <c r="N34" i="99"/>
  <c r="N37" i="99" s="1"/>
  <c r="M34" i="99"/>
  <c r="M37" i="99" s="1"/>
  <c r="L34" i="99"/>
  <c r="L37" i="99" s="1"/>
  <c r="L55" i="99" s="1"/>
  <c r="K34" i="99"/>
  <c r="K37" i="99" s="1"/>
  <c r="J34" i="99"/>
  <c r="I34" i="99"/>
  <c r="I37" i="99" s="1"/>
  <c r="H34" i="99"/>
  <c r="H37" i="99" s="1"/>
  <c r="H55" i="99" s="1"/>
  <c r="G34" i="99"/>
  <c r="G37" i="99" s="1"/>
  <c r="AT33" i="99"/>
  <c r="AG33" i="99"/>
  <c r="Q33" i="99"/>
  <c r="AT32" i="99"/>
  <c r="AG32" i="99"/>
  <c r="Q32" i="99"/>
  <c r="AT31" i="99"/>
  <c r="AG31" i="99"/>
  <c r="Q31" i="99"/>
  <c r="AT30" i="99"/>
  <c r="AG30" i="99"/>
  <c r="Q30" i="99"/>
  <c r="AT29" i="99"/>
  <c r="AG29" i="99"/>
  <c r="Q29" i="99"/>
  <c r="AT28" i="99"/>
  <c r="AG28" i="99"/>
  <c r="Q28" i="99"/>
  <c r="AT27" i="99"/>
  <c r="AG27" i="99"/>
  <c r="Q27" i="99"/>
  <c r="AT25" i="99"/>
  <c r="AG25" i="99"/>
  <c r="Q25" i="99"/>
  <c r="AT24" i="99"/>
  <c r="AG24" i="99"/>
  <c r="Q24" i="99"/>
  <c r="AT22" i="99"/>
  <c r="AG22" i="99"/>
  <c r="Q22" i="99"/>
  <c r="AT21" i="99"/>
  <c r="AG21" i="99"/>
  <c r="Q21" i="99"/>
  <c r="AT20" i="99"/>
  <c r="AG20" i="99"/>
  <c r="Q20" i="99"/>
  <c r="AT19" i="99"/>
  <c r="AG19" i="99"/>
  <c r="Q19" i="99"/>
  <c r="AT18" i="99"/>
  <c r="AG18" i="99"/>
  <c r="Q18" i="99"/>
  <c r="AT17" i="99"/>
  <c r="AG17" i="99"/>
  <c r="Q17" i="99"/>
  <c r="AT16" i="99"/>
  <c r="AG16" i="99"/>
  <c r="Q16" i="99"/>
  <c r="AT15" i="99"/>
  <c r="AG15" i="99"/>
  <c r="Q15" i="99"/>
  <c r="A12" i="99"/>
  <c r="AH9" i="99"/>
  <c r="U9" i="99"/>
  <c r="T9" i="99"/>
  <c r="R9" i="99"/>
  <c r="F9" i="99"/>
  <c r="E9" i="99"/>
  <c r="D9" i="99"/>
  <c r="C9" i="99"/>
  <c r="B9" i="99"/>
  <c r="A7" i="99"/>
  <c r="A6" i="99"/>
  <c r="A5" i="99"/>
  <c r="A4" i="99"/>
  <c r="A3" i="99"/>
  <c r="A2" i="99"/>
  <c r="AT53" i="98"/>
  <c r="AG53" i="98"/>
  <c r="Q53" i="98"/>
  <c r="AT52" i="98"/>
  <c r="AG52" i="98"/>
  <c r="Q52" i="98"/>
  <c r="AT51" i="98"/>
  <c r="AG51" i="98"/>
  <c r="Q51" i="98"/>
  <c r="AT50" i="98"/>
  <c r="AG50" i="98"/>
  <c r="Q50" i="98"/>
  <c r="AT42" i="98"/>
  <c r="AG42" i="98"/>
  <c r="Q42" i="98"/>
  <c r="AT41" i="98"/>
  <c r="AG41" i="98"/>
  <c r="Q41" i="98"/>
  <c r="AT36" i="98"/>
  <c r="AG36" i="98"/>
  <c r="Q36" i="98"/>
  <c r="AT32" i="98"/>
  <c r="AG32" i="98"/>
  <c r="Q32" i="98"/>
  <c r="AT31" i="98"/>
  <c r="AG31" i="98"/>
  <c r="Q31" i="98"/>
  <c r="AT30" i="98"/>
  <c r="AG30" i="98"/>
  <c r="Q30" i="98"/>
  <c r="AT29" i="98"/>
  <c r="AG29" i="98"/>
  <c r="Q29" i="98"/>
  <c r="AT21" i="98"/>
  <c r="AG21" i="98"/>
  <c r="Q21" i="98"/>
  <c r="AT20" i="98"/>
  <c r="AG20" i="98"/>
  <c r="Q20" i="98"/>
  <c r="AT15" i="98"/>
  <c r="AG15" i="98"/>
  <c r="Q15" i="98"/>
  <c r="A12" i="98"/>
  <c r="AH9" i="98"/>
  <c r="U9" i="98"/>
  <c r="R9" i="98"/>
  <c r="F9" i="98"/>
  <c r="E9" i="98"/>
  <c r="D9" i="98"/>
  <c r="C9" i="98"/>
  <c r="B9" i="98"/>
  <c r="A7" i="98"/>
  <c r="A6" i="98"/>
  <c r="A5" i="98"/>
  <c r="A4" i="98"/>
  <c r="A3" i="98"/>
  <c r="A2" i="98"/>
  <c r="AT53" i="97"/>
  <c r="AG53" i="97"/>
  <c r="Q53" i="97"/>
  <c r="AT52" i="97"/>
  <c r="AG52" i="97"/>
  <c r="Q52" i="97"/>
  <c r="AT51" i="97"/>
  <c r="AG51" i="97"/>
  <c r="Q51" i="97"/>
  <c r="AT50" i="97"/>
  <c r="AG50" i="97"/>
  <c r="Q50" i="97"/>
  <c r="AT42" i="97"/>
  <c r="AG42" i="97"/>
  <c r="Q42" i="97"/>
  <c r="AT41" i="97"/>
  <c r="AG41" i="97"/>
  <c r="Q41" i="97"/>
  <c r="AT36" i="97"/>
  <c r="AG36" i="97"/>
  <c r="Q36" i="97"/>
  <c r="AT32" i="97"/>
  <c r="AG32" i="97"/>
  <c r="Q32" i="97"/>
  <c r="AT31" i="97"/>
  <c r="AG31" i="97"/>
  <c r="Q31" i="97"/>
  <c r="AT30" i="97"/>
  <c r="AG30" i="97"/>
  <c r="Q30" i="97"/>
  <c r="AT29" i="97"/>
  <c r="AG29" i="97"/>
  <c r="Q29" i="97"/>
  <c r="AT21" i="97"/>
  <c r="AG21" i="97"/>
  <c r="Q21" i="97"/>
  <c r="AT20" i="97"/>
  <c r="AG20" i="97"/>
  <c r="Q20" i="97"/>
  <c r="AT15" i="97"/>
  <c r="AG15" i="97"/>
  <c r="Q15" i="97"/>
  <c r="A12" i="97"/>
  <c r="AH9" i="97"/>
  <c r="U9" i="97"/>
  <c r="R9" i="97"/>
  <c r="F9" i="97"/>
  <c r="E9" i="97"/>
  <c r="D9" i="97"/>
  <c r="C9" i="97"/>
  <c r="B9" i="97"/>
  <c r="A7" i="97"/>
  <c r="A6" i="97"/>
  <c r="A5" i="97"/>
  <c r="A4" i="97"/>
  <c r="A3" i="97"/>
  <c r="A2" i="97"/>
  <c r="AT53" i="96"/>
  <c r="AG53" i="96"/>
  <c r="Q53" i="96"/>
  <c r="AT52" i="96"/>
  <c r="AG52" i="96"/>
  <c r="Q52" i="96"/>
  <c r="AT51" i="96"/>
  <c r="AG51" i="96"/>
  <c r="Q51" i="96"/>
  <c r="AT50" i="96"/>
  <c r="AG50" i="96"/>
  <c r="Q50" i="96"/>
  <c r="AT42" i="96"/>
  <c r="AG42" i="96"/>
  <c r="Q42" i="96"/>
  <c r="AT41" i="96"/>
  <c r="AG41" i="96"/>
  <c r="Q41" i="96"/>
  <c r="AT36" i="96"/>
  <c r="AG36" i="96"/>
  <c r="Q36" i="96"/>
  <c r="AT32" i="96"/>
  <c r="AG32" i="96"/>
  <c r="Q32" i="96"/>
  <c r="AT31" i="96"/>
  <c r="AG31" i="96"/>
  <c r="Q31" i="96"/>
  <c r="AT30" i="96"/>
  <c r="AG30" i="96"/>
  <c r="Q30" i="96"/>
  <c r="AT29" i="96"/>
  <c r="AG29" i="96"/>
  <c r="Q29" i="96"/>
  <c r="AT21" i="96"/>
  <c r="AG21" i="96"/>
  <c r="Q21" i="96"/>
  <c r="AT20" i="96"/>
  <c r="AG20" i="96"/>
  <c r="Q20" i="96"/>
  <c r="AT15" i="96"/>
  <c r="AG15" i="96"/>
  <c r="Q15" i="96"/>
  <c r="A12" i="96"/>
  <c r="AH9" i="96"/>
  <c r="U9" i="96"/>
  <c r="R9" i="96"/>
  <c r="F9" i="96"/>
  <c r="E9" i="96"/>
  <c r="D9" i="96"/>
  <c r="C9" i="96"/>
  <c r="B9" i="96"/>
  <c r="A7" i="96"/>
  <c r="A6" i="96"/>
  <c r="A5" i="96"/>
  <c r="A4" i="96"/>
  <c r="A3" i="96"/>
  <c r="A2" i="96"/>
  <c r="AT53" i="95"/>
  <c r="AG53" i="95"/>
  <c r="Q53" i="95"/>
  <c r="AT52" i="95"/>
  <c r="AG52" i="95"/>
  <c r="Q52" i="95"/>
  <c r="AT51" i="95"/>
  <c r="AG51" i="95"/>
  <c r="Q51" i="95"/>
  <c r="AT50" i="95"/>
  <c r="AG50" i="95"/>
  <c r="Q50" i="95"/>
  <c r="AT42" i="95"/>
  <c r="AG42" i="95"/>
  <c r="Q42" i="95"/>
  <c r="AT41" i="95"/>
  <c r="AG41" i="95"/>
  <c r="Q41" i="95"/>
  <c r="AT36" i="95"/>
  <c r="AG36" i="95"/>
  <c r="Q36" i="95"/>
  <c r="AT32" i="95"/>
  <c r="AG32" i="95"/>
  <c r="Q32" i="95"/>
  <c r="AT31" i="95"/>
  <c r="AG31" i="95"/>
  <c r="Q31" i="95"/>
  <c r="AT30" i="95"/>
  <c r="AG30" i="95"/>
  <c r="Q30" i="95"/>
  <c r="AT29" i="95"/>
  <c r="AG29" i="95"/>
  <c r="Q29" i="95"/>
  <c r="AT21" i="95"/>
  <c r="AG21" i="95"/>
  <c r="Q21" i="95"/>
  <c r="AT20" i="95"/>
  <c r="AG20" i="95"/>
  <c r="Q20" i="95"/>
  <c r="AT15" i="95"/>
  <c r="AG15" i="95"/>
  <c r="Q15" i="95"/>
  <c r="A12" i="95"/>
  <c r="AH9" i="95"/>
  <c r="U9" i="95"/>
  <c r="R9" i="95"/>
  <c r="F9" i="95"/>
  <c r="E9" i="95"/>
  <c r="D9" i="95"/>
  <c r="C9" i="95"/>
  <c r="B9" i="95"/>
  <c r="A7" i="95"/>
  <c r="A6" i="95"/>
  <c r="A5" i="95"/>
  <c r="A4" i="95"/>
  <c r="A3" i="95"/>
  <c r="A2" i="95"/>
  <c r="AT53" i="94"/>
  <c r="AG53" i="94"/>
  <c r="Q53" i="94"/>
  <c r="AT52" i="94"/>
  <c r="AG52" i="94"/>
  <c r="Q52" i="94"/>
  <c r="AT51" i="94"/>
  <c r="AG51" i="94"/>
  <c r="Q51" i="94"/>
  <c r="AT50" i="94"/>
  <c r="AG50" i="94"/>
  <c r="Q50" i="94"/>
  <c r="AT42" i="94"/>
  <c r="AG42" i="94"/>
  <c r="Q42" i="94"/>
  <c r="AT41" i="94"/>
  <c r="AG41" i="94"/>
  <c r="Q41" i="94"/>
  <c r="AT36" i="94"/>
  <c r="AG36" i="94"/>
  <c r="Q36" i="94"/>
  <c r="AT32" i="94"/>
  <c r="AG32" i="94"/>
  <c r="Q32" i="94"/>
  <c r="AT31" i="94"/>
  <c r="AG31" i="94"/>
  <c r="Q31" i="94"/>
  <c r="AT30" i="94"/>
  <c r="AG30" i="94"/>
  <c r="Q30" i="94"/>
  <c r="AT29" i="94"/>
  <c r="AG29" i="94"/>
  <c r="Q29" i="94"/>
  <c r="AT21" i="94"/>
  <c r="AG21" i="94"/>
  <c r="Q21" i="94"/>
  <c r="AT20" i="94"/>
  <c r="AG20" i="94"/>
  <c r="Q20" i="94"/>
  <c r="AT15" i="94"/>
  <c r="AG15" i="94"/>
  <c r="Q15" i="94"/>
  <c r="A12" i="94"/>
  <c r="AH9" i="94"/>
  <c r="U9" i="94"/>
  <c r="R9" i="94"/>
  <c r="F9" i="94"/>
  <c r="E9" i="94"/>
  <c r="D9" i="94"/>
  <c r="C9" i="94"/>
  <c r="B9" i="94"/>
  <c r="A7" i="94"/>
  <c r="A6" i="94"/>
  <c r="A5" i="94"/>
  <c r="A4" i="94"/>
  <c r="A3" i="94"/>
  <c r="A2" i="94"/>
  <c r="AT53" i="93"/>
  <c r="AG53" i="93"/>
  <c r="Q53" i="93"/>
  <c r="AT52" i="93"/>
  <c r="AG52" i="93"/>
  <c r="Q52" i="93"/>
  <c r="AT51" i="93"/>
  <c r="AG51" i="93"/>
  <c r="Q51" i="93"/>
  <c r="AT50" i="93"/>
  <c r="AG50" i="93"/>
  <c r="Q50" i="93"/>
  <c r="AT42" i="93"/>
  <c r="AG42" i="93"/>
  <c r="Q42" i="93"/>
  <c r="AT41" i="93"/>
  <c r="AG41" i="93"/>
  <c r="Q41" i="93"/>
  <c r="AT36" i="93"/>
  <c r="AG36" i="93"/>
  <c r="Q36" i="93"/>
  <c r="AT32" i="93"/>
  <c r="AG32" i="93"/>
  <c r="Q32" i="93"/>
  <c r="AT31" i="93"/>
  <c r="AG31" i="93"/>
  <c r="Q31" i="93"/>
  <c r="AT30" i="93"/>
  <c r="AG30" i="93"/>
  <c r="Q30" i="93"/>
  <c r="AT29" i="93"/>
  <c r="AG29" i="93"/>
  <c r="Q29" i="93"/>
  <c r="AT27" i="93"/>
  <c r="AG27" i="93"/>
  <c r="Q27" i="93"/>
  <c r="AT24" i="93"/>
  <c r="AG24" i="93"/>
  <c r="Q24" i="93"/>
  <c r="AT21" i="93"/>
  <c r="AG21" i="93"/>
  <c r="Q21" i="93"/>
  <c r="AT20" i="93"/>
  <c r="AG20" i="93"/>
  <c r="Q20" i="93"/>
  <c r="AT18" i="93"/>
  <c r="AG18" i="93"/>
  <c r="Q18" i="93"/>
  <c r="AT17" i="93"/>
  <c r="AG17" i="93"/>
  <c r="Q17" i="93"/>
  <c r="AT15" i="93"/>
  <c r="AG15" i="93"/>
  <c r="Q15" i="93"/>
  <c r="A12" i="93"/>
  <c r="AH9" i="93"/>
  <c r="U9" i="93"/>
  <c r="R9" i="93"/>
  <c r="F9" i="93"/>
  <c r="E9" i="93"/>
  <c r="D9" i="93"/>
  <c r="C9" i="93"/>
  <c r="B9" i="93"/>
  <c r="A7" i="93"/>
  <c r="A6" i="93"/>
  <c r="A5" i="93"/>
  <c r="A4" i="93"/>
  <c r="A3" i="93"/>
  <c r="A2" i="93"/>
  <c r="AT53" i="92"/>
  <c r="AG53" i="92"/>
  <c r="Q53" i="92"/>
  <c r="AT52" i="92"/>
  <c r="AG52" i="92"/>
  <c r="Q52" i="92"/>
  <c r="AT51" i="92"/>
  <c r="AG51" i="92"/>
  <c r="Q51" i="92"/>
  <c r="AT50" i="92"/>
  <c r="AG50" i="92"/>
  <c r="Q50" i="92"/>
  <c r="AT42" i="92"/>
  <c r="AG42" i="92"/>
  <c r="Q42" i="92"/>
  <c r="AT41" i="92"/>
  <c r="AG41" i="92"/>
  <c r="Q41" i="92"/>
  <c r="AT36" i="92"/>
  <c r="AG36" i="92"/>
  <c r="Q36" i="92"/>
  <c r="AT32" i="92"/>
  <c r="AG32" i="92"/>
  <c r="Q32" i="92"/>
  <c r="AT31" i="92"/>
  <c r="AG31" i="92"/>
  <c r="Q31" i="92"/>
  <c r="AT30" i="92"/>
  <c r="AG30" i="92"/>
  <c r="Q30" i="92"/>
  <c r="AT29" i="92"/>
  <c r="AG29" i="92"/>
  <c r="Q29" i="92"/>
  <c r="AT21" i="92"/>
  <c r="AG21" i="92"/>
  <c r="Q21" i="92"/>
  <c r="AT20" i="92"/>
  <c r="AG20" i="92"/>
  <c r="Q20" i="92"/>
  <c r="AT15" i="92"/>
  <c r="AG15" i="92"/>
  <c r="Q15" i="92"/>
  <c r="A12" i="92"/>
  <c r="AH9" i="92"/>
  <c r="U9" i="92"/>
  <c r="R9" i="92"/>
  <c r="F9" i="92"/>
  <c r="E9" i="92"/>
  <c r="D9" i="92"/>
  <c r="C9" i="92"/>
  <c r="B9" i="92"/>
  <c r="A7" i="92"/>
  <c r="A6" i="92"/>
  <c r="A5" i="92"/>
  <c r="A4" i="92"/>
  <c r="A3" i="92"/>
  <c r="A2" i="92"/>
  <c r="AT53" i="91"/>
  <c r="AG53" i="91"/>
  <c r="Q53" i="91"/>
  <c r="AT52" i="91"/>
  <c r="AG52" i="91"/>
  <c r="Q52" i="91"/>
  <c r="AT51" i="91"/>
  <c r="AG51" i="91"/>
  <c r="Q51" i="91"/>
  <c r="AT50" i="91"/>
  <c r="AG50" i="91"/>
  <c r="Q50" i="91"/>
  <c r="AT42" i="91"/>
  <c r="AG42" i="91"/>
  <c r="Q42" i="91"/>
  <c r="AT41" i="91"/>
  <c r="AG41" i="91"/>
  <c r="Q41" i="91"/>
  <c r="AT36" i="91"/>
  <c r="AG36" i="91"/>
  <c r="Q36" i="91"/>
  <c r="AT32" i="91"/>
  <c r="AG32" i="91"/>
  <c r="Q32" i="91"/>
  <c r="AT31" i="91"/>
  <c r="AG31" i="91"/>
  <c r="Q31" i="91"/>
  <c r="AT30" i="91"/>
  <c r="AG30" i="91"/>
  <c r="Q30" i="91"/>
  <c r="AT29" i="91"/>
  <c r="AG29" i="91"/>
  <c r="Q29" i="91"/>
  <c r="AT21" i="91"/>
  <c r="AG21" i="91"/>
  <c r="Q21" i="91"/>
  <c r="AT20" i="91"/>
  <c r="AG20" i="91"/>
  <c r="Q20" i="91"/>
  <c r="AT15" i="91"/>
  <c r="AG15" i="91"/>
  <c r="Q15" i="91"/>
  <c r="A12" i="91"/>
  <c r="AH9" i="91"/>
  <c r="U9" i="91"/>
  <c r="R9" i="91"/>
  <c r="F9" i="91"/>
  <c r="E9" i="91"/>
  <c r="D9" i="91"/>
  <c r="C9" i="91"/>
  <c r="B9" i="91"/>
  <c r="A7" i="91"/>
  <c r="A6" i="91"/>
  <c r="A5" i="91"/>
  <c r="A4" i="91"/>
  <c r="A3" i="91"/>
  <c r="A2" i="91"/>
  <c r="AT53" i="90"/>
  <c r="AG53" i="90"/>
  <c r="Q53" i="90"/>
  <c r="AT52" i="90"/>
  <c r="AG52" i="90"/>
  <c r="Q52" i="90"/>
  <c r="AT51" i="90"/>
  <c r="AG51" i="90"/>
  <c r="Q51" i="90"/>
  <c r="AT50" i="90"/>
  <c r="AG50" i="90"/>
  <c r="Q50" i="90"/>
  <c r="AT42" i="90"/>
  <c r="AG42" i="90"/>
  <c r="Q42" i="90"/>
  <c r="AT41" i="90"/>
  <c r="AG41" i="90"/>
  <c r="Q41" i="90"/>
  <c r="AT36" i="90"/>
  <c r="AG36" i="90"/>
  <c r="Q36" i="90"/>
  <c r="AT32" i="90"/>
  <c r="AG32" i="90"/>
  <c r="Q32" i="90"/>
  <c r="AT31" i="90"/>
  <c r="AG31" i="90"/>
  <c r="Q31" i="90"/>
  <c r="AT30" i="90"/>
  <c r="AG30" i="90"/>
  <c r="Q30" i="90"/>
  <c r="AT29" i="90"/>
  <c r="AG29" i="90"/>
  <c r="Q29" i="90"/>
  <c r="AT21" i="90"/>
  <c r="AG21" i="90"/>
  <c r="Q21" i="90"/>
  <c r="AT20" i="90"/>
  <c r="AG20" i="90"/>
  <c r="Q20" i="90"/>
  <c r="AT15" i="90"/>
  <c r="AG15" i="90"/>
  <c r="Q15" i="90"/>
  <c r="A12" i="90"/>
  <c r="AH9" i="90"/>
  <c r="U9" i="90"/>
  <c r="R9" i="90"/>
  <c r="F9" i="90"/>
  <c r="E9" i="90"/>
  <c r="D9" i="90"/>
  <c r="C9" i="90"/>
  <c r="B9" i="90"/>
  <c r="A7" i="90"/>
  <c r="A6" i="90"/>
  <c r="A5" i="90"/>
  <c r="A4" i="90"/>
  <c r="A3" i="90"/>
  <c r="A2" i="90"/>
  <c r="AT53" i="85"/>
  <c r="AG53" i="85"/>
  <c r="Q53" i="85"/>
  <c r="AT52" i="85"/>
  <c r="AG52" i="85"/>
  <c r="Q52" i="85"/>
  <c r="AT51" i="85"/>
  <c r="AG51" i="85"/>
  <c r="Q51" i="85"/>
  <c r="AT50" i="85"/>
  <c r="AG50" i="85"/>
  <c r="Q50" i="85"/>
  <c r="AT42" i="85"/>
  <c r="AG42" i="85"/>
  <c r="Q42" i="85"/>
  <c r="AT41" i="85"/>
  <c r="AG41" i="85"/>
  <c r="Q41" i="85"/>
  <c r="AT36" i="85"/>
  <c r="AG36" i="85"/>
  <c r="Q36" i="85"/>
  <c r="AT32" i="85"/>
  <c r="AG32" i="85"/>
  <c r="Q32" i="85"/>
  <c r="AT31" i="85"/>
  <c r="AG31" i="85"/>
  <c r="Q31" i="85"/>
  <c r="AT30" i="85"/>
  <c r="AG30" i="85"/>
  <c r="Q30" i="85"/>
  <c r="AT29" i="85"/>
  <c r="AG29" i="85"/>
  <c r="Q29" i="85"/>
  <c r="AT21" i="85"/>
  <c r="AG21" i="85"/>
  <c r="Q21" i="85"/>
  <c r="AT20" i="85"/>
  <c r="AG20" i="85"/>
  <c r="Q20" i="85"/>
  <c r="AT15" i="85"/>
  <c r="AG15" i="85"/>
  <c r="Q15" i="85"/>
  <c r="A12" i="85"/>
  <c r="AH9" i="85"/>
  <c r="U9" i="85"/>
  <c r="R9" i="85"/>
  <c r="F9" i="85"/>
  <c r="E9" i="85"/>
  <c r="D9" i="85"/>
  <c r="C9" i="85"/>
  <c r="B9" i="85"/>
  <c r="A7" i="85"/>
  <c r="A6" i="85"/>
  <c r="A5" i="85"/>
  <c r="A4" i="85"/>
  <c r="A3" i="85"/>
  <c r="A2" i="85"/>
  <c r="AT53" i="84"/>
  <c r="AG53" i="84"/>
  <c r="Q53" i="84"/>
  <c r="AT52" i="84"/>
  <c r="AG52" i="84"/>
  <c r="Q52" i="84"/>
  <c r="AT51" i="84"/>
  <c r="AG51" i="84"/>
  <c r="Q51" i="84"/>
  <c r="AT50" i="84"/>
  <c r="AG50" i="84"/>
  <c r="Q50" i="84"/>
  <c r="AT42" i="84"/>
  <c r="AG42" i="84"/>
  <c r="Q42" i="84"/>
  <c r="AT41" i="84"/>
  <c r="AG41" i="84"/>
  <c r="Q41" i="84"/>
  <c r="AT36" i="84"/>
  <c r="AG36" i="84"/>
  <c r="Q36" i="84"/>
  <c r="AT32" i="84"/>
  <c r="AG32" i="84"/>
  <c r="Q32" i="84"/>
  <c r="AT31" i="84"/>
  <c r="AG31" i="84"/>
  <c r="Q31" i="84"/>
  <c r="AT30" i="84"/>
  <c r="AG30" i="84"/>
  <c r="Q30" i="84"/>
  <c r="AT29" i="84"/>
  <c r="AG29" i="84"/>
  <c r="Q29" i="84"/>
  <c r="AT21" i="84"/>
  <c r="AG21" i="84"/>
  <c r="Q21" i="84"/>
  <c r="AT20" i="84"/>
  <c r="AG20" i="84"/>
  <c r="Q20" i="84"/>
  <c r="AT18" i="84"/>
  <c r="AG18" i="84"/>
  <c r="AT17" i="84"/>
  <c r="AG17" i="84"/>
  <c r="AT15" i="84"/>
  <c r="AG15" i="84"/>
  <c r="Q15" i="84"/>
  <c r="A12" i="84"/>
  <c r="AH9" i="84"/>
  <c r="U9" i="84"/>
  <c r="R9" i="84"/>
  <c r="F9" i="84"/>
  <c r="E9" i="84"/>
  <c r="D9" i="84"/>
  <c r="C9" i="84"/>
  <c r="B9" i="84"/>
  <c r="A7" i="84"/>
  <c r="A6" i="84"/>
  <c r="A5" i="84"/>
  <c r="A4" i="84"/>
  <c r="A3" i="84"/>
  <c r="A2" i="84"/>
  <c r="AT53" i="83"/>
  <c r="AG53" i="83"/>
  <c r="Q53" i="83"/>
  <c r="AT52" i="83"/>
  <c r="AG52" i="83"/>
  <c r="Q52" i="83"/>
  <c r="AT51" i="83"/>
  <c r="AG51" i="83"/>
  <c r="Q51" i="83"/>
  <c r="AT50" i="83"/>
  <c r="AG50" i="83"/>
  <c r="Q50" i="83"/>
  <c r="AT42" i="83"/>
  <c r="AG42" i="83"/>
  <c r="Q42" i="83"/>
  <c r="AT41" i="83"/>
  <c r="AG41" i="83"/>
  <c r="Q41" i="83"/>
  <c r="AT36" i="83"/>
  <c r="AG36" i="83"/>
  <c r="Q36" i="83"/>
  <c r="AT32" i="83"/>
  <c r="AG32" i="83"/>
  <c r="Q32" i="83"/>
  <c r="AT31" i="83"/>
  <c r="AG31" i="83"/>
  <c r="Q31" i="83"/>
  <c r="AT30" i="83"/>
  <c r="AG30" i="83"/>
  <c r="Q30" i="83"/>
  <c r="AT29" i="83"/>
  <c r="AG29" i="83"/>
  <c r="Q29" i="83"/>
  <c r="AT21" i="83"/>
  <c r="AG21" i="83"/>
  <c r="Q21" i="83"/>
  <c r="AT20" i="83"/>
  <c r="AG20" i="83"/>
  <c r="Q20" i="83"/>
  <c r="AT15" i="83"/>
  <c r="AG15" i="83"/>
  <c r="Q15" i="83"/>
  <c r="A12" i="83"/>
  <c r="AH9" i="83"/>
  <c r="U9" i="83"/>
  <c r="R9" i="83"/>
  <c r="F9" i="83"/>
  <c r="E9" i="83"/>
  <c r="D9" i="83"/>
  <c r="C9" i="83"/>
  <c r="B9" i="83"/>
  <c r="A7" i="83"/>
  <c r="A6" i="83"/>
  <c r="A5" i="83"/>
  <c r="A4" i="83"/>
  <c r="A3" i="83"/>
  <c r="A2" i="83"/>
  <c r="AT53" i="82"/>
  <c r="AG53" i="82"/>
  <c r="Q53" i="82"/>
  <c r="AT52" i="82"/>
  <c r="AG52" i="82"/>
  <c r="Q52" i="82"/>
  <c r="AT51" i="82"/>
  <c r="AG51" i="82"/>
  <c r="Q51" i="82"/>
  <c r="AT50" i="82"/>
  <c r="AG50" i="82"/>
  <c r="Q50" i="82"/>
  <c r="AT42" i="82"/>
  <c r="AG42" i="82"/>
  <c r="Q42" i="82"/>
  <c r="AT41" i="82"/>
  <c r="AG41" i="82"/>
  <c r="Q41" i="82"/>
  <c r="AT36" i="82"/>
  <c r="AG36" i="82"/>
  <c r="Q36" i="82"/>
  <c r="AT32" i="82"/>
  <c r="AG32" i="82"/>
  <c r="Q32" i="82"/>
  <c r="AT31" i="82"/>
  <c r="AG31" i="82"/>
  <c r="Q31" i="82"/>
  <c r="AT30" i="82"/>
  <c r="AG30" i="82"/>
  <c r="Q30" i="82"/>
  <c r="AT29" i="82"/>
  <c r="AG29" i="82"/>
  <c r="Q29" i="82"/>
  <c r="AT21" i="82"/>
  <c r="AG21" i="82"/>
  <c r="Q21" i="82"/>
  <c r="AT20" i="82"/>
  <c r="AG20" i="82"/>
  <c r="Q20" i="82"/>
  <c r="AT15" i="82"/>
  <c r="AG15" i="82"/>
  <c r="Q15" i="82"/>
  <c r="A12" i="82"/>
  <c r="AH9" i="82"/>
  <c r="U9" i="82"/>
  <c r="R9" i="82"/>
  <c r="F9" i="82"/>
  <c r="E9" i="82"/>
  <c r="D9" i="82"/>
  <c r="C9" i="82"/>
  <c r="B9" i="82"/>
  <c r="A7" i="82"/>
  <c r="A6" i="82"/>
  <c r="A5" i="82"/>
  <c r="A4" i="82"/>
  <c r="A3" i="82"/>
  <c r="A2" i="82"/>
  <c r="AT53" i="81"/>
  <c r="AG53" i="81"/>
  <c r="Q53" i="81"/>
  <c r="AT52" i="81"/>
  <c r="AG52" i="81"/>
  <c r="Q52" i="81"/>
  <c r="AT51" i="81"/>
  <c r="AG51" i="81"/>
  <c r="Q51" i="81"/>
  <c r="AT50" i="81"/>
  <c r="AG50" i="81"/>
  <c r="Q50" i="81"/>
  <c r="AT42" i="81"/>
  <c r="AG42" i="81"/>
  <c r="Q42" i="81"/>
  <c r="AT41" i="81"/>
  <c r="AG41" i="81"/>
  <c r="Q41" i="81"/>
  <c r="AT36" i="81"/>
  <c r="AG36" i="81"/>
  <c r="Q36" i="81"/>
  <c r="AT32" i="81"/>
  <c r="AG32" i="81"/>
  <c r="Q32" i="81"/>
  <c r="AT31" i="81"/>
  <c r="AG31" i="81"/>
  <c r="Q31" i="81"/>
  <c r="AT30" i="81"/>
  <c r="AG30" i="81"/>
  <c r="Q30" i="81"/>
  <c r="AT29" i="81"/>
  <c r="AG29" i="81"/>
  <c r="Q29" i="81"/>
  <c r="AT21" i="81"/>
  <c r="AG21" i="81"/>
  <c r="Q21" i="81"/>
  <c r="AT20" i="81"/>
  <c r="AG20" i="81"/>
  <c r="Q20" i="81"/>
  <c r="AT15" i="81"/>
  <c r="AG15" i="81"/>
  <c r="Q15" i="81"/>
  <c r="AH9" i="81"/>
  <c r="U9" i="81"/>
  <c r="R9" i="81"/>
  <c r="F9" i="81"/>
  <c r="E9" i="81"/>
  <c r="D9" i="81"/>
  <c r="C9" i="81"/>
  <c r="B9" i="81"/>
  <c r="A7" i="81"/>
  <c r="A6" i="81"/>
  <c r="A5" i="81"/>
  <c r="A4" i="81"/>
  <c r="A3" i="81"/>
  <c r="A2" i="81"/>
  <c r="C60" i="11"/>
  <c r="C55" i="11"/>
  <c r="C50" i="11"/>
  <c r="C52" i="11"/>
  <c r="C41" i="11"/>
  <c r="C48" i="11"/>
  <c r="C49" i="11"/>
  <c r="C51" i="11"/>
  <c r="C61" i="11"/>
  <c r="C62" i="11"/>
  <c r="C40" i="11"/>
  <c r="C42" i="11"/>
  <c r="C43" i="11"/>
  <c r="C44" i="11"/>
  <c r="C45" i="11"/>
  <c r="C46" i="11"/>
  <c r="C47" i="11"/>
  <c r="C53" i="11"/>
  <c r="C54" i="11"/>
  <c r="C56" i="11"/>
  <c r="C57" i="11"/>
  <c r="C58" i="11"/>
  <c r="C59" i="11"/>
  <c r="C63" i="11"/>
  <c r="C64" i="11"/>
  <c r="G9" i="80"/>
  <c r="F9" i="80"/>
  <c r="E9" i="80"/>
  <c r="C9" i="80"/>
  <c r="A6" i="80"/>
  <c r="A5" i="80"/>
  <c r="A4" i="80"/>
  <c r="A3" i="80"/>
  <c r="A2" i="80"/>
  <c r="C18" i="11"/>
  <c r="P9" i="79"/>
  <c r="H9" i="79"/>
  <c r="AA9" i="79"/>
  <c r="V9" i="79"/>
  <c r="C9" i="79"/>
  <c r="B9" i="79"/>
  <c r="A9" i="79"/>
  <c r="A7" i="79"/>
  <c r="A6" i="79"/>
  <c r="A5" i="79"/>
  <c r="A4" i="79"/>
  <c r="A3" i="79"/>
  <c r="A2" i="79"/>
  <c r="C37" i="11"/>
  <c r="A7" i="9"/>
  <c r="A7" i="11"/>
  <c r="A7" i="74"/>
  <c r="A7" i="71"/>
  <c r="A7" i="76"/>
  <c r="A7" i="73"/>
  <c r="A7" i="17"/>
  <c r="A7" i="14"/>
  <c r="A7" i="5"/>
  <c r="A7" i="16"/>
  <c r="A7" i="20"/>
  <c r="A7" i="21"/>
  <c r="A7" i="23"/>
  <c r="A7" i="26"/>
  <c r="A7" i="22"/>
  <c r="A7" i="24"/>
  <c r="A7" i="27"/>
  <c r="A7" i="18"/>
  <c r="A7" i="55"/>
  <c r="A7" i="56"/>
  <c r="A7" i="57"/>
  <c r="A7" i="58"/>
  <c r="A7" i="68"/>
  <c r="I35" i="122"/>
  <c r="I21" i="122"/>
  <c r="I18" i="122"/>
  <c r="I27" i="122"/>
  <c r="I45" i="122"/>
  <c r="I20" i="122"/>
  <c r="I22" i="122"/>
  <c r="I30" i="122"/>
  <c r="I19" i="122"/>
  <c r="I41" i="122"/>
  <c r="I47" i="122"/>
  <c r="I29" i="122"/>
  <c r="I37" i="122"/>
  <c r="I26" i="122"/>
  <c r="I44" i="122"/>
  <c r="I42" i="122"/>
  <c r="I36" i="122"/>
  <c r="I43" i="122"/>
  <c r="I34" i="122"/>
  <c r="I40" i="122"/>
  <c r="I28" i="122"/>
  <c r="I46" i="122"/>
  <c r="I39" i="122"/>
  <c r="AU21" i="99" l="1"/>
  <c r="AU31" i="99"/>
  <c r="AU17" i="101"/>
  <c r="AU50" i="105"/>
  <c r="AU45" i="108"/>
  <c r="AU54" i="108"/>
  <c r="AU25" i="99"/>
  <c r="AU39" i="99"/>
  <c r="AU17" i="102"/>
  <c r="AU18" i="103"/>
  <c r="AU31" i="103"/>
  <c r="AU49" i="104"/>
  <c r="AU20" i="105"/>
  <c r="AU50" i="98"/>
  <c r="AU29" i="109"/>
  <c r="AU21" i="90"/>
  <c r="AU29" i="90"/>
  <c r="AU18" i="84"/>
  <c r="AU21" i="84"/>
  <c r="AU31" i="97"/>
  <c r="AU20" i="94"/>
  <c r="AU24" i="93"/>
  <c r="AU41" i="92"/>
  <c r="AU32" i="92"/>
  <c r="AU32" i="91"/>
  <c r="AU32" i="109"/>
  <c r="AU20" i="109"/>
  <c r="AU30" i="109"/>
  <c r="AU32" i="83"/>
  <c r="AU29" i="81"/>
  <c r="AU30" i="82"/>
  <c r="AU20" i="90"/>
  <c r="AU31" i="90"/>
  <c r="AU20" i="92"/>
  <c r="AU30" i="92"/>
  <c r="AU29" i="95"/>
  <c r="AU29" i="98"/>
  <c r="AU18" i="99"/>
  <c r="AU24" i="99"/>
  <c r="AU16" i="100"/>
  <c r="AU19" i="100"/>
  <c r="AU20" i="100"/>
  <c r="AU24" i="102"/>
  <c r="AU33" i="102"/>
  <c r="AU19" i="104"/>
  <c r="AU29" i="104"/>
  <c r="AU24" i="107"/>
  <c r="AU29" i="107"/>
  <c r="AU52" i="109"/>
  <c r="AU21" i="94"/>
  <c r="AU40" i="100"/>
  <c r="AU29" i="101"/>
  <c r="AU27" i="103"/>
  <c r="AU54" i="105"/>
  <c r="AU29" i="85"/>
  <c r="AU32" i="85"/>
  <c r="AU21" i="92"/>
  <c r="AU31" i="92"/>
  <c r="AU51" i="92"/>
  <c r="AU42" i="93"/>
  <c r="AU27" i="101"/>
  <c r="AU25" i="103"/>
  <c r="AU33" i="105"/>
  <c r="X12" i="93"/>
  <c r="AI51" i="93" s="1"/>
  <c r="X12" i="95"/>
  <c r="AI16" i="95" s="1"/>
  <c r="X12" i="99"/>
  <c r="AI20" i="99" s="1"/>
  <c r="X12" i="109"/>
  <c r="S32" i="109" s="1"/>
  <c r="X12" i="84"/>
  <c r="V49" i="84" s="1"/>
  <c r="X12" i="96"/>
  <c r="S33" i="96" s="1"/>
  <c r="X12" i="101"/>
  <c r="AI31" i="101" s="1"/>
  <c r="X12" i="104"/>
  <c r="V34" i="104" s="1"/>
  <c r="X12" i="107"/>
  <c r="AI24" i="107" s="1"/>
  <c r="X12" i="91"/>
  <c r="AI26" i="91" s="1"/>
  <c r="X12" i="90"/>
  <c r="S30" i="90" s="1"/>
  <c r="X12" i="92"/>
  <c r="AI16" i="92" s="1"/>
  <c r="X12" i="82"/>
  <c r="AI25" i="82" s="1"/>
  <c r="X12" i="105"/>
  <c r="AI26" i="105" s="1"/>
  <c r="X12" i="85"/>
  <c r="AI21" i="85" s="1"/>
  <c r="X12" i="94"/>
  <c r="AI31" i="94" s="1"/>
  <c r="X12" i="102"/>
  <c r="S53" i="102" s="1"/>
  <c r="X12" i="103"/>
  <c r="AI22" i="103" s="1"/>
  <c r="X12" i="108"/>
  <c r="S23" i="108" s="1"/>
  <c r="X12" i="97"/>
  <c r="AI17" i="97" s="1"/>
  <c r="X12" i="98"/>
  <c r="S16" i="98" s="1"/>
  <c r="X12" i="100"/>
  <c r="AI42" i="100" s="1"/>
  <c r="X12" i="83"/>
  <c r="S53" i="83" s="1"/>
  <c r="D62" i="71"/>
  <c r="D63" i="71" s="1"/>
  <c r="D64" i="71" s="1"/>
  <c r="D65" i="71" s="1"/>
  <c r="D66" i="71" s="1"/>
  <c r="D67" i="71" s="1"/>
  <c r="D68" i="71" s="1"/>
  <c r="D69" i="71" s="1"/>
  <c r="D70" i="71" s="1"/>
  <c r="D71" i="71" s="1"/>
  <c r="D72" i="71" s="1"/>
  <c r="D73" i="71" s="1"/>
  <c r="D74" i="71" s="1"/>
  <c r="D75" i="71" s="1"/>
  <c r="D76" i="71" s="1"/>
  <c r="D78" i="71" s="1"/>
  <c r="D79" i="71" s="1"/>
  <c r="D80" i="71" s="1"/>
  <c r="D81" i="71" s="1"/>
  <c r="D82" i="71" s="1"/>
  <c r="D83" i="71" s="1"/>
  <c r="D84" i="71" s="1"/>
  <c r="D85" i="71" s="1"/>
  <c r="D86" i="71" s="1"/>
  <c r="D88" i="71" s="1"/>
  <c r="D61" i="71"/>
  <c r="A9" i="80"/>
  <c r="AU16" i="104"/>
  <c r="AU25" i="104"/>
  <c r="C9" i="18"/>
  <c r="AU52" i="81"/>
  <c r="AU30" i="83"/>
  <c r="AU42" i="91"/>
  <c r="AU52" i="91"/>
  <c r="AU30" i="94"/>
  <c r="AU50" i="94"/>
  <c r="AU53" i="94"/>
  <c r="AN37" i="99"/>
  <c r="AN55" i="99" s="1"/>
  <c r="AN9" i="99" s="1"/>
  <c r="AU18" i="100"/>
  <c r="AU24" i="100"/>
  <c r="AU33" i="101"/>
  <c r="AM37" i="101"/>
  <c r="AM55" i="101" s="1"/>
  <c r="AM9" i="101" s="1"/>
  <c r="AU25" i="102"/>
  <c r="AU52" i="102"/>
  <c r="AU32" i="103"/>
  <c r="AU38" i="108"/>
  <c r="AU21" i="109"/>
  <c r="AU31" i="109"/>
  <c r="AU51" i="90"/>
  <c r="AU53" i="92"/>
  <c r="AU21" i="98"/>
  <c r="AU16" i="99"/>
  <c r="AU18" i="105"/>
  <c r="AN55" i="107"/>
  <c r="AN9" i="107" s="1"/>
  <c r="AN37" i="107"/>
  <c r="AU48" i="108"/>
  <c r="AU42" i="109"/>
  <c r="AU31" i="81"/>
  <c r="AU50" i="82"/>
  <c r="AU53" i="82"/>
  <c r="AU32" i="90"/>
  <c r="AU50" i="91"/>
  <c r="AU20" i="96"/>
  <c r="AU30" i="96"/>
  <c r="AU29" i="97"/>
  <c r="AU31" i="98"/>
  <c r="AU19" i="99"/>
  <c r="AU43" i="99"/>
  <c r="AU28" i="100"/>
  <c r="AU31" i="100"/>
  <c r="AC55" i="100"/>
  <c r="AC37" i="100"/>
  <c r="AU41" i="100"/>
  <c r="AU22" i="102"/>
  <c r="AQ55" i="102"/>
  <c r="AQ37" i="102"/>
  <c r="AU49" i="103"/>
  <c r="AU43" i="104"/>
  <c r="AU39" i="108"/>
  <c r="AU42" i="98"/>
  <c r="AC9" i="105"/>
  <c r="AC37" i="105"/>
  <c r="AC55" i="105" s="1"/>
  <c r="Y9" i="108"/>
  <c r="Y37" i="108"/>
  <c r="Y55" i="108" s="1"/>
  <c r="AU42" i="108"/>
  <c r="AU49" i="108"/>
  <c r="AU31" i="82"/>
  <c r="AU32" i="84"/>
  <c r="AU21" i="85"/>
  <c r="AU31" i="94"/>
  <c r="AU52" i="98"/>
  <c r="AU49" i="100"/>
  <c r="AU49" i="101"/>
  <c r="AU20" i="102"/>
  <c r="AU30" i="102"/>
  <c r="AU48" i="102"/>
  <c r="AU16" i="103"/>
  <c r="AU21" i="103"/>
  <c r="AU33" i="103"/>
  <c r="AU40" i="103"/>
  <c r="AB37" i="104"/>
  <c r="AB55" i="104" s="1"/>
  <c r="AB9" i="104" s="1"/>
  <c r="AU16" i="105"/>
  <c r="AU25" i="105"/>
  <c r="AU31" i="105"/>
  <c r="AU52" i="108"/>
  <c r="AU50" i="109"/>
  <c r="AU53" i="109"/>
  <c r="AU30" i="91"/>
  <c r="AU32" i="93"/>
  <c r="AU29" i="94"/>
  <c r="AU42" i="96"/>
  <c r="AU20" i="99"/>
  <c r="AU17" i="100"/>
  <c r="AU32" i="100"/>
  <c r="AU21" i="104"/>
  <c r="AU31" i="104"/>
  <c r="AU40" i="105"/>
  <c r="AU17" i="107"/>
  <c r="AU32" i="107"/>
  <c r="AU40" i="108"/>
  <c r="AU41" i="109"/>
  <c r="AU51" i="103"/>
  <c r="AU30" i="101"/>
  <c r="AU28" i="102"/>
  <c r="AO37" i="103"/>
  <c r="AO55" i="103" s="1"/>
  <c r="AU39" i="104"/>
  <c r="AU32" i="105"/>
  <c r="AU43" i="108"/>
  <c r="AU50" i="108"/>
  <c r="AU51" i="109"/>
  <c r="AF9" i="107"/>
  <c r="AU21" i="81"/>
  <c r="AU20" i="82"/>
  <c r="AU54" i="100"/>
  <c r="AU20" i="83"/>
  <c r="AF55" i="104"/>
  <c r="AF9" i="104" s="1"/>
  <c r="AU53" i="83"/>
  <c r="AU21" i="82"/>
  <c r="AU21" i="83"/>
  <c r="AU31" i="83"/>
  <c r="AU29" i="82"/>
  <c r="AU17" i="84"/>
  <c r="AU31" i="85"/>
  <c r="AU21" i="97"/>
  <c r="AU27" i="99"/>
  <c r="J37" i="99"/>
  <c r="J55" i="99" s="1"/>
  <c r="J9" i="99" s="1"/>
  <c r="AU53" i="99"/>
  <c r="AU27" i="100"/>
  <c r="AU30" i="100"/>
  <c r="K37" i="100"/>
  <c r="K55" i="100" s="1"/>
  <c r="K9" i="100" s="1"/>
  <c r="AU21" i="101"/>
  <c r="AU28" i="101"/>
  <c r="AU39" i="102"/>
  <c r="AU42" i="102"/>
  <c r="AU24" i="103"/>
  <c r="AU30" i="103"/>
  <c r="AU21" i="105"/>
  <c r="AU28" i="105"/>
  <c r="AU53" i="105"/>
  <c r="AU17" i="108"/>
  <c r="AU27" i="108"/>
  <c r="N37" i="101"/>
  <c r="N55" i="101" s="1"/>
  <c r="N9" i="101" s="1"/>
  <c r="K55" i="102"/>
  <c r="K9" i="102" s="1"/>
  <c r="K37" i="102"/>
  <c r="O37" i="105"/>
  <c r="O55" i="105" s="1"/>
  <c r="O9" i="105" s="1"/>
  <c r="M55" i="108"/>
  <c r="M37" i="108"/>
  <c r="AU29" i="92"/>
  <c r="AU20" i="95"/>
  <c r="AU30" i="99"/>
  <c r="AU21" i="100"/>
  <c r="AU22" i="101"/>
  <c r="AU31" i="101"/>
  <c r="AU28" i="103"/>
  <c r="AU45" i="103"/>
  <c r="AU22" i="105"/>
  <c r="AU45" i="105"/>
  <c r="AU22" i="107"/>
  <c r="AU18" i="108"/>
  <c r="AU24" i="108"/>
  <c r="AU28" i="108"/>
  <c r="AU33" i="108"/>
  <c r="AU30" i="90"/>
  <c r="AU51" i="91"/>
  <c r="AU41" i="93"/>
  <c r="AU52" i="95"/>
  <c r="AU32" i="97"/>
  <c r="AU33" i="99"/>
  <c r="O37" i="100"/>
  <c r="O55" i="100" s="1"/>
  <c r="O9" i="100" s="1"/>
  <c r="AU20" i="101"/>
  <c r="Q34" i="101"/>
  <c r="I37" i="101"/>
  <c r="AU53" i="101"/>
  <c r="AU16" i="102"/>
  <c r="AU31" i="102"/>
  <c r="AU53" i="102"/>
  <c r="AU22" i="103"/>
  <c r="J37" i="104"/>
  <c r="J55" i="104" s="1"/>
  <c r="J9" i="104" s="1"/>
  <c r="K37" i="107"/>
  <c r="K55" i="107" s="1"/>
  <c r="K9" i="107" s="1"/>
  <c r="AU16" i="108"/>
  <c r="AU21" i="108"/>
  <c r="AU25" i="108"/>
  <c r="AU31" i="108"/>
  <c r="AU51" i="108"/>
  <c r="AU53" i="100"/>
  <c r="AU46" i="105"/>
  <c r="I37" i="108"/>
  <c r="I55" i="108" s="1"/>
  <c r="AU32" i="82"/>
  <c r="AU29" i="83"/>
  <c r="AU31" i="84"/>
  <c r="AU53" i="84"/>
  <c r="AU30" i="85"/>
  <c r="AU31" i="91"/>
  <c r="AU18" i="93"/>
  <c r="AU21" i="93"/>
  <c r="AU32" i="94"/>
  <c r="AU50" i="95"/>
  <c r="AU53" i="96"/>
  <c r="AU20" i="97"/>
  <c r="AU30" i="97"/>
  <c r="AU32" i="98"/>
  <c r="AU29" i="102"/>
  <c r="AU29" i="103"/>
  <c r="AU30" i="105"/>
  <c r="P9" i="107"/>
  <c r="AU33" i="107"/>
  <c r="AM9" i="108"/>
  <c r="AU19" i="108"/>
  <c r="AU22" i="108"/>
  <c r="AU29" i="108"/>
  <c r="AU32" i="108"/>
  <c r="AU46" i="108"/>
  <c r="AU51" i="83"/>
  <c r="AU41" i="81"/>
  <c r="AU20" i="81"/>
  <c r="AU53" i="81"/>
  <c r="AU42" i="82"/>
  <c r="AU51" i="82"/>
  <c r="AU52" i="83"/>
  <c r="AU30" i="84"/>
  <c r="AU41" i="85"/>
  <c r="AU42" i="92"/>
  <c r="AU32" i="81"/>
  <c r="AU50" i="83"/>
  <c r="AU20" i="85"/>
  <c r="G9" i="122"/>
  <c r="AU51" i="81"/>
  <c r="AU41" i="83"/>
  <c r="AU52" i="90"/>
  <c r="AU42" i="81"/>
  <c r="AU30" i="81"/>
  <c r="AU41" i="82"/>
  <c r="AU52" i="82"/>
  <c r="AU29" i="84"/>
  <c r="AU41" i="84"/>
  <c r="AU50" i="84"/>
  <c r="AU52" i="85"/>
  <c r="AU50" i="90"/>
  <c r="AU52" i="92"/>
  <c r="AU50" i="92"/>
  <c r="AU42" i="83"/>
  <c r="AU20" i="84"/>
  <c r="AU51" i="84"/>
  <c r="AU50" i="81"/>
  <c r="AU42" i="84"/>
  <c r="AU50" i="85"/>
  <c r="AU41" i="94"/>
  <c r="AU51" i="94"/>
  <c r="AU40" i="104"/>
  <c r="AU46" i="104"/>
  <c r="AU41" i="90"/>
  <c r="AU21" i="91"/>
  <c r="AU52" i="93"/>
  <c r="AU52" i="84"/>
  <c r="AU41" i="91"/>
  <c r="AU17" i="93"/>
  <c r="AU29" i="93"/>
  <c r="AU41" i="97"/>
  <c r="AU52" i="103"/>
  <c r="AU42" i="94"/>
  <c r="AU52" i="94"/>
  <c r="AU42" i="95"/>
  <c r="AU41" i="98"/>
  <c r="AU51" i="98"/>
  <c r="AU53" i="98"/>
  <c r="AU42" i="99"/>
  <c r="AU49" i="99"/>
  <c r="AU53" i="85"/>
  <c r="AU42" i="90"/>
  <c r="AU53" i="90"/>
  <c r="AU29" i="91"/>
  <c r="AU20" i="93"/>
  <c r="AU27" i="93"/>
  <c r="AU53" i="93"/>
  <c r="AU31" i="96"/>
  <c r="AU41" i="96"/>
  <c r="AU51" i="85"/>
  <c r="AU20" i="91"/>
  <c r="AU30" i="93"/>
  <c r="AU51" i="96"/>
  <c r="Q34" i="99"/>
  <c r="AU40" i="99"/>
  <c r="AU46" i="99"/>
  <c r="AU42" i="85"/>
  <c r="AU29" i="99"/>
  <c r="AU32" i="95"/>
  <c r="AU51" i="95"/>
  <c r="AU30" i="95"/>
  <c r="AU41" i="95"/>
  <c r="AU53" i="95"/>
  <c r="AU51" i="97"/>
  <c r="AU50" i="99"/>
  <c r="AU46" i="100"/>
  <c r="AU50" i="100"/>
  <c r="AU52" i="101"/>
  <c r="AU50" i="103"/>
  <c r="AU38" i="100"/>
  <c r="AU41" i="103"/>
  <c r="AU20" i="98"/>
  <c r="AU41" i="99"/>
  <c r="AU43" i="100"/>
  <c r="AU50" i="101"/>
  <c r="AU43" i="101"/>
  <c r="AU48" i="101"/>
  <c r="AU51" i="93"/>
  <c r="AU31" i="95"/>
  <c r="AU29" i="96"/>
  <c r="AU50" i="96"/>
  <c r="AU52" i="96"/>
  <c r="AU17" i="99"/>
  <c r="AG34" i="100"/>
  <c r="AU41" i="101"/>
  <c r="I55" i="105"/>
  <c r="AU39" i="105"/>
  <c r="AU32" i="96"/>
  <c r="AU30" i="98"/>
  <c r="AU52" i="99"/>
  <c r="AU52" i="100"/>
  <c r="AU19" i="101"/>
  <c r="AU21" i="102"/>
  <c r="AU40" i="102"/>
  <c r="AU46" i="102"/>
  <c r="AU39" i="103"/>
  <c r="AU18" i="104"/>
  <c r="AU28" i="104"/>
  <c r="Q34" i="104"/>
  <c r="AU52" i="104"/>
  <c r="AU51" i="105"/>
  <c r="AU42" i="107"/>
  <c r="AU52" i="107"/>
  <c r="AU42" i="97"/>
  <c r="AU32" i="99"/>
  <c r="AU48" i="100"/>
  <c r="AU25" i="101"/>
  <c r="AU39" i="101"/>
  <c r="AU19" i="102"/>
  <c r="AL9" i="102"/>
  <c r="AU50" i="102"/>
  <c r="AU17" i="103"/>
  <c r="AU19" i="103"/>
  <c r="AU18" i="107"/>
  <c r="AU28" i="107"/>
  <c r="K55" i="108"/>
  <c r="AU45" i="101"/>
  <c r="AU41" i="104"/>
  <c r="AU53" i="104"/>
  <c r="AU28" i="99"/>
  <c r="AT34" i="99"/>
  <c r="AU25" i="100"/>
  <c r="AU39" i="100"/>
  <c r="AU40" i="101"/>
  <c r="AU38" i="102"/>
  <c r="AU41" i="102"/>
  <c r="AU43" i="102"/>
  <c r="AU48" i="104"/>
  <c r="AU52" i="105"/>
  <c r="AU53" i="97"/>
  <c r="AU22" i="99"/>
  <c r="L9" i="99"/>
  <c r="AU51" i="99"/>
  <c r="AU33" i="100"/>
  <c r="AU42" i="100"/>
  <c r="AU45" i="100"/>
  <c r="AU51" i="100"/>
  <c r="AU18" i="101"/>
  <c r="AU42" i="101"/>
  <c r="AU51" i="101"/>
  <c r="AU54" i="101"/>
  <c r="H9" i="102"/>
  <c r="AU27" i="102"/>
  <c r="AU53" i="103"/>
  <c r="AU17" i="104"/>
  <c r="AU22" i="104"/>
  <c r="AU19" i="105"/>
  <c r="AU38" i="105"/>
  <c r="AU43" i="105"/>
  <c r="AU29" i="100"/>
  <c r="AU16" i="101"/>
  <c r="AU32" i="102"/>
  <c r="AU45" i="102"/>
  <c r="AU38" i="103"/>
  <c r="AU46" i="103"/>
  <c r="AT34" i="104"/>
  <c r="AU54" i="102"/>
  <c r="AU54" i="103"/>
  <c r="AU29" i="105"/>
  <c r="AU41" i="105"/>
  <c r="AU48" i="105"/>
  <c r="Z55" i="107"/>
  <c r="AU54" i="107"/>
  <c r="AU49" i="102"/>
  <c r="AU20" i="104"/>
  <c r="AU24" i="104"/>
  <c r="AU30" i="104"/>
  <c r="AU33" i="104"/>
  <c r="AU42" i="104"/>
  <c r="AU54" i="104"/>
  <c r="AU17" i="105"/>
  <c r="AU31" i="107"/>
  <c r="AU46" i="107"/>
  <c r="O55" i="108"/>
  <c r="AU41" i="108"/>
  <c r="AU53" i="108"/>
  <c r="Q34" i="107"/>
  <c r="AU40" i="107"/>
  <c r="AU50" i="107"/>
  <c r="AU42" i="105"/>
  <c r="AU49" i="105"/>
  <c r="AU53" i="107"/>
  <c r="AU38" i="104"/>
  <c r="AU50" i="104"/>
  <c r="AU27" i="107"/>
  <c r="AU38" i="107"/>
  <c r="AU48" i="107"/>
  <c r="AU27" i="104"/>
  <c r="AU32" i="104"/>
  <c r="AU45" i="104"/>
  <c r="AU51" i="104"/>
  <c r="AU27" i="105"/>
  <c r="AU21" i="107"/>
  <c r="AU30" i="107"/>
  <c r="AU39" i="107"/>
  <c r="AU45" i="107"/>
  <c r="B219" i="22"/>
  <c r="B219" i="27"/>
  <c r="B219" i="24"/>
  <c r="B189" i="27"/>
  <c r="B189" i="24"/>
  <c r="B189" i="22"/>
  <c r="B208" i="22"/>
  <c r="B208" i="27"/>
  <c r="B208" i="24"/>
  <c r="B211" i="27"/>
  <c r="B211" i="22"/>
  <c r="B211" i="24"/>
  <c r="B192" i="22"/>
  <c r="B192" i="27"/>
  <c r="B192" i="24"/>
  <c r="B200" i="24"/>
  <c r="B200" i="22"/>
  <c r="B200" i="27"/>
  <c r="B217" i="27"/>
  <c r="B217" i="24"/>
  <c r="B217" i="22"/>
  <c r="B198" i="22"/>
  <c r="B198" i="27"/>
  <c r="B198" i="24"/>
  <c r="B202" i="22"/>
  <c r="B202" i="27"/>
  <c r="B202" i="24"/>
  <c r="B206" i="24"/>
  <c r="B206" i="22"/>
  <c r="B206" i="27"/>
  <c r="B207" i="22"/>
  <c r="B207" i="27"/>
  <c r="B207" i="24"/>
  <c r="B214" i="22"/>
  <c r="B214" i="24"/>
  <c r="B214" i="27"/>
  <c r="B199" i="22"/>
  <c r="B199" i="24"/>
  <c r="B199" i="27"/>
  <c r="B193" i="22"/>
  <c r="B193" i="27"/>
  <c r="B193" i="24"/>
  <c r="B191" i="22"/>
  <c r="B191" i="27"/>
  <c r="B191" i="24"/>
  <c r="B213" i="27"/>
  <c r="B213" i="22"/>
  <c r="B213" i="24"/>
  <c r="B209" i="27"/>
  <c r="B209" i="24"/>
  <c r="B209" i="22"/>
  <c r="B194" i="27"/>
  <c r="B194" i="24"/>
  <c r="B194" i="22"/>
  <c r="B201" i="24"/>
  <c r="B201" i="22"/>
  <c r="B201" i="27"/>
  <c r="B212" i="27"/>
  <c r="B212" i="22"/>
  <c r="B212" i="24"/>
  <c r="B215" i="22"/>
  <c r="B215" i="27"/>
  <c r="B215" i="24"/>
  <c r="B218" i="22"/>
  <c r="B218" i="27"/>
  <c r="B218" i="24"/>
  <c r="B190" i="24"/>
  <c r="B190" i="22"/>
  <c r="B190" i="27"/>
  <c r="B216" i="22"/>
  <c r="B216" i="27"/>
  <c r="B216" i="24"/>
  <c r="B150" i="22"/>
  <c r="B150" i="27"/>
  <c r="B150" i="24"/>
  <c r="B176" i="27"/>
  <c r="B176" i="22"/>
  <c r="B176" i="24"/>
  <c r="B146" i="22"/>
  <c r="B146" i="27"/>
  <c r="B146" i="24"/>
  <c r="B165" i="22"/>
  <c r="B165" i="27"/>
  <c r="B165" i="24"/>
  <c r="B168" i="22"/>
  <c r="B168" i="27"/>
  <c r="B168" i="24"/>
  <c r="B149" i="22"/>
  <c r="B149" i="27"/>
  <c r="B149" i="24"/>
  <c r="B155" i="22"/>
  <c r="B155" i="27"/>
  <c r="B155" i="24"/>
  <c r="B159" i="22"/>
  <c r="B159" i="27"/>
  <c r="B159" i="24"/>
  <c r="B163" i="22"/>
  <c r="B163" i="24"/>
  <c r="B163" i="27"/>
  <c r="B164" i="22"/>
  <c r="B164" i="27"/>
  <c r="B164" i="24"/>
  <c r="B166" i="27"/>
  <c r="B166" i="24"/>
  <c r="B166" i="22"/>
  <c r="B174" i="27"/>
  <c r="B174" i="24"/>
  <c r="B174" i="22"/>
  <c r="B156" i="27"/>
  <c r="B156" i="22"/>
  <c r="B156" i="24"/>
  <c r="B148" i="22"/>
  <c r="B148" i="27"/>
  <c r="B148" i="24"/>
  <c r="B157" i="27"/>
  <c r="B157" i="24"/>
  <c r="B157" i="22"/>
  <c r="B171" i="24"/>
  <c r="B171" i="22"/>
  <c r="B171" i="27"/>
  <c r="B147" i="24"/>
  <c r="B147" i="22"/>
  <c r="B147" i="27"/>
  <c r="B151" i="27"/>
  <c r="B151" i="24"/>
  <c r="B151" i="22"/>
  <c r="B158" i="24"/>
  <c r="B158" i="22"/>
  <c r="B158" i="27"/>
  <c r="B169" i="22"/>
  <c r="B169" i="27"/>
  <c r="B169" i="24"/>
  <c r="B172" i="22"/>
  <c r="B172" i="27"/>
  <c r="B172" i="24"/>
  <c r="B175" i="22"/>
  <c r="B175" i="27"/>
  <c r="B175" i="24"/>
  <c r="B170" i="27"/>
  <c r="B170" i="22"/>
  <c r="B170" i="24"/>
  <c r="B173" i="22"/>
  <c r="B173" i="27"/>
  <c r="B173" i="24"/>
  <c r="A9" i="81"/>
  <c r="A9" i="109"/>
  <c r="A9" i="84"/>
  <c r="A9" i="83"/>
  <c r="A9" i="82"/>
  <c r="A9" i="85"/>
  <c r="A9" i="108"/>
  <c r="A9" i="107"/>
  <c r="A9" i="105"/>
  <c r="A9" i="104"/>
  <c r="A9" i="103"/>
  <c r="A9" i="102"/>
  <c r="A9" i="101"/>
  <c r="A9" i="100"/>
  <c r="A9" i="99"/>
  <c r="A9" i="98"/>
  <c r="A9" i="97"/>
  <c r="A9" i="96"/>
  <c r="A9" i="95"/>
  <c r="A9" i="94"/>
  <c r="A9" i="93"/>
  <c r="A9" i="92"/>
  <c r="A9" i="91"/>
  <c r="A9" i="90"/>
  <c r="D9" i="80"/>
  <c r="V9" i="81"/>
  <c r="S9" i="81"/>
  <c r="AI9" i="81"/>
  <c r="I55" i="99"/>
  <c r="AE55" i="99"/>
  <c r="AO55" i="100"/>
  <c r="P55" i="100"/>
  <c r="P9" i="100" s="1"/>
  <c r="AD55" i="99"/>
  <c r="K55" i="99"/>
  <c r="Y55" i="99"/>
  <c r="AQ55" i="99"/>
  <c r="H55" i="100"/>
  <c r="AN55" i="100"/>
  <c r="AS55" i="100"/>
  <c r="M55" i="99"/>
  <c r="AA55" i="99"/>
  <c r="AE55" i="100"/>
  <c r="I55" i="100"/>
  <c r="AL55" i="99"/>
  <c r="AF55" i="100"/>
  <c r="AM55" i="100"/>
  <c r="O55" i="99"/>
  <c r="AC55" i="99"/>
  <c r="AM55" i="99"/>
  <c r="M55" i="100"/>
  <c r="K55" i="101"/>
  <c r="H55" i="104"/>
  <c r="P55" i="104"/>
  <c r="H9" i="99"/>
  <c r="P9" i="99"/>
  <c r="AF9" i="99"/>
  <c r="AP55" i="99"/>
  <c r="AB55" i="99"/>
  <c r="AK55" i="99"/>
  <c r="AS55" i="99"/>
  <c r="AQ9" i="100"/>
  <c r="L9" i="100"/>
  <c r="Z55" i="101"/>
  <c r="AT34" i="101"/>
  <c r="L55" i="101"/>
  <c r="AO9" i="99"/>
  <c r="AG34" i="99"/>
  <c r="N55" i="99"/>
  <c r="AU38" i="99"/>
  <c r="AA55" i="101"/>
  <c r="Z9" i="99"/>
  <c r="AR55" i="99"/>
  <c r="AU45" i="99"/>
  <c r="N9" i="100"/>
  <c r="AP55" i="102"/>
  <c r="AM55" i="103"/>
  <c r="Y55" i="101"/>
  <c r="AF55" i="101"/>
  <c r="Q34" i="100"/>
  <c r="AE9" i="101"/>
  <c r="AO55" i="101"/>
  <c r="AO9" i="101" s="1"/>
  <c r="AL55" i="101"/>
  <c r="AL9" i="101" s="1"/>
  <c r="AK9" i="100"/>
  <c r="Y55" i="100"/>
  <c r="AA55" i="100"/>
  <c r="AD55" i="101"/>
  <c r="AN55" i="101"/>
  <c r="X55" i="101"/>
  <c r="AU48" i="99"/>
  <c r="Z55" i="100"/>
  <c r="AG34" i="101"/>
  <c r="AU34" i="101" s="1"/>
  <c r="AQ55" i="101"/>
  <c r="AQ9" i="101" s="1"/>
  <c r="AN55" i="104"/>
  <c r="AN9" i="104" s="1"/>
  <c r="AU54" i="99"/>
  <c r="AC9" i="100"/>
  <c r="J55" i="100"/>
  <c r="AB9" i="100"/>
  <c r="AP55" i="100"/>
  <c r="J55" i="101"/>
  <c r="J9" i="101"/>
  <c r="AP55" i="101"/>
  <c r="AP9" i="101" s="1"/>
  <c r="AC55" i="101"/>
  <c r="AC9" i="101" s="1"/>
  <c r="H9" i="101"/>
  <c r="P9" i="101"/>
  <c r="M55" i="101"/>
  <c r="AU38" i="101"/>
  <c r="AA9" i="102"/>
  <c r="AN9" i="102"/>
  <c r="AC55" i="103"/>
  <c r="AC9" i="103" s="1"/>
  <c r="AR55" i="100"/>
  <c r="AD55" i="100"/>
  <c r="J9" i="102"/>
  <c r="AG34" i="102"/>
  <c r="AE55" i="102"/>
  <c r="Q34" i="103"/>
  <c r="H55" i="103"/>
  <c r="P55" i="103"/>
  <c r="AR55" i="101"/>
  <c r="P9" i="102"/>
  <c r="AD9" i="102"/>
  <c r="AR55" i="102"/>
  <c r="AL55" i="100"/>
  <c r="AT34" i="100"/>
  <c r="AB9" i="101"/>
  <c r="I55" i="101"/>
  <c r="AQ9" i="102"/>
  <c r="Z55" i="102"/>
  <c r="L55" i="102"/>
  <c r="AF55" i="102"/>
  <c r="AK9" i="101"/>
  <c r="AS9" i="101"/>
  <c r="M55" i="102"/>
  <c r="AK9" i="102"/>
  <c r="AS9" i="102"/>
  <c r="N55" i="102"/>
  <c r="N9" i="102" s="1"/>
  <c r="AB55" i="102"/>
  <c r="AB9" i="102" s="1"/>
  <c r="O55" i="104"/>
  <c r="Z55" i="104"/>
  <c r="Q34" i="102"/>
  <c r="O9" i="102"/>
  <c r="I55" i="103"/>
  <c r="I55" i="104"/>
  <c r="AP55" i="103"/>
  <c r="AE55" i="103"/>
  <c r="AM55" i="105"/>
  <c r="Y55" i="103"/>
  <c r="AD55" i="105"/>
  <c r="AM55" i="102"/>
  <c r="Z55" i="103"/>
  <c r="Y55" i="102"/>
  <c r="I9" i="102"/>
  <c r="AU51" i="102"/>
  <c r="M55" i="103"/>
  <c r="O55" i="103"/>
  <c r="AU18" i="102"/>
  <c r="AT34" i="102"/>
  <c r="AC55" i="102"/>
  <c r="AO9" i="102"/>
  <c r="AL55" i="103"/>
  <c r="AT34" i="103"/>
  <c r="AM55" i="104"/>
  <c r="AN55" i="103"/>
  <c r="X55" i="103"/>
  <c r="AU48" i="103"/>
  <c r="AE55" i="104"/>
  <c r="AE9" i="104" s="1"/>
  <c r="AO55" i="104"/>
  <c r="AQ55" i="104"/>
  <c r="J9" i="103"/>
  <c r="AU42" i="103"/>
  <c r="AP9" i="104"/>
  <c r="L55" i="104"/>
  <c r="K55" i="103"/>
  <c r="AG34" i="103"/>
  <c r="AA55" i="103"/>
  <c r="K55" i="104"/>
  <c r="M55" i="104"/>
  <c r="K55" i="105"/>
  <c r="AQ55" i="103"/>
  <c r="AR9" i="103"/>
  <c r="L55" i="103"/>
  <c r="AD55" i="103"/>
  <c r="N9" i="103"/>
  <c r="AF55" i="103"/>
  <c r="N9" i="104"/>
  <c r="AL9" i="104"/>
  <c r="Y55" i="104"/>
  <c r="AR55" i="104"/>
  <c r="AG34" i="104"/>
  <c r="AC55" i="104"/>
  <c r="AQ55" i="105"/>
  <c r="AD55" i="104"/>
  <c r="M9" i="105"/>
  <c r="AO55" i="105"/>
  <c r="H55" i="105"/>
  <c r="H9" i="105" s="1"/>
  <c r="AS55" i="105"/>
  <c r="AB9" i="103"/>
  <c r="AA9" i="104"/>
  <c r="AS55" i="104"/>
  <c r="Y55" i="105"/>
  <c r="AG34" i="105"/>
  <c r="AP55" i="105"/>
  <c r="L55" i="105"/>
  <c r="L9" i="105" s="1"/>
  <c r="AF55" i="105"/>
  <c r="AN9" i="105"/>
  <c r="N55" i="105"/>
  <c r="AR55" i="105"/>
  <c r="H55" i="107"/>
  <c r="P9" i="105"/>
  <c r="AT34" i="105"/>
  <c r="Z9" i="105"/>
  <c r="Q34" i="105"/>
  <c r="AB9" i="105"/>
  <c r="AK55" i="105"/>
  <c r="AA9" i="105"/>
  <c r="J9" i="105"/>
  <c r="O55" i="107"/>
  <c r="AC55" i="107"/>
  <c r="AC9" i="107" s="1"/>
  <c r="Y55" i="107"/>
  <c r="Y9" i="107" s="1"/>
  <c r="AQ55" i="107"/>
  <c r="AE55" i="107"/>
  <c r="AO55" i="107"/>
  <c r="AS55" i="107"/>
  <c r="AC55" i="108"/>
  <c r="X55" i="107"/>
  <c r="AG34" i="107"/>
  <c r="AP9" i="107"/>
  <c r="I55" i="107"/>
  <c r="L55" i="107"/>
  <c r="AT34" i="107"/>
  <c r="M55" i="107"/>
  <c r="AU19" i="107"/>
  <c r="AA55" i="107"/>
  <c r="AK55" i="107"/>
  <c r="N55" i="107"/>
  <c r="J9" i="107"/>
  <c r="AR55" i="107"/>
  <c r="AU43" i="107"/>
  <c r="AU51" i="107"/>
  <c r="AK9" i="108"/>
  <c r="AE55" i="108"/>
  <c r="AF55" i="108"/>
  <c r="AO55" i="108"/>
  <c r="AB9" i="107"/>
  <c r="AL55" i="107"/>
  <c r="AT34" i="108"/>
  <c r="AR55" i="108"/>
  <c r="AD9" i="107"/>
  <c r="AM55" i="107"/>
  <c r="AA55" i="108"/>
  <c r="AU49" i="107"/>
  <c r="N9" i="108"/>
  <c r="AQ55" i="108"/>
  <c r="AQ9" i="108" s="1"/>
  <c r="AL55" i="108"/>
  <c r="P9" i="108"/>
  <c r="AS9" i="108"/>
  <c r="AN55" i="108"/>
  <c r="X55" i="108"/>
  <c r="Z55" i="108"/>
  <c r="AG34" i="108"/>
  <c r="AP55" i="108"/>
  <c r="H55" i="108"/>
  <c r="AB55" i="108"/>
  <c r="L9" i="108"/>
  <c r="J55" i="108"/>
  <c r="J9" i="108" s="1"/>
  <c r="AD55" i="108"/>
  <c r="Q34" i="108"/>
  <c r="AU53" i="91"/>
  <c r="AU31" i="93"/>
  <c r="AU50" i="93"/>
  <c r="AU21" i="95"/>
  <c r="AU21" i="96"/>
  <c r="AU50" i="97"/>
  <c r="AU52" i="97"/>
  <c r="D9" i="79"/>
  <c r="J9" i="79"/>
  <c r="F9" i="79"/>
  <c r="N9" i="79"/>
  <c r="L9" i="79"/>
  <c r="T9" i="79"/>
  <c r="R9" i="79"/>
  <c r="I9" i="79"/>
  <c r="Q9" i="79"/>
  <c r="AB9" i="79"/>
  <c r="AE9" i="79"/>
  <c r="AF9" i="79"/>
  <c r="AC9" i="79"/>
  <c r="K9" i="79"/>
  <c r="S9" i="79"/>
  <c r="AH9" i="79"/>
  <c r="E9" i="79"/>
  <c r="M9" i="79"/>
  <c r="U9" i="79"/>
  <c r="W9" i="79"/>
  <c r="G9" i="79"/>
  <c r="O9" i="79"/>
  <c r="AO9" i="103" l="1"/>
  <c r="D89" i="71"/>
  <c r="D90" i="71" s="1"/>
  <c r="D91" i="71" s="1"/>
  <c r="V30" i="92"/>
  <c r="V37" i="92"/>
  <c r="AI47" i="92"/>
  <c r="V22" i="109"/>
  <c r="V53" i="109"/>
  <c r="V26" i="109"/>
  <c r="V49" i="109"/>
  <c r="S16" i="109"/>
  <c r="AI41" i="109"/>
  <c r="S30" i="82"/>
  <c r="S40" i="82"/>
  <c r="X9" i="105"/>
  <c r="V31" i="82"/>
  <c r="V16" i="82"/>
  <c r="S23" i="109"/>
  <c r="V41" i="82"/>
  <c r="V24" i="82"/>
  <c r="V30" i="82"/>
  <c r="S51" i="82"/>
  <c r="S46" i="82"/>
  <c r="S54" i="109"/>
  <c r="V27" i="96"/>
  <c r="X9" i="100"/>
  <c r="S17" i="82"/>
  <c r="AI45" i="82"/>
  <c r="V34" i="109"/>
  <c r="V47" i="101"/>
  <c r="AI22" i="82"/>
  <c r="V32" i="109"/>
  <c r="V39" i="109"/>
  <c r="AI53" i="82"/>
  <c r="AI42" i="82"/>
  <c r="V52" i="92"/>
  <c r="S27" i="109"/>
  <c r="V17" i="100"/>
  <c r="S54" i="105"/>
  <c r="V50" i="105"/>
  <c r="S55" i="92"/>
  <c r="V51" i="92"/>
  <c r="AI20" i="109"/>
  <c r="V55" i="92"/>
  <c r="AI50" i="92"/>
  <c r="V46" i="109"/>
  <c r="V18" i="92"/>
  <c r="AI21" i="92"/>
  <c r="AI22" i="109"/>
  <c r="V20" i="92"/>
  <c r="V34" i="97"/>
  <c r="AI21" i="109"/>
  <c r="S49" i="92"/>
  <c r="S32" i="92"/>
  <c r="V25" i="109"/>
  <c r="S24" i="92"/>
  <c r="V40" i="92"/>
  <c r="S30" i="105"/>
  <c r="AI16" i="97"/>
  <c r="S23" i="92"/>
  <c r="AI27" i="92"/>
  <c r="S38" i="109"/>
  <c r="S45" i="109"/>
  <c r="S31" i="105"/>
  <c r="S39" i="100"/>
  <c r="AI55" i="105"/>
  <c r="S37" i="92"/>
  <c r="V26" i="92"/>
  <c r="V25" i="92"/>
  <c r="V43" i="92"/>
  <c r="AI26" i="92"/>
  <c r="V17" i="109"/>
  <c r="S55" i="109"/>
  <c r="AI38" i="109"/>
  <c r="V28" i="109"/>
  <c r="S44" i="109"/>
  <c r="AI51" i="109"/>
  <c r="S17" i="109"/>
  <c r="S38" i="92"/>
  <c r="S29" i="92"/>
  <c r="V24" i="92"/>
  <c r="AI44" i="92"/>
  <c r="AI41" i="92"/>
  <c r="V32" i="97"/>
  <c r="S37" i="109"/>
  <c r="S26" i="109"/>
  <c r="S51" i="109"/>
  <c r="V52" i="109"/>
  <c r="AI27" i="109"/>
  <c r="S31" i="83"/>
  <c r="S30" i="92"/>
  <c r="V34" i="92"/>
  <c r="S50" i="92"/>
  <c r="V23" i="92"/>
  <c r="V48" i="92"/>
  <c r="AI48" i="92"/>
  <c r="S30" i="109"/>
  <c r="AI54" i="109"/>
  <c r="V18" i="109"/>
  <c r="S49" i="109"/>
  <c r="V43" i="109"/>
  <c r="AI26" i="109"/>
  <c r="S53" i="97"/>
  <c r="AI39" i="92"/>
  <c r="S40" i="92"/>
  <c r="S42" i="92"/>
  <c r="S45" i="92"/>
  <c r="V45" i="92"/>
  <c r="AI30" i="92"/>
  <c r="S52" i="109"/>
  <c r="AI55" i="109"/>
  <c r="S21" i="109"/>
  <c r="V24" i="109"/>
  <c r="V41" i="109"/>
  <c r="AI24" i="109"/>
  <c r="S34" i="109"/>
  <c r="S54" i="92"/>
  <c r="AI38" i="92"/>
  <c r="V28" i="92"/>
  <c r="S44" i="92"/>
  <c r="AI28" i="92"/>
  <c r="AI22" i="92"/>
  <c r="AI17" i="109"/>
  <c r="AI34" i="109"/>
  <c r="V27" i="109"/>
  <c r="V23" i="109"/>
  <c r="V40" i="109"/>
  <c r="AI30" i="109"/>
  <c r="AI54" i="83"/>
  <c r="S23" i="83"/>
  <c r="S54" i="101"/>
  <c r="V51" i="83"/>
  <c r="V19" i="101"/>
  <c r="AI50" i="109"/>
  <c r="V21" i="83"/>
  <c r="S34" i="83"/>
  <c r="S49" i="83"/>
  <c r="AI32" i="83"/>
  <c r="V48" i="83"/>
  <c r="AI40" i="83"/>
  <c r="AI47" i="109"/>
  <c r="S39" i="83"/>
  <c r="V50" i="83"/>
  <c r="S20" i="83"/>
  <c r="AI21" i="83"/>
  <c r="S43" i="83"/>
  <c r="AI50" i="83"/>
  <c r="S29" i="100"/>
  <c r="AI48" i="100"/>
  <c r="V16" i="105"/>
  <c r="S23" i="100"/>
  <c r="V55" i="105"/>
  <c r="AI16" i="100"/>
  <c r="AI32" i="100"/>
  <c r="V28" i="100"/>
  <c r="S25" i="105"/>
  <c r="AI18" i="105"/>
  <c r="S41" i="100"/>
  <c r="S24" i="105"/>
  <c r="V31" i="105"/>
  <c r="AI39" i="100"/>
  <c r="V44" i="100"/>
  <c r="AI32" i="105"/>
  <c r="S34" i="100"/>
  <c r="AI19" i="100"/>
  <c r="AI18" i="92"/>
  <c r="S32" i="97"/>
  <c r="AI53" i="92"/>
  <c r="V38" i="92"/>
  <c r="V19" i="92"/>
  <c r="S51" i="92"/>
  <c r="V22" i="92"/>
  <c r="V42" i="92"/>
  <c r="AI51" i="92"/>
  <c r="AI24" i="92"/>
  <c r="V38" i="97"/>
  <c r="S16" i="97"/>
  <c r="AI53" i="109"/>
  <c r="S39" i="109"/>
  <c r="S24" i="109"/>
  <c r="S19" i="109"/>
  <c r="S47" i="109"/>
  <c r="V51" i="109"/>
  <c r="V47" i="109"/>
  <c r="AI49" i="109"/>
  <c r="AI29" i="109"/>
  <c r="V31" i="83"/>
  <c r="AI34" i="83"/>
  <c r="V18" i="83"/>
  <c r="AI26" i="83"/>
  <c r="AI27" i="101"/>
  <c r="S38" i="82"/>
  <c r="V25" i="82"/>
  <c r="AI23" i="82"/>
  <c r="S52" i="92"/>
  <c r="AI54" i="92"/>
  <c r="S26" i="92"/>
  <c r="S28" i="92"/>
  <c r="S41" i="92"/>
  <c r="V21" i="92"/>
  <c r="V49" i="92"/>
  <c r="AI19" i="92"/>
  <c r="AI46" i="92"/>
  <c r="V54" i="109"/>
  <c r="V37" i="109"/>
  <c r="S40" i="109"/>
  <c r="S22" i="109"/>
  <c r="V20" i="109"/>
  <c r="V30" i="109"/>
  <c r="V50" i="109"/>
  <c r="V45" i="109"/>
  <c r="AI48" i="109"/>
  <c r="S40" i="95"/>
  <c r="AI17" i="83"/>
  <c r="S21" i="83"/>
  <c r="S44" i="83"/>
  <c r="V53" i="95"/>
  <c r="V44" i="95"/>
  <c r="S31" i="82"/>
  <c r="V23" i="82"/>
  <c r="AI40" i="92"/>
  <c r="V54" i="92"/>
  <c r="S39" i="92"/>
  <c r="S22" i="92"/>
  <c r="S27" i="92"/>
  <c r="S47" i="92"/>
  <c r="AI20" i="92"/>
  <c r="V47" i="92"/>
  <c r="AI49" i="92"/>
  <c r="AI29" i="92"/>
  <c r="AI52" i="109"/>
  <c r="V38" i="109"/>
  <c r="S25" i="109"/>
  <c r="S28" i="109"/>
  <c r="S41" i="109"/>
  <c r="V21" i="109"/>
  <c r="AI28" i="109"/>
  <c r="AI19" i="109"/>
  <c r="AI46" i="109"/>
  <c r="V51" i="95"/>
  <c r="AI33" i="83"/>
  <c r="S42" i="83"/>
  <c r="AI30" i="83"/>
  <c r="S52" i="97"/>
  <c r="S26" i="101"/>
  <c r="S17" i="83"/>
  <c r="S52" i="83"/>
  <c r="S55" i="83"/>
  <c r="S38" i="83"/>
  <c r="S40" i="83"/>
  <c r="S27" i="83"/>
  <c r="S22" i="83"/>
  <c r="S50" i="83"/>
  <c r="S47" i="83"/>
  <c r="V45" i="83"/>
  <c r="V42" i="83"/>
  <c r="AI51" i="83"/>
  <c r="AI48" i="83"/>
  <c r="AI53" i="101"/>
  <c r="S41" i="101"/>
  <c r="AI39" i="83"/>
  <c r="V38" i="83"/>
  <c r="V53" i="83"/>
  <c r="V55" i="83"/>
  <c r="S19" i="83"/>
  <c r="V25" i="83"/>
  <c r="V28" i="83"/>
  <c r="V49" i="83"/>
  <c r="V52" i="83"/>
  <c r="AI46" i="83"/>
  <c r="AI28" i="83"/>
  <c r="AI25" i="83"/>
  <c r="S28" i="100"/>
  <c r="AI45" i="100"/>
  <c r="V53" i="101"/>
  <c r="S46" i="101"/>
  <c r="AI18" i="83"/>
  <c r="AI31" i="83"/>
  <c r="AI53" i="83"/>
  <c r="AI55" i="83"/>
  <c r="AI38" i="83"/>
  <c r="V23" i="83"/>
  <c r="S46" i="83"/>
  <c r="V20" i="83"/>
  <c r="V41" i="83"/>
  <c r="V44" i="83"/>
  <c r="AI45" i="83"/>
  <c r="AI20" i="83"/>
  <c r="AI31" i="100"/>
  <c r="S25" i="100"/>
  <c r="AI43" i="100"/>
  <c r="S51" i="105"/>
  <c r="AI34" i="101"/>
  <c r="V42" i="101"/>
  <c r="V33" i="83"/>
  <c r="V17" i="97"/>
  <c r="S54" i="83"/>
  <c r="V34" i="83"/>
  <c r="V54" i="83"/>
  <c r="V24" i="83"/>
  <c r="S26" i="83"/>
  <c r="V30" i="83"/>
  <c r="V27" i="83"/>
  <c r="V47" i="83"/>
  <c r="V43" i="83"/>
  <c r="AI22" i="83"/>
  <c r="AI27" i="83"/>
  <c r="S34" i="97"/>
  <c r="S33" i="101"/>
  <c r="V18" i="101"/>
  <c r="V44" i="101"/>
  <c r="S30" i="83"/>
  <c r="V37" i="83"/>
  <c r="S37" i="83"/>
  <c r="AI37" i="83"/>
  <c r="S28" i="83"/>
  <c r="S25" i="83"/>
  <c r="V22" i="83"/>
  <c r="S48" i="83"/>
  <c r="S45" i="83"/>
  <c r="AI47" i="83"/>
  <c r="AI44" i="83"/>
  <c r="AI19" i="83"/>
  <c r="S30" i="101"/>
  <c r="V28" i="101"/>
  <c r="AI22" i="101"/>
  <c r="AI52" i="83"/>
  <c r="V39" i="83"/>
  <c r="AI16" i="83"/>
  <c r="S29" i="83"/>
  <c r="S24" i="83"/>
  <c r="V29" i="83"/>
  <c r="V26" i="83"/>
  <c r="V46" i="83"/>
  <c r="S41" i="83"/>
  <c r="AI29" i="83"/>
  <c r="AI49" i="83"/>
  <c r="AI40" i="101"/>
  <c r="S21" i="101"/>
  <c r="AI49" i="101"/>
  <c r="AI40" i="97"/>
  <c r="V20" i="97"/>
  <c r="AI43" i="97"/>
  <c r="S28" i="95"/>
  <c r="V47" i="95"/>
  <c r="S30" i="95"/>
  <c r="V27" i="95"/>
  <c r="AI20" i="95"/>
  <c r="V30" i="95"/>
  <c r="AI24" i="95"/>
  <c r="AI16" i="103"/>
  <c r="V22" i="95"/>
  <c r="AI45" i="95"/>
  <c r="AI53" i="95"/>
  <c r="V24" i="95"/>
  <c r="S37" i="95"/>
  <c r="S51" i="95"/>
  <c r="V38" i="100"/>
  <c r="AI52" i="100"/>
  <c r="V21" i="100"/>
  <c r="S47" i="100"/>
  <c r="V45" i="100"/>
  <c r="AI51" i="100"/>
  <c r="S23" i="97"/>
  <c r="S34" i="105"/>
  <c r="S44" i="105"/>
  <c r="V40" i="105"/>
  <c r="S39" i="96"/>
  <c r="S17" i="100"/>
  <c r="V33" i="100"/>
  <c r="S37" i="100"/>
  <c r="S20" i="100"/>
  <c r="S51" i="100"/>
  <c r="AI28" i="100"/>
  <c r="AI30" i="100"/>
  <c r="V52" i="97"/>
  <c r="V19" i="105"/>
  <c r="S49" i="105"/>
  <c r="S47" i="103"/>
  <c r="V54" i="100"/>
  <c r="V30" i="100"/>
  <c r="S50" i="100"/>
  <c r="AI20" i="100"/>
  <c r="AI49" i="100"/>
  <c r="V28" i="105"/>
  <c r="V45" i="105"/>
  <c r="AI20" i="103"/>
  <c r="S53" i="100"/>
  <c r="S33" i="109"/>
  <c r="V34" i="100"/>
  <c r="V29" i="100"/>
  <c r="S49" i="100"/>
  <c r="V49" i="100"/>
  <c r="AI21" i="100"/>
  <c r="V33" i="109"/>
  <c r="V26" i="105"/>
  <c r="V51" i="105"/>
  <c r="AI34" i="100"/>
  <c r="AI37" i="100"/>
  <c r="V25" i="100"/>
  <c r="S48" i="100"/>
  <c r="AI46" i="100"/>
  <c r="AI53" i="97"/>
  <c r="AI52" i="105"/>
  <c r="V22" i="105"/>
  <c r="V42" i="105"/>
  <c r="V48" i="105"/>
  <c r="AI39" i="97"/>
  <c r="V21" i="97"/>
  <c r="S51" i="97"/>
  <c r="AI49" i="97"/>
  <c r="AI31" i="97"/>
  <c r="S54" i="97"/>
  <c r="S26" i="97"/>
  <c r="S49" i="97"/>
  <c r="AI23" i="97"/>
  <c r="V53" i="97"/>
  <c r="V23" i="97"/>
  <c r="S47" i="97"/>
  <c r="AI31" i="92"/>
  <c r="V54" i="97"/>
  <c r="S42" i="97"/>
  <c r="V50" i="97"/>
  <c r="S18" i="92"/>
  <c r="V55" i="97"/>
  <c r="V27" i="97"/>
  <c r="AI20" i="97"/>
  <c r="S18" i="97"/>
  <c r="S39" i="97"/>
  <c r="S27" i="97"/>
  <c r="V47" i="97"/>
  <c r="V26" i="97"/>
  <c r="V43" i="97"/>
  <c r="S28" i="103"/>
  <c r="V29" i="97"/>
  <c r="S46" i="97"/>
  <c r="AI24" i="97"/>
  <c r="AI47" i="102"/>
  <c r="S17" i="95"/>
  <c r="V17" i="95"/>
  <c r="AI54" i="95"/>
  <c r="AI38" i="95"/>
  <c r="S27" i="95"/>
  <c r="S41" i="95"/>
  <c r="S43" i="95"/>
  <c r="V43" i="95"/>
  <c r="AI41" i="95"/>
  <c r="AI23" i="95"/>
  <c r="V38" i="105"/>
  <c r="V25" i="105"/>
  <c r="AI50" i="105"/>
  <c r="AI20" i="105"/>
  <c r="V39" i="103"/>
  <c r="V20" i="103"/>
  <c r="V47" i="103"/>
  <c r="S52" i="95"/>
  <c r="S38" i="95"/>
  <c r="S24" i="95"/>
  <c r="S19" i="95"/>
  <c r="S47" i="95"/>
  <c r="S50" i="95"/>
  <c r="V50" i="95"/>
  <c r="AI27" i="95"/>
  <c r="AI30" i="95"/>
  <c r="S38" i="105"/>
  <c r="S27" i="105"/>
  <c r="AI41" i="105"/>
  <c r="AI25" i="105"/>
  <c r="V54" i="103"/>
  <c r="V19" i="103"/>
  <c r="V52" i="103"/>
  <c r="AI25" i="103"/>
  <c r="AI39" i="95"/>
  <c r="V38" i="95"/>
  <c r="S22" i="95"/>
  <c r="S48" i="95"/>
  <c r="S46" i="95"/>
  <c r="S42" i="95"/>
  <c r="V49" i="95"/>
  <c r="AI19" i="95"/>
  <c r="AI22" i="95"/>
  <c r="V17" i="91"/>
  <c r="AI34" i="103"/>
  <c r="V25" i="103"/>
  <c r="AI51" i="103"/>
  <c r="S34" i="103"/>
  <c r="S19" i="103"/>
  <c r="V48" i="103"/>
  <c r="AI20" i="91"/>
  <c r="V32" i="95"/>
  <c r="S16" i="95"/>
  <c r="S54" i="95"/>
  <c r="AI34" i="95"/>
  <c r="V29" i="95"/>
  <c r="S26" i="95"/>
  <c r="V18" i="95"/>
  <c r="V46" i="95"/>
  <c r="V41" i="95"/>
  <c r="AI26" i="95"/>
  <c r="AI51" i="95"/>
  <c r="AI33" i="95"/>
  <c r="AI17" i="103"/>
  <c r="S39" i="103"/>
  <c r="V24" i="103"/>
  <c r="V51" i="103"/>
  <c r="AI52" i="95"/>
  <c r="S39" i="95"/>
  <c r="S21" i="95"/>
  <c r="V20" i="95"/>
  <c r="S45" i="95"/>
  <c r="AI50" i="95"/>
  <c r="V48" i="95"/>
  <c r="AI47" i="95"/>
  <c r="AI29" i="95"/>
  <c r="S32" i="95"/>
  <c r="S18" i="103"/>
  <c r="V37" i="103"/>
  <c r="S43" i="103"/>
  <c r="AI49" i="103"/>
  <c r="S55" i="95"/>
  <c r="V39" i="95"/>
  <c r="V28" i="95"/>
  <c r="V19" i="95"/>
  <c r="V25" i="95"/>
  <c r="V52" i="95"/>
  <c r="AI28" i="95"/>
  <c r="AI25" i="95"/>
  <c r="AI21" i="95"/>
  <c r="AI40" i="103"/>
  <c r="V29" i="103"/>
  <c r="S49" i="103"/>
  <c r="AI41" i="103"/>
  <c r="AI42" i="83"/>
  <c r="S45" i="97"/>
  <c r="AI19" i="97"/>
  <c r="S33" i="83"/>
  <c r="S17" i="101"/>
  <c r="S39" i="101"/>
  <c r="V26" i="101"/>
  <c r="V43" i="101"/>
  <c r="AI42" i="101"/>
  <c r="S16" i="83"/>
  <c r="S52" i="101"/>
  <c r="AI38" i="101"/>
  <c r="S20" i="101"/>
  <c r="V41" i="101"/>
  <c r="AI20" i="101"/>
  <c r="S51" i="83"/>
  <c r="V19" i="83"/>
  <c r="V40" i="83"/>
  <c r="AI24" i="83"/>
  <c r="AI23" i="83"/>
  <c r="AI43" i="83"/>
  <c r="AI41" i="83"/>
  <c r="V17" i="83"/>
  <c r="AI28" i="97"/>
  <c r="AI22" i="97"/>
  <c r="S55" i="101"/>
  <c r="V22" i="101"/>
  <c r="S50" i="101"/>
  <c r="V45" i="101"/>
  <c r="AI26" i="101"/>
  <c r="AI17" i="101"/>
  <c r="V39" i="101"/>
  <c r="V29" i="101"/>
  <c r="S47" i="101"/>
  <c r="AI51" i="101"/>
  <c r="V37" i="82"/>
  <c r="S50" i="82"/>
  <c r="V42" i="82"/>
  <c r="AI32" i="95"/>
  <c r="V39" i="92"/>
  <c r="S34" i="92"/>
  <c r="AI37" i="92"/>
  <c r="V27" i="92"/>
  <c r="S20" i="92"/>
  <c r="S43" i="92"/>
  <c r="S46" i="92"/>
  <c r="V44" i="92"/>
  <c r="V41" i="92"/>
  <c r="AI43" i="92"/>
  <c r="AI25" i="92"/>
  <c r="AI45" i="92"/>
  <c r="AI18" i="95"/>
  <c r="AI39" i="109"/>
  <c r="AI31" i="109"/>
  <c r="AI33" i="109"/>
  <c r="S42" i="109"/>
  <c r="S29" i="109"/>
  <c r="V19" i="109"/>
  <c r="S48" i="109"/>
  <c r="V29" i="109"/>
  <c r="V42" i="109"/>
  <c r="AI44" i="109"/>
  <c r="AI42" i="109"/>
  <c r="AI23" i="109"/>
  <c r="V54" i="95"/>
  <c r="V37" i="95"/>
  <c r="AI37" i="95"/>
  <c r="S29" i="95"/>
  <c r="V21" i="95"/>
  <c r="S49" i="95"/>
  <c r="S44" i="95"/>
  <c r="V45" i="95"/>
  <c r="V42" i="95"/>
  <c r="AI49" i="95"/>
  <c r="AI46" i="95"/>
  <c r="AI43" i="95"/>
  <c r="V16" i="92"/>
  <c r="V16" i="97"/>
  <c r="V37" i="100"/>
  <c r="V55" i="100"/>
  <c r="S27" i="100"/>
  <c r="S45" i="100"/>
  <c r="V47" i="100"/>
  <c r="V41" i="100"/>
  <c r="AI22" i="100"/>
  <c r="S55" i="97"/>
  <c r="S40" i="97"/>
  <c r="S21" i="97"/>
  <c r="S48" i="97"/>
  <c r="V49" i="97"/>
  <c r="AI41" i="97"/>
  <c r="V32" i="105"/>
  <c r="AI53" i="105"/>
  <c r="S29" i="105"/>
  <c r="S48" i="105"/>
  <c r="V44" i="105"/>
  <c r="AI22" i="105"/>
  <c r="AI33" i="103"/>
  <c r="AI53" i="103"/>
  <c r="V30" i="103"/>
  <c r="S51" i="103"/>
  <c r="V46" i="103"/>
  <c r="AI21" i="103"/>
  <c r="V45" i="94"/>
  <c r="S38" i="98"/>
  <c r="V53" i="82"/>
  <c r="S27" i="82"/>
  <c r="S42" i="82"/>
  <c r="V55" i="95"/>
  <c r="V33" i="92"/>
  <c r="S32" i="100"/>
  <c r="AI52" i="92"/>
  <c r="AI55" i="92"/>
  <c r="S25" i="92"/>
  <c r="S21" i="92"/>
  <c r="S19" i="92"/>
  <c r="S48" i="92"/>
  <c r="V29" i="92"/>
  <c r="V50" i="92"/>
  <c r="V46" i="92"/>
  <c r="AI42" i="92"/>
  <c r="AI23" i="92"/>
  <c r="V55" i="109"/>
  <c r="V31" i="92"/>
  <c r="S17" i="105"/>
  <c r="AI18" i="109"/>
  <c r="AI32" i="109"/>
  <c r="AI37" i="109"/>
  <c r="S50" i="109"/>
  <c r="S20" i="109"/>
  <c r="S43" i="109"/>
  <c r="S46" i="109"/>
  <c r="V44" i="109"/>
  <c r="V48" i="109"/>
  <c r="AI43" i="109"/>
  <c r="AI25" i="109"/>
  <c r="AI45" i="109"/>
  <c r="V34" i="95"/>
  <c r="AI55" i="95"/>
  <c r="S23" i="95"/>
  <c r="S20" i="95"/>
  <c r="S25" i="95"/>
  <c r="V26" i="95"/>
  <c r="V23" i="95"/>
  <c r="AI42" i="95"/>
  <c r="V40" i="95"/>
  <c r="AI48" i="95"/>
  <c r="AI44" i="95"/>
  <c r="AI32" i="97"/>
  <c r="S17" i="97"/>
  <c r="AI33" i="92"/>
  <c r="S33" i="95"/>
  <c r="S55" i="100"/>
  <c r="S21" i="100"/>
  <c r="S24" i="100"/>
  <c r="S42" i="100"/>
  <c r="V43" i="100"/>
  <c r="AI44" i="100"/>
  <c r="V49" i="98"/>
  <c r="AI54" i="97"/>
  <c r="S50" i="97"/>
  <c r="S19" i="97"/>
  <c r="S44" i="97"/>
  <c r="AI51" i="97"/>
  <c r="AI45" i="97"/>
  <c r="V34" i="105"/>
  <c r="S40" i="105"/>
  <c r="S19" i="105"/>
  <c r="S41" i="105"/>
  <c r="AI44" i="105"/>
  <c r="V31" i="96"/>
  <c r="S52" i="103"/>
  <c r="AI38" i="103"/>
  <c r="S25" i="103"/>
  <c r="V41" i="103"/>
  <c r="AI42" i="103"/>
  <c r="S54" i="96"/>
  <c r="AI30" i="105"/>
  <c r="S53" i="103"/>
  <c r="S55" i="103"/>
  <c r="S21" i="103"/>
  <c r="S22" i="103"/>
  <c r="AI46" i="103"/>
  <c r="AI29" i="103"/>
  <c r="V47" i="96"/>
  <c r="S55" i="102"/>
  <c r="V21" i="104"/>
  <c r="S46" i="102"/>
  <c r="V33" i="102"/>
  <c r="AI34" i="92"/>
  <c r="S54" i="100"/>
  <c r="S38" i="100"/>
  <c r="V22" i="100"/>
  <c r="V27" i="100"/>
  <c r="V20" i="100"/>
  <c r="V40" i="100"/>
  <c r="V50" i="100"/>
  <c r="AI25" i="100"/>
  <c r="AI29" i="100"/>
  <c r="V39" i="97"/>
  <c r="AI55" i="97"/>
  <c r="V19" i="97"/>
  <c r="S28" i="97"/>
  <c r="S41" i="97"/>
  <c r="V51" i="97"/>
  <c r="V46" i="97"/>
  <c r="AI47" i="97"/>
  <c r="V33" i="95"/>
  <c r="V37" i="105"/>
  <c r="AI37" i="105"/>
  <c r="V18" i="105"/>
  <c r="V21" i="105"/>
  <c r="V46" i="105"/>
  <c r="V49" i="105"/>
  <c r="AI19" i="105"/>
  <c r="V53" i="103"/>
  <c r="S54" i="103"/>
  <c r="AI37" i="103"/>
  <c r="V28" i="103"/>
  <c r="S44" i="103"/>
  <c r="V40" i="103"/>
  <c r="AI50" i="103"/>
  <c r="AI19" i="103"/>
  <c r="S38" i="96"/>
  <c r="S21" i="94"/>
  <c r="V39" i="104"/>
  <c r="AI30" i="104"/>
  <c r="S42" i="94"/>
  <c r="AI54" i="104"/>
  <c r="V29" i="94"/>
  <c r="V55" i="104"/>
  <c r="X9" i="104"/>
  <c r="S16" i="92"/>
  <c r="AI53" i="100"/>
  <c r="S40" i="100"/>
  <c r="S19" i="100"/>
  <c r="V24" i="100"/>
  <c r="V26" i="100"/>
  <c r="V52" i="100"/>
  <c r="AI27" i="100"/>
  <c r="AI23" i="100"/>
  <c r="AI30" i="98"/>
  <c r="S37" i="97"/>
  <c r="AI38" i="97"/>
  <c r="S22" i="97"/>
  <c r="V28" i="97"/>
  <c r="V30" i="97"/>
  <c r="V41" i="97"/>
  <c r="AI42" i="97"/>
  <c r="AI21" i="97"/>
  <c r="S31" i="100"/>
  <c r="V39" i="105"/>
  <c r="S22" i="105"/>
  <c r="V23" i="105"/>
  <c r="S43" i="105"/>
  <c r="AI47" i="105"/>
  <c r="AI23" i="105"/>
  <c r="S31" i="103"/>
  <c r="S30" i="103"/>
  <c r="AI54" i="103"/>
  <c r="S20" i="103"/>
  <c r="V18" i="103"/>
  <c r="S41" i="103"/>
  <c r="AI44" i="103"/>
  <c r="AI23" i="103"/>
  <c r="V25" i="102"/>
  <c r="V45" i="96"/>
  <c r="AI25" i="94"/>
  <c r="V28" i="104"/>
  <c r="V33" i="94"/>
  <c r="AI42" i="94"/>
  <c r="S43" i="104"/>
  <c r="V34" i="94"/>
  <c r="AI16" i="94"/>
  <c r="S47" i="104"/>
  <c r="V54" i="94"/>
  <c r="S32" i="104"/>
  <c r="AI26" i="104"/>
  <c r="S31" i="101"/>
  <c r="V33" i="101"/>
  <c r="V37" i="101"/>
  <c r="AI54" i="101"/>
  <c r="S40" i="101"/>
  <c r="S25" i="101"/>
  <c r="S43" i="101"/>
  <c r="V24" i="101"/>
  <c r="V23" i="101"/>
  <c r="AI45" i="101"/>
  <c r="AI24" i="101"/>
  <c r="AI43" i="101"/>
  <c r="AI41" i="101"/>
  <c r="AI46" i="101"/>
  <c r="S52" i="102"/>
  <c r="S23" i="102"/>
  <c r="V21" i="102"/>
  <c r="V51" i="102"/>
  <c r="AI23" i="102"/>
  <c r="AI18" i="93"/>
  <c r="AI39" i="107"/>
  <c r="AI44" i="93"/>
  <c r="V17" i="101"/>
  <c r="AI32" i="101"/>
  <c r="AI52" i="101"/>
  <c r="S38" i="101"/>
  <c r="V55" i="101"/>
  <c r="V30" i="101"/>
  <c r="S22" i="101"/>
  <c r="V27" i="101"/>
  <c r="S48" i="101"/>
  <c r="V50" i="101"/>
  <c r="V46" i="101"/>
  <c r="AI30" i="101"/>
  <c r="AI28" i="101"/>
  <c r="AI25" i="101"/>
  <c r="V54" i="102"/>
  <c r="V26" i="102"/>
  <c r="V28" i="102"/>
  <c r="V43" i="102"/>
  <c r="AI44" i="102"/>
  <c r="V39" i="107"/>
  <c r="S53" i="101"/>
  <c r="AI33" i="101"/>
  <c r="V38" i="101"/>
  <c r="AI55" i="101"/>
  <c r="V20" i="101"/>
  <c r="S24" i="101"/>
  <c r="S29" i="101"/>
  <c r="S44" i="101"/>
  <c r="V21" i="101"/>
  <c r="V49" i="101"/>
  <c r="V52" i="101"/>
  <c r="AI50" i="101"/>
  <c r="AI48" i="101"/>
  <c r="AI33" i="102"/>
  <c r="S37" i="102"/>
  <c r="S48" i="102"/>
  <c r="S45" i="102"/>
  <c r="V41" i="102"/>
  <c r="V32" i="93"/>
  <c r="AI23" i="107"/>
  <c r="S32" i="102"/>
  <c r="AI54" i="102"/>
  <c r="V24" i="102"/>
  <c r="S43" i="102"/>
  <c r="V48" i="102"/>
  <c r="V31" i="93"/>
  <c r="AI17" i="107"/>
  <c r="AI51" i="107"/>
  <c r="V31" i="101"/>
  <c r="AI39" i="101"/>
  <c r="V34" i="101"/>
  <c r="V54" i="101"/>
  <c r="S27" i="101"/>
  <c r="S51" i="101"/>
  <c r="V25" i="101"/>
  <c r="S42" i="101"/>
  <c r="S45" i="101"/>
  <c r="V48" i="101"/>
  <c r="AI44" i="101"/>
  <c r="AI29" i="101"/>
  <c r="AI19" i="101"/>
  <c r="AI16" i="102"/>
  <c r="V38" i="102"/>
  <c r="S28" i="102"/>
  <c r="S50" i="102"/>
  <c r="AI45" i="102"/>
  <c r="S30" i="93"/>
  <c r="S47" i="93"/>
  <c r="X9" i="102"/>
  <c r="S16" i="101"/>
  <c r="AI18" i="101"/>
  <c r="S34" i="101"/>
  <c r="S37" i="101"/>
  <c r="AI37" i="101"/>
  <c r="S19" i="101"/>
  <c r="S23" i="101"/>
  <c r="S28" i="101"/>
  <c r="S49" i="101"/>
  <c r="V51" i="101"/>
  <c r="V40" i="101"/>
  <c r="AI23" i="101"/>
  <c r="AI21" i="101"/>
  <c r="AI47" i="101"/>
  <c r="S16" i="102"/>
  <c r="AI37" i="102"/>
  <c r="V30" i="102"/>
  <c r="V52" i="102"/>
  <c r="AI19" i="102"/>
  <c r="V27" i="93"/>
  <c r="S17" i="102"/>
  <c r="S40" i="102"/>
  <c r="S26" i="102"/>
  <c r="V44" i="102"/>
  <c r="AI26" i="102"/>
  <c r="V49" i="93"/>
  <c r="AI28" i="105"/>
  <c r="AI17" i="96"/>
  <c r="S21" i="96"/>
  <c r="AI29" i="96"/>
  <c r="S25" i="94"/>
  <c r="S46" i="107"/>
  <c r="S53" i="96"/>
  <c r="S26" i="96"/>
  <c r="AI50" i="96"/>
  <c r="S32" i="96"/>
  <c r="S23" i="96"/>
  <c r="AI41" i="96"/>
  <c r="AI16" i="96"/>
  <c r="V26" i="96"/>
  <c r="V55" i="96"/>
  <c r="V19" i="96"/>
  <c r="S54" i="94"/>
  <c r="AI20" i="94"/>
  <c r="S52" i="100"/>
  <c r="V53" i="100"/>
  <c r="AI55" i="100"/>
  <c r="S22" i="100"/>
  <c r="S26" i="100"/>
  <c r="V23" i="100"/>
  <c r="S43" i="100"/>
  <c r="V48" i="100"/>
  <c r="V51" i="100"/>
  <c r="AI47" i="100"/>
  <c r="AI24" i="100"/>
  <c r="AI41" i="100"/>
  <c r="V37" i="97"/>
  <c r="AI34" i="97"/>
  <c r="AI37" i="97"/>
  <c r="S24" i="97"/>
  <c r="S29" i="97"/>
  <c r="V25" i="97"/>
  <c r="V24" i="97"/>
  <c r="V44" i="97"/>
  <c r="V48" i="97"/>
  <c r="AI50" i="97"/>
  <c r="AI30" i="97"/>
  <c r="V31" i="100"/>
  <c r="S52" i="105"/>
  <c r="AI54" i="105"/>
  <c r="V27" i="105"/>
  <c r="S28" i="105"/>
  <c r="S47" i="105"/>
  <c r="S42" i="105"/>
  <c r="AI48" i="105"/>
  <c r="V41" i="105"/>
  <c r="AI21" i="105"/>
  <c r="S31" i="91"/>
  <c r="V33" i="103"/>
  <c r="V34" i="103"/>
  <c r="S38" i="103"/>
  <c r="S45" i="103"/>
  <c r="V27" i="103"/>
  <c r="V23" i="103"/>
  <c r="V49" i="103"/>
  <c r="V45" i="103"/>
  <c r="V50" i="103"/>
  <c r="AI27" i="103"/>
  <c r="S17" i="96"/>
  <c r="AI18" i="102"/>
  <c r="AI52" i="102"/>
  <c r="AI34" i="102"/>
  <c r="V27" i="102"/>
  <c r="S27" i="102"/>
  <c r="S49" i="102"/>
  <c r="AI51" i="102"/>
  <c r="V50" i="102"/>
  <c r="AI42" i="102"/>
  <c r="AI43" i="102"/>
  <c r="S34" i="96"/>
  <c r="AI38" i="96"/>
  <c r="S44" i="96"/>
  <c r="AI23" i="96"/>
  <c r="S33" i="94"/>
  <c r="S28" i="94"/>
  <c r="V42" i="94"/>
  <c r="AI47" i="94"/>
  <c r="S17" i="104"/>
  <c r="S42" i="104"/>
  <c r="AI43" i="104"/>
  <c r="V20" i="107"/>
  <c r="V34" i="93"/>
  <c r="S21" i="91"/>
  <c r="V31" i="102"/>
  <c r="S34" i="102"/>
  <c r="V34" i="102"/>
  <c r="V39" i="102"/>
  <c r="V19" i="102"/>
  <c r="S19" i="102"/>
  <c r="S47" i="102"/>
  <c r="V45" i="102"/>
  <c r="V42" i="102"/>
  <c r="AI27" i="102"/>
  <c r="AI29" i="102"/>
  <c r="V34" i="96"/>
  <c r="S29" i="96"/>
  <c r="V21" i="96"/>
  <c r="AI45" i="96"/>
  <c r="S17" i="94"/>
  <c r="S26" i="94"/>
  <c r="V49" i="94"/>
  <c r="AI29" i="94"/>
  <c r="S16" i="104"/>
  <c r="S23" i="104"/>
  <c r="V40" i="104"/>
  <c r="V18" i="107"/>
  <c r="S20" i="93"/>
  <c r="AI17" i="105"/>
  <c r="S18" i="100"/>
  <c r="V39" i="100"/>
  <c r="AI54" i="100"/>
  <c r="AI38" i="100"/>
  <c r="V19" i="100"/>
  <c r="S46" i="100"/>
  <c r="S44" i="100"/>
  <c r="V18" i="100"/>
  <c r="V46" i="100"/>
  <c r="V42" i="100"/>
  <c r="AI26" i="100"/>
  <c r="V22" i="98"/>
  <c r="AI52" i="97"/>
  <c r="S38" i="97"/>
  <c r="S25" i="97"/>
  <c r="V18" i="97"/>
  <c r="S20" i="97"/>
  <c r="S43" i="97"/>
  <c r="V22" i="97"/>
  <c r="V42" i="97"/>
  <c r="AI44" i="97"/>
  <c r="AI25" i="97"/>
  <c r="S31" i="97"/>
  <c r="S55" i="105"/>
  <c r="S39" i="105"/>
  <c r="V20" i="105"/>
  <c r="S26" i="105"/>
  <c r="S46" i="105"/>
  <c r="AI42" i="105"/>
  <c r="AI46" i="105"/>
  <c r="AI51" i="105"/>
  <c r="AI31" i="103"/>
  <c r="V16" i="103"/>
  <c r="V55" i="103"/>
  <c r="V38" i="103"/>
  <c r="V22" i="103"/>
  <c r="S24" i="103"/>
  <c r="S42" i="103"/>
  <c r="AI47" i="103"/>
  <c r="AI43" i="103"/>
  <c r="S33" i="102"/>
  <c r="V32" i="102"/>
  <c r="V37" i="102"/>
  <c r="AI38" i="102"/>
  <c r="S29" i="102"/>
  <c r="V29" i="102"/>
  <c r="S51" i="102"/>
  <c r="AI49" i="102"/>
  <c r="AI46" i="102"/>
  <c r="AI24" i="102"/>
  <c r="V32" i="96"/>
  <c r="AI53" i="96"/>
  <c r="V30" i="96"/>
  <c r="V49" i="96"/>
  <c r="AI42" i="96"/>
  <c r="V37" i="94"/>
  <c r="S43" i="94"/>
  <c r="AI46" i="94"/>
  <c r="V17" i="107"/>
  <c r="S55" i="104"/>
  <c r="S28" i="104"/>
  <c r="AI33" i="107"/>
  <c r="AI26" i="107"/>
  <c r="S41" i="93"/>
  <c r="AI33" i="93"/>
  <c r="V17" i="102"/>
  <c r="AI39" i="102"/>
  <c r="AI55" i="102"/>
  <c r="S24" i="102"/>
  <c r="S20" i="102"/>
  <c r="V20" i="102"/>
  <c r="V46" i="102"/>
  <c r="AI48" i="102"/>
  <c r="V47" i="102"/>
  <c r="AI22" i="102"/>
  <c r="V16" i="96"/>
  <c r="V38" i="96"/>
  <c r="S46" i="96"/>
  <c r="V51" i="96"/>
  <c r="V33" i="107"/>
  <c r="AI34" i="94"/>
  <c r="S48" i="94"/>
  <c r="AI30" i="94"/>
  <c r="AI17" i="104"/>
  <c r="AI37" i="104"/>
  <c r="V43" i="104"/>
  <c r="S26" i="107"/>
  <c r="S52" i="93"/>
  <c r="AI19" i="93"/>
  <c r="V32" i="107"/>
  <c r="S29" i="107"/>
  <c r="V33" i="93"/>
  <c r="S44" i="93"/>
  <c r="S54" i="107"/>
  <c r="V42" i="107"/>
  <c r="S54" i="93"/>
  <c r="AI41" i="93"/>
  <c r="V34" i="107"/>
  <c r="V45" i="107"/>
  <c r="AI55" i="93"/>
  <c r="AI48" i="93"/>
  <c r="AI40" i="96"/>
  <c r="V39" i="96"/>
  <c r="AI34" i="96"/>
  <c r="V22" i="96"/>
  <c r="S24" i="96"/>
  <c r="V29" i="96"/>
  <c r="S47" i="96"/>
  <c r="V44" i="96"/>
  <c r="AI44" i="96"/>
  <c r="AI49" i="96"/>
  <c r="AI51" i="91"/>
  <c r="S42" i="96"/>
  <c r="V41" i="96"/>
  <c r="V43" i="96"/>
  <c r="AI51" i="96"/>
  <c r="AI26" i="96"/>
  <c r="AI18" i="91"/>
  <c r="S18" i="96"/>
  <c r="V53" i="96"/>
  <c r="V54" i="96"/>
  <c r="V37" i="96"/>
  <c r="S27" i="96"/>
  <c r="S22" i="96"/>
  <c r="V20" i="96"/>
  <c r="V48" i="96"/>
  <c r="V50" i="96"/>
  <c r="AI43" i="96"/>
  <c r="AI25" i="96"/>
  <c r="AI31" i="91"/>
  <c r="V17" i="96"/>
  <c r="S30" i="96"/>
  <c r="S55" i="96"/>
  <c r="AI37" i="96"/>
  <c r="S19" i="96"/>
  <c r="V25" i="96"/>
  <c r="S49" i="96"/>
  <c r="V40" i="96"/>
  <c r="AI46" i="96"/>
  <c r="AI28" i="96"/>
  <c r="S29" i="91"/>
  <c r="V19" i="91"/>
  <c r="AI33" i="96"/>
  <c r="S52" i="96"/>
  <c r="AI54" i="96"/>
  <c r="S20" i="96"/>
  <c r="S45" i="96"/>
  <c r="S43" i="96"/>
  <c r="S48" i="96"/>
  <c r="V52" i="96"/>
  <c r="AI22" i="96"/>
  <c r="AI27" i="96"/>
  <c r="S48" i="91"/>
  <c r="S24" i="85"/>
  <c r="V31" i="85"/>
  <c r="AI37" i="82"/>
  <c r="AI54" i="82"/>
  <c r="S53" i="82"/>
  <c r="S33" i="82"/>
  <c r="AI51" i="82"/>
  <c r="S49" i="82"/>
  <c r="S48" i="82"/>
  <c r="S47" i="82"/>
  <c r="V52" i="82"/>
  <c r="V29" i="82"/>
  <c r="S22" i="82"/>
  <c r="AI31" i="82"/>
  <c r="AI18" i="98"/>
  <c r="S27" i="98"/>
  <c r="AI50" i="98"/>
  <c r="V19" i="85"/>
  <c r="V54" i="82"/>
  <c r="S54" i="82"/>
  <c r="AI33" i="82"/>
  <c r="S29" i="82"/>
  <c r="AI43" i="82"/>
  <c r="S41" i="82"/>
  <c r="V46" i="82"/>
  <c r="V45" i="82"/>
  <c r="AI46" i="82"/>
  <c r="V21" i="82"/>
  <c r="V28" i="82"/>
  <c r="V17" i="82"/>
  <c r="V29" i="98"/>
  <c r="AI16" i="82"/>
  <c r="S34" i="82"/>
  <c r="V32" i="82"/>
  <c r="S21" i="82"/>
  <c r="AI24" i="82"/>
  <c r="V47" i="82"/>
  <c r="AI48" i="82"/>
  <c r="AI28" i="82"/>
  <c r="AI27" i="82"/>
  <c r="S45" i="82"/>
  <c r="V20" i="82"/>
  <c r="AI39" i="82"/>
  <c r="S48" i="98"/>
  <c r="AI38" i="82"/>
  <c r="S18" i="82"/>
  <c r="V34" i="82"/>
  <c r="S32" i="82"/>
  <c r="V27" i="82"/>
  <c r="S20" i="82"/>
  <c r="AI49" i="82"/>
  <c r="AI21" i="82"/>
  <c r="AI20" i="82"/>
  <c r="AI19" i="82"/>
  <c r="V51" i="82"/>
  <c r="S44" i="82"/>
  <c r="S39" i="82"/>
  <c r="AI52" i="98"/>
  <c r="S51" i="98"/>
  <c r="V31" i="84"/>
  <c r="V55" i="82"/>
  <c r="AI55" i="82"/>
  <c r="V33" i="82"/>
  <c r="AI52" i="82"/>
  <c r="V19" i="82"/>
  <c r="V18" i="82"/>
  <c r="AI30" i="82"/>
  <c r="V26" i="82"/>
  <c r="S24" i="82"/>
  <c r="S28" i="82"/>
  <c r="V43" i="82"/>
  <c r="V50" i="82"/>
  <c r="AI34" i="82"/>
  <c r="V39" i="98"/>
  <c r="V46" i="98"/>
  <c r="AI17" i="82"/>
  <c r="S55" i="82"/>
  <c r="S16" i="82"/>
  <c r="S52" i="82"/>
  <c r="V49" i="82"/>
  <c r="S19" i="82"/>
  <c r="S26" i="82"/>
  <c r="S25" i="82"/>
  <c r="V22" i="82"/>
  <c r="AI50" i="82"/>
  <c r="AI26" i="82"/>
  <c r="AI37" i="98"/>
  <c r="AI23" i="98"/>
  <c r="S49" i="84"/>
  <c r="S31" i="94"/>
  <c r="V39" i="94"/>
  <c r="S22" i="94"/>
  <c r="V28" i="94"/>
  <c r="AI27" i="94"/>
  <c r="AI16" i="101"/>
  <c r="V32" i="94"/>
  <c r="S53" i="104"/>
  <c r="AI38" i="104"/>
  <c r="S27" i="104"/>
  <c r="AI49" i="104"/>
  <c r="AI40" i="98"/>
  <c r="V31" i="94"/>
  <c r="AI54" i="94"/>
  <c r="S29" i="94"/>
  <c r="S46" i="94"/>
  <c r="AI19" i="94"/>
  <c r="V16" i="101"/>
  <c r="V37" i="104"/>
  <c r="S25" i="104"/>
  <c r="V18" i="104"/>
  <c r="AI27" i="104"/>
  <c r="AI39" i="94"/>
  <c r="S40" i="94"/>
  <c r="S50" i="94"/>
  <c r="V46" i="94"/>
  <c r="AI24" i="94"/>
  <c r="V32" i="101"/>
  <c r="AI31" i="104"/>
  <c r="AI34" i="104"/>
  <c r="V22" i="104"/>
  <c r="V52" i="104"/>
  <c r="S22" i="84"/>
  <c r="S33" i="103"/>
  <c r="AI28" i="103"/>
  <c r="V42" i="103"/>
  <c r="V44" i="103"/>
  <c r="AI24" i="103"/>
  <c r="S48" i="103"/>
  <c r="S46" i="103"/>
  <c r="V26" i="103"/>
  <c r="S27" i="103"/>
  <c r="V21" i="103"/>
  <c r="AI55" i="103"/>
  <c r="AI52" i="103"/>
  <c r="AI18" i="103"/>
  <c r="V32" i="103"/>
  <c r="S17" i="103"/>
  <c r="AI26" i="103"/>
  <c r="AI30" i="103"/>
  <c r="V43" i="103"/>
  <c r="AI45" i="103"/>
  <c r="AI48" i="103"/>
  <c r="S50" i="103"/>
  <c r="S23" i="103"/>
  <c r="S26" i="103"/>
  <c r="S29" i="103"/>
  <c r="S40" i="103"/>
  <c r="S37" i="103"/>
  <c r="AI39" i="103"/>
  <c r="S32" i="103"/>
  <c r="V17" i="103"/>
  <c r="AI17" i="100"/>
  <c r="AI50" i="100"/>
  <c r="AI33" i="105"/>
  <c r="AI27" i="105"/>
  <c r="AI43" i="105"/>
  <c r="AI45" i="105"/>
  <c r="V52" i="105"/>
  <c r="V47" i="105"/>
  <c r="S45" i="105"/>
  <c r="V30" i="105"/>
  <c r="S20" i="105"/>
  <c r="S23" i="105"/>
  <c r="V54" i="105"/>
  <c r="S37" i="105"/>
  <c r="AI39" i="105"/>
  <c r="AI29" i="105"/>
  <c r="AI24" i="105"/>
  <c r="V43" i="105"/>
  <c r="AI49" i="105"/>
  <c r="S50" i="105"/>
  <c r="V29" i="105"/>
  <c r="V24" i="105"/>
  <c r="S21" i="105"/>
  <c r="AI38" i="105"/>
  <c r="V53" i="105"/>
  <c r="AI34" i="105"/>
  <c r="S33" i="105"/>
  <c r="S16" i="103"/>
  <c r="S54" i="98"/>
  <c r="V24" i="98"/>
  <c r="AI28" i="98"/>
  <c r="V45" i="97"/>
  <c r="AI26" i="97"/>
  <c r="AI46" i="97"/>
  <c r="AI40" i="102"/>
  <c r="S18" i="102"/>
  <c r="S30" i="102"/>
  <c r="AI32" i="102"/>
  <c r="AI53" i="102"/>
  <c r="S39" i="102"/>
  <c r="V18" i="102"/>
  <c r="S21" i="102"/>
  <c r="V22" i="102"/>
  <c r="S41" i="102"/>
  <c r="S42" i="102"/>
  <c r="AI28" i="102"/>
  <c r="V49" i="102"/>
  <c r="AI41" i="102"/>
  <c r="AI30" i="102"/>
  <c r="AI31" i="96"/>
  <c r="S31" i="96"/>
  <c r="AI39" i="96"/>
  <c r="S37" i="96"/>
  <c r="S40" i="96"/>
  <c r="V23" i="96"/>
  <c r="V28" i="96"/>
  <c r="S51" i="96"/>
  <c r="S41" i="96"/>
  <c r="AI47" i="96"/>
  <c r="AI24" i="96"/>
  <c r="AI30" i="96"/>
  <c r="AI20" i="96"/>
  <c r="AI48" i="96"/>
  <c r="S53" i="94"/>
  <c r="V38" i="94"/>
  <c r="S27" i="94"/>
  <c r="S45" i="94"/>
  <c r="V27" i="94"/>
  <c r="V51" i="94"/>
  <c r="AI23" i="94"/>
  <c r="S31" i="104"/>
  <c r="S52" i="104"/>
  <c r="S39" i="104"/>
  <c r="V29" i="104"/>
  <c r="S41" i="104"/>
  <c r="V46" i="104"/>
  <c r="AI31" i="107"/>
  <c r="V38" i="107"/>
  <c r="V27" i="107"/>
  <c r="V46" i="107"/>
  <c r="S16" i="96"/>
  <c r="AI54" i="93"/>
  <c r="V23" i="93"/>
  <c r="V50" i="93"/>
  <c r="S18" i="91"/>
  <c r="V22" i="91"/>
  <c r="AI17" i="102"/>
  <c r="S30" i="107"/>
  <c r="AI38" i="107"/>
  <c r="S50" i="107"/>
  <c r="V44" i="107"/>
  <c r="S53" i="93"/>
  <c r="V22" i="93"/>
  <c r="S51" i="93"/>
  <c r="AI22" i="93"/>
  <c r="V37" i="91"/>
  <c r="V44" i="91"/>
  <c r="V42" i="98"/>
  <c r="V40" i="97"/>
  <c r="AI27" i="97"/>
  <c r="AI48" i="97"/>
  <c r="AI29" i="97"/>
  <c r="V55" i="102"/>
  <c r="AI31" i="102"/>
  <c r="S54" i="102"/>
  <c r="S38" i="102"/>
  <c r="V53" i="102"/>
  <c r="S22" i="102"/>
  <c r="V23" i="102"/>
  <c r="S25" i="102"/>
  <c r="S44" i="102"/>
  <c r="AI50" i="102"/>
  <c r="AI20" i="102"/>
  <c r="V40" i="102"/>
  <c r="AI25" i="102"/>
  <c r="AI21" i="102"/>
  <c r="V33" i="96"/>
  <c r="AI18" i="96"/>
  <c r="AI52" i="96"/>
  <c r="AI55" i="96"/>
  <c r="S28" i="96"/>
  <c r="S25" i="96"/>
  <c r="V24" i="96"/>
  <c r="S50" i="96"/>
  <c r="V18" i="96"/>
  <c r="V46" i="96"/>
  <c r="V42" i="96"/>
  <c r="AI21" i="96"/>
  <c r="AI19" i="96"/>
  <c r="S30" i="104"/>
  <c r="AI33" i="94"/>
  <c r="AI55" i="94"/>
  <c r="S23" i="94"/>
  <c r="S49" i="94"/>
  <c r="V40" i="94"/>
  <c r="AI51" i="94"/>
  <c r="AI32" i="104"/>
  <c r="AI53" i="104"/>
  <c r="V25" i="104"/>
  <c r="V19" i="104"/>
  <c r="AI44" i="104"/>
  <c r="V39" i="84"/>
  <c r="S52" i="107"/>
  <c r="V30" i="107"/>
  <c r="S41" i="107"/>
  <c r="V51" i="107"/>
  <c r="V17" i="93"/>
  <c r="V29" i="93"/>
  <c r="S50" i="93"/>
  <c r="AI45" i="93"/>
  <c r="S34" i="91"/>
  <c r="V51" i="91"/>
  <c r="S31" i="107"/>
  <c r="S37" i="107"/>
  <c r="S24" i="107"/>
  <c r="V40" i="107"/>
  <c r="AI30" i="107"/>
  <c r="V53" i="93"/>
  <c r="S26" i="93"/>
  <c r="V43" i="93"/>
  <c r="AI26" i="93"/>
  <c r="S46" i="91"/>
  <c r="V17" i="94"/>
  <c r="AI32" i="94"/>
  <c r="AI52" i="94"/>
  <c r="S38" i="94"/>
  <c r="V55" i="94"/>
  <c r="S44" i="94"/>
  <c r="V26" i="94"/>
  <c r="V30" i="94"/>
  <c r="V20" i="94"/>
  <c r="V41" i="94"/>
  <c r="V52" i="94"/>
  <c r="AI44" i="94"/>
  <c r="AI49" i="94"/>
  <c r="AI21" i="94"/>
  <c r="S18" i="104"/>
  <c r="V32" i="104"/>
  <c r="AI39" i="104"/>
  <c r="S37" i="104"/>
  <c r="S34" i="104"/>
  <c r="S24" i="104"/>
  <c r="S29" i="104"/>
  <c r="S19" i="104"/>
  <c r="S46" i="104"/>
  <c r="V42" i="104"/>
  <c r="AI41" i="104"/>
  <c r="AI25" i="104"/>
  <c r="V16" i="94"/>
  <c r="S18" i="105"/>
  <c r="AI17" i="94"/>
  <c r="AI40" i="94"/>
  <c r="S55" i="94"/>
  <c r="V53" i="94"/>
  <c r="AI38" i="94"/>
  <c r="S24" i="94"/>
  <c r="V18" i="94"/>
  <c r="V22" i="94"/>
  <c r="S47" i="94"/>
  <c r="V48" i="94"/>
  <c r="V44" i="94"/>
  <c r="AI26" i="94"/>
  <c r="AI41" i="94"/>
  <c r="V16" i="104"/>
  <c r="S33" i="104"/>
  <c r="S54" i="104"/>
  <c r="V54" i="104"/>
  <c r="S40" i="104"/>
  <c r="V23" i="104"/>
  <c r="S21" i="104"/>
  <c r="V26" i="104"/>
  <c r="S45" i="104"/>
  <c r="AI51" i="104"/>
  <c r="AI48" i="104"/>
  <c r="AI24" i="104"/>
  <c r="S18" i="94"/>
  <c r="S30" i="94"/>
  <c r="S52" i="94"/>
  <c r="AI53" i="94"/>
  <c r="S39" i="94"/>
  <c r="S19" i="94"/>
  <c r="V25" i="94"/>
  <c r="S51" i="94"/>
  <c r="S41" i="94"/>
  <c r="V19" i="94"/>
  <c r="V47" i="94"/>
  <c r="V43" i="94"/>
  <c r="AI43" i="94"/>
  <c r="AI48" i="94"/>
  <c r="AI40" i="104"/>
  <c r="AI16" i="104"/>
  <c r="AI52" i="104"/>
  <c r="S38" i="104"/>
  <c r="V24" i="104"/>
  <c r="V30" i="104"/>
  <c r="V20" i="104"/>
  <c r="S50" i="104"/>
  <c r="V44" i="104"/>
  <c r="V41" i="104"/>
  <c r="AI47" i="104"/>
  <c r="AI22" i="104"/>
  <c r="AI33" i="104"/>
  <c r="AI45" i="104"/>
  <c r="AI50" i="104"/>
  <c r="AI46" i="104"/>
  <c r="AI29" i="104"/>
  <c r="S32" i="94"/>
  <c r="S16" i="94"/>
  <c r="AI18" i="94"/>
  <c r="S34" i="94"/>
  <c r="S37" i="94"/>
  <c r="AI37" i="94"/>
  <c r="S20" i="94"/>
  <c r="V24" i="94"/>
  <c r="V23" i="94"/>
  <c r="V21" i="94"/>
  <c r="V50" i="94"/>
  <c r="AI28" i="94"/>
  <c r="AI45" i="94"/>
  <c r="AI50" i="94"/>
  <c r="AI22" i="94"/>
  <c r="V33" i="104"/>
  <c r="V17" i="104"/>
  <c r="V38" i="104"/>
  <c r="V53" i="104"/>
  <c r="AI55" i="104"/>
  <c r="S26" i="104"/>
  <c r="S22" i="104"/>
  <c r="V27" i="104"/>
  <c r="S49" i="104"/>
  <c r="V51" i="104"/>
  <c r="AI42" i="104"/>
  <c r="AI28" i="104"/>
  <c r="AI18" i="104"/>
  <c r="S20" i="104"/>
  <c r="S51" i="104"/>
  <c r="S44" i="104"/>
  <c r="V50" i="104"/>
  <c r="V48" i="104"/>
  <c r="V45" i="104"/>
  <c r="AI23" i="104"/>
  <c r="AI49" i="84"/>
  <c r="V31" i="104"/>
  <c r="V17" i="85"/>
  <c r="V48" i="84"/>
  <c r="AI34" i="85"/>
  <c r="S34" i="85"/>
  <c r="S48" i="104"/>
  <c r="AI20" i="104"/>
  <c r="V49" i="104"/>
  <c r="V47" i="104"/>
  <c r="AI19" i="104"/>
  <c r="AI21" i="104"/>
  <c r="S51" i="85"/>
  <c r="AI45" i="85"/>
  <c r="V16" i="91"/>
  <c r="AI32" i="91"/>
  <c r="V38" i="91"/>
  <c r="S27" i="91"/>
  <c r="S51" i="91"/>
  <c r="S47" i="91"/>
  <c r="V43" i="91"/>
  <c r="AI50" i="91"/>
  <c r="AI17" i="91"/>
  <c r="S33" i="91"/>
  <c r="S52" i="91"/>
  <c r="S39" i="91"/>
  <c r="S26" i="91"/>
  <c r="V29" i="91"/>
  <c r="V49" i="91"/>
  <c r="AI46" i="91"/>
  <c r="AI42" i="91"/>
  <c r="V31" i="91"/>
  <c r="AI34" i="91"/>
  <c r="V39" i="91"/>
  <c r="S24" i="91"/>
  <c r="S50" i="91"/>
  <c r="V48" i="91"/>
  <c r="AI23" i="91"/>
  <c r="AI49" i="91"/>
  <c r="V55" i="91"/>
  <c r="S54" i="91"/>
  <c r="S40" i="91"/>
  <c r="S23" i="91"/>
  <c r="V28" i="91"/>
  <c r="AI24" i="91"/>
  <c r="AI30" i="91"/>
  <c r="AI41" i="91"/>
  <c r="V32" i="91"/>
  <c r="AI52" i="91"/>
  <c r="V53" i="91"/>
  <c r="S45" i="91"/>
  <c r="V20" i="91"/>
  <c r="V46" i="91"/>
  <c r="AI44" i="91"/>
  <c r="AI48" i="91"/>
  <c r="AI16" i="105"/>
  <c r="AI32" i="103"/>
  <c r="V33" i="91"/>
  <c r="AI16" i="91"/>
  <c r="S37" i="91"/>
  <c r="AI38" i="91"/>
  <c r="V25" i="91"/>
  <c r="V27" i="91"/>
  <c r="AI47" i="91"/>
  <c r="AI21" i="91"/>
  <c r="S31" i="95"/>
  <c r="S16" i="84"/>
  <c r="V31" i="107"/>
  <c r="AI52" i="107"/>
  <c r="S19" i="107"/>
  <c r="S23" i="107"/>
  <c r="V50" i="107"/>
  <c r="AI42" i="107"/>
  <c r="AI22" i="107"/>
  <c r="S33" i="93"/>
  <c r="V37" i="93"/>
  <c r="S40" i="93"/>
  <c r="S24" i="93"/>
  <c r="V24" i="93"/>
  <c r="AI24" i="93"/>
  <c r="AI43" i="93"/>
  <c r="V28" i="85"/>
  <c r="V34" i="84"/>
  <c r="V16" i="102"/>
  <c r="AI16" i="107"/>
  <c r="AI54" i="107"/>
  <c r="S28" i="107"/>
  <c r="V25" i="107"/>
  <c r="V41" i="107"/>
  <c r="AI49" i="107"/>
  <c r="V38" i="93"/>
  <c r="AI52" i="93"/>
  <c r="S23" i="93"/>
  <c r="V28" i="93"/>
  <c r="V47" i="93"/>
  <c r="AI30" i="93"/>
  <c r="AI25" i="93"/>
  <c r="S52" i="85"/>
  <c r="V41" i="85"/>
  <c r="AI40" i="93"/>
  <c r="S48" i="84"/>
  <c r="S18" i="101"/>
  <c r="V55" i="107"/>
  <c r="AI55" i="107"/>
  <c r="S25" i="107"/>
  <c r="V24" i="107"/>
  <c r="V47" i="107"/>
  <c r="AI48" i="107"/>
  <c r="AI31" i="93"/>
  <c r="V54" i="93"/>
  <c r="V21" i="93"/>
  <c r="V19" i="93"/>
  <c r="V52" i="93"/>
  <c r="AI46" i="93"/>
  <c r="V55" i="85"/>
  <c r="AI23" i="85"/>
  <c r="S39" i="84"/>
  <c r="AI29" i="84"/>
  <c r="V16" i="107"/>
  <c r="S53" i="107"/>
  <c r="S55" i="107"/>
  <c r="AI37" i="107"/>
  <c r="V23" i="107"/>
  <c r="V19" i="107"/>
  <c r="S45" i="107"/>
  <c r="V49" i="107"/>
  <c r="AI43" i="107"/>
  <c r="V43" i="107"/>
  <c r="AI21" i="107"/>
  <c r="S17" i="93"/>
  <c r="V39" i="93"/>
  <c r="V55" i="93"/>
  <c r="S29" i="93"/>
  <c r="V30" i="93"/>
  <c r="V18" i="93"/>
  <c r="AI49" i="93"/>
  <c r="V41" i="93"/>
  <c r="AI21" i="93"/>
  <c r="AI50" i="93"/>
  <c r="S31" i="85"/>
  <c r="S19" i="85"/>
  <c r="V46" i="85"/>
  <c r="S20" i="84"/>
  <c r="S33" i="107"/>
  <c r="S17" i="107"/>
  <c r="V37" i="107"/>
  <c r="V53" i="107"/>
  <c r="V29" i="107"/>
  <c r="V26" i="107"/>
  <c r="S49" i="107"/>
  <c r="AI46" i="107"/>
  <c r="AI50" i="107"/>
  <c r="AI19" i="107"/>
  <c r="V16" i="93"/>
  <c r="S32" i="93"/>
  <c r="S55" i="93"/>
  <c r="S39" i="93"/>
  <c r="S28" i="93"/>
  <c r="S46" i="93"/>
  <c r="S43" i="93"/>
  <c r="V45" i="93"/>
  <c r="V40" i="93"/>
  <c r="AI28" i="93"/>
  <c r="V32" i="85"/>
  <c r="V25" i="85"/>
  <c r="AI43" i="85"/>
  <c r="V26" i="84"/>
  <c r="S16" i="107"/>
  <c r="V54" i="107"/>
  <c r="S38" i="107"/>
  <c r="V22" i="107"/>
  <c r="V28" i="107"/>
  <c r="S22" i="107"/>
  <c r="S48" i="107"/>
  <c r="AI45" i="107"/>
  <c r="V52" i="107"/>
  <c r="AI25" i="107"/>
  <c r="S16" i="93"/>
  <c r="AI17" i="93"/>
  <c r="AI34" i="93"/>
  <c r="AI53" i="93"/>
  <c r="AI38" i="93"/>
  <c r="S19" i="93"/>
  <c r="V20" i="93"/>
  <c r="S42" i="93"/>
  <c r="V51" i="93"/>
  <c r="AI23" i="93"/>
  <c r="AI27" i="93"/>
  <c r="AI52" i="85"/>
  <c r="V22" i="85"/>
  <c r="V32" i="83"/>
  <c r="AI32" i="85"/>
  <c r="V37" i="85"/>
  <c r="V54" i="85"/>
  <c r="S40" i="85"/>
  <c r="S23" i="85"/>
  <c r="V23" i="85"/>
  <c r="V20" i="85"/>
  <c r="AI20" i="85"/>
  <c r="AI19" i="85"/>
  <c r="AI48" i="85"/>
  <c r="AI52" i="90"/>
  <c r="V38" i="85"/>
  <c r="AI39" i="85"/>
  <c r="AI16" i="85"/>
  <c r="AI38" i="85"/>
  <c r="S22" i="85"/>
  <c r="S42" i="85"/>
  <c r="S47" i="85"/>
  <c r="V48" i="85"/>
  <c r="AI26" i="85"/>
  <c r="AI22" i="85"/>
  <c r="AI37" i="90"/>
  <c r="V34" i="85"/>
  <c r="S16" i="85"/>
  <c r="S54" i="85"/>
  <c r="S38" i="85"/>
  <c r="S27" i="85"/>
  <c r="S29" i="85"/>
  <c r="V30" i="85"/>
  <c r="V27" i="85"/>
  <c r="AI46" i="85"/>
  <c r="AI51" i="85"/>
  <c r="AI29" i="85"/>
  <c r="S26" i="90"/>
  <c r="AI39" i="99"/>
  <c r="S43" i="90"/>
  <c r="V30" i="99"/>
  <c r="S30" i="85"/>
  <c r="S18" i="85"/>
  <c r="V33" i="85"/>
  <c r="S55" i="85"/>
  <c r="AI55" i="85"/>
  <c r="S20" i="85"/>
  <c r="V26" i="85"/>
  <c r="S49" i="85"/>
  <c r="V50" i="85"/>
  <c r="V52" i="85"/>
  <c r="AI50" i="85"/>
  <c r="V41" i="90"/>
  <c r="V44" i="99"/>
  <c r="S32" i="101"/>
  <c r="V16" i="85"/>
  <c r="S53" i="85"/>
  <c r="V53" i="85"/>
  <c r="AI17" i="85"/>
  <c r="S26" i="85"/>
  <c r="V18" i="85"/>
  <c r="S41" i="85"/>
  <c r="AI28" i="85"/>
  <c r="V44" i="85"/>
  <c r="AI24" i="85"/>
  <c r="AI32" i="92"/>
  <c r="AI44" i="90"/>
  <c r="AI27" i="99"/>
  <c r="AI40" i="85"/>
  <c r="AI31" i="85"/>
  <c r="AI53" i="85"/>
  <c r="AI37" i="85"/>
  <c r="S25" i="85"/>
  <c r="S45" i="85"/>
  <c r="V21" i="85"/>
  <c r="V49" i="85"/>
  <c r="V51" i="85"/>
  <c r="AI41" i="85"/>
  <c r="AI17" i="84"/>
  <c r="V52" i="84"/>
  <c r="AI40" i="107"/>
  <c r="AI18" i="107"/>
  <c r="AI34" i="107"/>
  <c r="S34" i="107"/>
  <c r="S40" i="107"/>
  <c r="S20" i="107"/>
  <c r="S51" i="107"/>
  <c r="S43" i="107"/>
  <c r="S42" i="107"/>
  <c r="AI47" i="107"/>
  <c r="AI44" i="107"/>
  <c r="AI20" i="107"/>
  <c r="AI27" i="107"/>
  <c r="AI29" i="107"/>
  <c r="AI32" i="96"/>
  <c r="S31" i="93"/>
  <c r="AI32" i="93"/>
  <c r="AI39" i="93"/>
  <c r="S37" i="93"/>
  <c r="AI37" i="93"/>
  <c r="S21" i="93"/>
  <c r="S25" i="93"/>
  <c r="S45" i="93"/>
  <c r="V25" i="93"/>
  <c r="V46" i="93"/>
  <c r="V42" i="93"/>
  <c r="AI47" i="93"/>
  <c r="AI20" i="93"/>
  <c r="AI42" i="93"/>
  <c r="S32" i="91"/>
  <c r="V54" i="91"/>
  <c r="S38" i="91"/>
  <c r="S20" i="91"/>
  <c r="S22" i="91"/>
  <c r="V21" i="91"/>
  <c r="V18" i="91"/>
  <c r="V45" i="91"/>
  <c r="AI22" i="91"/>
  <c r="AI19" i="91"/>
  <c r="V16" i="95"/>
  <c r="S34" i="95"/>
  <c r="V17" i="105"/>
  <c r="S31" i="84"/>
  <c r="S27" i="84"/>
  <c r="AI51" i="84"/>
  <c r="S18" i="107"/>
  <c r="S32" i="107"/>
  <c r="AI32" i="107"/>
  <c r="AI53" i="107"/>
  <c r="S39" i="107"/>
  <c r="S27" i="107"/>
  <c r="V21" i="107"/>
  <c r="S44" i="107"/>
  <c r="S21" i="107"/>
  <c r="S47" i="107"/>
  <c r="V48" i="107"/>
  <c r="AI28" i="107"/>
  <c r="AI41" i="107"/>
  <c r="V31" i="103"/>
  <c r="S31" i="102"/>
  <c r="S18" i="93"/>
  <c r="AI16" i="93"/>
  <c r="S34" i="93"/>
  <c r="S38" i="93"/>
  <c r="S22" i="93"/>
  <c r="S27" i="93"/>
  <c r="S48" i="93"/>
  <c r="V26" i="93"/>
  <c r="S49" i="93"/>
  <c r="V44" i="93"/>
  <c r="V48" i="93"/>
  <c r="AI29" i="93"/>
  <c r="AI33" i="91"/>
  <c r="S53" i="91"/>
  <c r="AI53" i="91"/>
  <c r="AI37" i="91"/>
  <c r="S19" i="91"/>
  <c r="V30" i="91"/>
  <c r="S49" i="91"/>
  <c r="V40" i="91"/>
  <c r="V42" i="91"/>
  <c r="AI43" i="91"/>
  <c r="AI25" i="91"/>
  <c r="AI40" i="95"/>
  <c r="S32" i="98"/>
  <c r="AI40" i="105"/>
  <c r="AI34" i="90"/>
  <c r="V55" i="90"/>
  <c r="V30" i="90"/>
  <c r="V23" i="90"/>
  <c r="AI42" i="90"/>
  <c r="AI43" i="90"/>
  <c r="AI16" i="99"/>
  <c r="V54" i="99"/>
  <c r="S29" i="99"/>
  <c r="V50" i="99"/>
  <c r="AI44" i="99"/>
  <c r="S45" i="108"/>
  <c r="S55" i="90"/>
  <c r="V29" i="90"/>
  <c r="S41" i="90"/>
  <c r="V46" i="90"/>
  <c r="AI49" i="90"/>
  <c r="AI21" i="90"/>
  <c r="S55" i="99"/>
  <c r="S27" i="99"/>
  <c r="V41" i="99"/>
  <c r="AI51" i="108"/>
  <c r="AI18" i="99"/>
  <c r="V38" i="90"/>
  <c r="S22" i="90"/>
  <c r="S47" i="90"/>
  <c r="V45" i="90"/>
  <c r="AI19" i="90"/>
  <c r="S37" i="99"/>
  <c r="S41" i="99"/>
  <c r="V40" i="99"/>
  <c r="S16" i="108"/>
  <c r="AI49" i="108"/>
  <c r="V22" i="108"/>
  <c r="X9" i="99"/>
  <c r="AI40" i="99"/>
  <c r="V39" i="90"/>
  <c r="S29" i="90"/>
  <c r="V19" i="90"/>
  <c r="AI28" i="90"/>
  <c r="AI48" i="90"/>
  <c r="V34" i="99"/>
  <c r="V21" i="99"/>
  <c r="V46" i="99"/>
  <c r="S30" i="108"/>
  <c r="AI29" i="108"/>
  <c r="V53" i="90"/>
  <c r="S21" i="90"/>
  <c r="S46" i="90"/>
  <c r="V50" i="90"/>
  <c r="AI25" i="90"/>
  <c r="AI38" i="99"/>
  <c r="S42" i="99"/>
  <c r="AI23" i="99"/>
  <c r="V54" i="108"/>
  <c r="V31" i="90"/>
  <c r="S52" i="90"/>
  <c r="AI55" i="90"/>
  <c r="V21" i="90"/>
  <c r="V25" i="90"/>
  <c r="V42" i="90"/>
  <c r="AI46" i="90"/>
  <c r="S24" i="99"/>
  <c r="S46" i="99"/>
  <c r="AI22" i="99"/>
  <c r="AI38" i="108"/>
  <c r="V32" i="100"/>
  <c r="V37" i="90"/>
  <c r="V54" i="90"/>
  <c r="V20" i="90"/>
  <c r="S51" i="90"/>
  <c r="V49" i="90"/>
  <c r="AI45" i="90"/>
  <c r="V19" i="99"/>
  <c r="V23" i="99"/>
  <c r="AI32" i="108"/>
  <c r="AI25" i="108"/>
  <c r="AI22" i="108"/>
  <c r="V40" i="108"/>
  <c r="V42" i="108"/>
  <c r="V44" i="108"/>
  <c r="S46" i="108"/>
  <c r="V28" i="108"/>
  <c r="V30" i="108"/>
  <c r="S49" i="108"/>
  <c r="V38" i="108"/>
  <c r="AI54" i="108"/>
  <c r="S54" i="108"/>
  <c r="S31" i="108"/>
  <c r="AI34" i="108"/>
  <c r="AI19" i="108"/>
  <c r="AI23" i="108"/>
  <c r="AI48" i="108"/>
  <c r="AI42" i="108"/>
  <c r="AI44" i="108"/>
  <c r="S42" i="108"/>
  <c r="S27" i="108"/>
  <c r="S29" i="108"/>
  <c r="V26" i="108"/>
  <c r="AI37" i="108"/>
  <c r="S34" i="108"/>
  <c r="V39" i="108"/>
  <c r="AI16" i="108"/>
  <c r="S18" i="108"/>
  <c r="AI27" i="108"/>
  <c r="AI45" i="108"/>
  <c r="V41" i="108"/>
  <c r="AI50" i="108"/>
  <c r="V45" i="108"/>
  <c r="S50" i="108"/>
  <c r="V21" i="108"/>
  <c r="V23" i="108"/>
  <c r="S25" i="108"/>
  <c r="V37" i="108"/>
  <c r="AI53" i="108"/>
  <c r="S52" i="108"/>
  <c r="V31" i="108"/>
  <c r="AI17" i="108"/>
  <c r="AI20" i="108"/>
  <c r="V46" i="108"/>
  <c r="V49" i="108"/>
  <c r="V43" i="108"/>
  <c r="S43" i="108"/>
  <c r="V19" i="108"/>
  <c r="V29" i="108"/>
  <c r="S22" i="108"/>
  <c r="V25" i="108"/>
  <c r="S39" i="108"/>
  <c r="V55" i="108"/>
  <c r="AI40" i="108"/>
  <c r="S32" i="108"/>
  <c r="V32" i="108"/>
  <c r="AI28" i="108"/>
  <c r="AI46" i="108"/>
  <c r="AI24" i="108"/>
  <c r="V51" i="108"/>
  <c r="S51" i="108"/>
  <c r="V27" i="108"/>
  <c r="S20" i="108"/>
  <c r="S41" i="108"/>
  <c r="S48" i="108"/>
  <c r="V34" i="108"/>
  <c r="S55" i="108"/>
  <c r="AI18" i="108"/>
  <c r="V16" i="108"/>
  <c r="AI21" i="108"/>
  <c r="V47" i="108"/>
  <c r="AI41" i="108"/>
  <c r="AI43" i="108"/>
  <c r="S44" i="108"/>
  <c r="S26" i="108"/>
  <c r="S28" i="108"/>
  <c r="V24" i="108"/>
  <c r="S24" i="108"/>
  <c r="AI55" i="108"/>
  <c r="AI52" i="108"/>
  <c r="V33" i="108"/>
  <c r="AI33" i="108"/>
  <c r="V16" i="90"/>
  <c r="AI29" i="90"/>
  <c r="AI24" i="90"/>
  <c r="AI41" i="90"/>
  <c r="AI50" i="90"/>
  <c r="V52" i="90"/>
  <c r="V24" i="90"/>
  <c r="V27" i="90"/>
  <c r="S19" i="90"/>
  <c r="V28" i="90"/>
  <c r="S40" i="90"/>
  <c r="AI54" i="90"/>
  <c r="AI32" i="90"/>
  <c r="AI17" i="90"/>
  <c r="S17" i="90"/>
  <c r="AI22" i="90"/>
  <c r="AI47" i="90"/>
  <c r="V40" i="90"/>
  <c r="AI20" i="90"/>
  <c r="S42" i="90"/>
  <c r="S45" i="90"/>
  <c r="S49" i="90"/>
  <c r="S20" i="90"/>
  <c r="S24" i="90"/>
  <c r="S39" i="90"/>
  <c r="AI33" i="90"/>
  <c r="S54" i="90"/>
  <c r="AI30" i="90"/>
  <c r="AI26" i="90"/>
  <c r="V48" i="90"/>
  <c r="V43" i="90"/>
  <c r="S50" i="90"/>
  <c r="V18" i="90"/>
  <c r="V22" i="90"/>
  <c r="S28" i="90"/>
  <c r="S23" i="90"/>
  <c r="S34" i="90"/>
  <c r="AI53" i="90"/>
  <c r="AI31" i="90"/>
  <c r="AI18" i="90"/>
  <c r="V32" i="90"/>
  <c r="V53" i="99"/>
  <c r="AI31" i="99"/>
  <c r="AI25" i="99"/>
  <c r="AI28" i="99"/>
  <c r="AI49" i="99"/>
  <c r="V48" i="99"/>
  <c r="V51" i="99"/>
  <c r="S45" i="99"/>
  <c r="V29" i="99"/>
  <c r="V27" i="99"/>
  <c r="S22" i="99"/>
  <c r="V38" i="99"/>
  <c r="AI54" i="99"/>
  <c r="S54" i="99"/>
  <c r="S30" i="99"/>
  <c r="S16" i="99"/>
  <c r="AI26" i="99"/>
  <c r="AI21" i="99"/>
  <c r="AI42" i="99"/>
  <c r="V49" i="99"/>
  <c r="V52" i="99"/>
  <c r="V25" i="99"/>
  <c r="V24" i="99"/>
  <c r="S28" i="99"/>
  <c r="S23" i="99"/>
  <c r="AI37" i="99"/>
  <c r="S34" i="99"/>
  <c r="V39" i="99"/>
  <c r="V16" i="99"/>
  <c r="AI45" i="99"/>
  <c r="AI29" i="99"/>
  <c r="AI50" i="99"/>
  <c r="AI43" i="99"/>
  <c r="V45" i="99"/>
  <c r="S47" i="99"/>
  <c r="S26" i="99"/>
  <c r="V28" i="99"/>
  <c r="V22" i="99"/>
  <c r="V37" i="99"/>
  <c r="AI53" i="99"/>
  <c r="S52" i="99"/>
  <c r="AI19" i="99"/>
  <c r="AI48" i="99"/>
  <c r="AI24" i="99"/>
  <c r="V42" i="99"/>
  <c r="S43" i="99"/>
  <c r="S48" i="99"/>
  <c r="S49" i="99"/>
  <c r="S21" i="99"/>
  <c r="S25" i="99"/>
  <c r="S39" i="99"/>
  <c r="V55" i="99"/>
  <c r="S18" i="99"/>
  <c r="AI46" i="99"/>
  <c r="AI30" i="99"/>
  <c r="V47" i="99"/>
  <c r="AI51" i="99"/>
  <c r="S44" i="99"/>
  <c r="S50" i="99"/>
  <c r="S19" i="99"/>
  <c r="V18" i="99"/>
  <c r="V20" i="99"/>
  <c r="AI55" i="99"/>
  <c r="AI52" i="99"/>
  <c r="V33" i="99"/>
  <c r="AI39" i="90"/>
  <c r="S38" i="90"/>
  <c r="S48" i="90"/>
  <c r="S25" i="90"/>
  <c r="S44" i="90"/>
  <c r="V51" i="90"/>
  <c r="AI27" i="90"/>
  <c r="AI51" i="90"/>
  <c r="V31" i="99"/>
  <c r="S40" i="99"/>
  <c r="V26" i="99"/>
  <c r="V43" i="99"/>
  <c r="AI47" i="99"/>
  <c r="S21" i="98"/>
  <c r="AI24" i="98"/>
  <c r="AI25" i="98"/>
  <c r="V53" i="108"/>
  <c r="V18" i="108"/>
  <c r="V52" i="108"/>
  <c r="AI26" i="108"/>
  <c r="AI40" i="84"/>
  <c r="AI38" i="84"/>
  <c r="S42" i="84"/>
  <c r="AI27" i="84"/>
  <c r="AI39" i="108"/>
  <c r="S21" i="108"/>
  <c r="V50" i="108"/>
  <c r="S33" i="90"/>
  <c r="S37" i="108"/>
  <c r="S19" i="108"/>
  <c r="V48" i="108"/>
  <c r="V55" i="84"/>
  <c r="S47" i="84"/>
  <c r="S38" i="108"/>
  <c r="V20" i="108"/>
  <c r="AI47" i="108"/>
  <c r="V32" i="98"/>
  <c r="S53" i="98"/>
  <c r="AI42" i="98"/>
  <c r="AI20" i="98"/>
  <c r="AI47" i="98"/>
  <c r="AI49" i="98"/>
  <c r="V45" i="98"/>
  <c r="S43" i="98"/>
  <c r="V23" i="98"/>
  <c r="S19" i="98"/>
  <c r="S29" i="98"/>
  <c r="S40" i="98"/>
  <c r="AI54" i="98"/>
  <c r="V37" i="98"/>
  <c r="S17" i="98"/>
  <c r="V16" i="98"/>
  <c r="AI32" i="98"/>
  <c r="V31" i="98"/>
  <c r="AI26" i="98"/>
  <c r="AI45" i="98"/>
  <c r="AI48" i="98"/>
  <c r="V50" i="98"/>
  <c r="V47" i="98"/>
  <c r="S44" i="98"/>
  <c r="S24" i="98"/>
  <c r="V18" i="98"/>
  <c r="S23" i="98"/>
  <c r="V54" i="98"/>
  <c r="S37" i="98"/>
  <c r="AI39" i="98"/>
  <c r="AI17" i="98"/>
  <c r="V33" i="98"/>
  <c r="AI43" i="98"/>
  <c r="AI21" i="98"/>
  <c r="V40" i="98"/>
  <c r="V43" i="98"/>
  <c r="S41" i="98"/>
  <c r="V19" i="98"/>
  <c r="V26" i="98"/>
  <c r="V30" i="98"/>
  <c r="S47" i="98"/>
  <c r="S39" i="98"/>
  <c r="AI53" i="98"/>
  <c r="S52" i="98"/>
  <c r="AI31" i="98"/>
  <c r="AI51" i="98"/>
  <c r="AI29" i="98"/>
  <c r="V48" i="98"/>
  <c r="V51" i="98"/>
  <c r="S49" i="98"/>
  <c r="V27" i="98"/>
  <c r="S25" i="98"/>
  <c r="S20" i="98"/>
  <c r="S22" i="98"/>
  <c r="S34" i="98"/>
  <c r="V38" i="98"/>
  <c r="V34" i="98"/>
  <c r="AI19" i="98"/>
  <c r="AI46" i="98"/>
  <c r="AI41" i="98"/>
  <c r="V44" i="98"/>
  <c r="S42" i="98"/>
  <c r="S45" i="98"/>
  <c r="V28" i="98"/>
  <c r="S28" i="98"/>
  <c r="V21" i="98"/>
  <c r="AI55" i="98"/>
  <c r="S55" i="98"/>
  <c r="S33" i="98"/>
  <c r="AI27" i="98"/>
  <c r="AI22" i="98"/>
  <c r="V41" i="98"/>
  <c r="V52" i="98"/>
  <c r="S50" i="98"/>
  <c r="S46" i="98"/>
  <c r="S26" i="98"/>
  <c r="V20" i="98"/>
  <c r="AI38" i="98"/>
  <c r="V53" i="98"/>
  <c r="AI34" i="98"/>
  <c r="S31" i="98"/>
  <c r="S30" i="98"/>
  <c r="AI40" i="82"/>
  <c r="AI18" i="82"/>
  <c r="AI44" i="82"/>
  <c r="V48" i="82"/>
  <c r="S23" i="82"/>
  <c r="V44" i="82"/>
  <c r="AI47" i="82"/>
  <c r="AI29" i="82"/>
  <c r="AI41" i="82"/>
  <c r="V40" i="82"/>
  <c r="S43" i="82"/>
  <c r="AI32" i="82"/>
  <c r="V38" i="82"/>
  <c r="V39" i="82"/>
  <c r="S37" i="82"/>
  <c r="AI19" i="84"/>
  <c r="AI46" i="84"/>
  <c r="V41" i="84"/>
  <c r="V44" i="84"/>
  <c r="V24" i="84"/>
  <c r="S44" i="84"/>
  <c r="V23" i="84"/>
  <c r="V22" i="84"/>
  <c r="V30" i="84"/>
  <c r="AI31" i="84"/>
  <c r="AI53" i="84"/>
  <c r="AI39" i="84"/>
  <c r="S32" i="84"/>
  <c r="AI25" i="84"/>
  <c r="AI44" i="84"/>
  <c r="AI30" i="84"/>
  <c r="V42" i="84"/>
  <c r="AI24" i="84"/>
  <c r="S50" i="84"/>
  <c r="V27" i="84"/>
  <c r="S24" i="84"/>
  <c r="S28" i="84"/>
  <c r="V38" i="84"/>
  <c r="S38" i="84"/>
  <c r="S55" i="84"/>
  <c r="S52" i="84"/>
  <c r="V33" i="84"/>
  <c r="AI42" i="84"/>
  <c r="AI20" i="84"/>
  <c r="AI47" i="84"/>
  <c r="V50" i="84"/>
  <c r="V45" i="84"/>
  <c r="V25" i="84"/>
  <c r="S45" i="84"/>
  <c r="S25" i="84"/>
  <c r="V29" i="84"/>
  <c r="S40" i="84"/>
  <c r="AI34" i="84"/>
  <c r="AI16" i="84"/>
  <c r="S34" i="84"/>
  <c r="V32" i="84"/>
  <c r="AI50" i="84"/>
  <c r="AI28" i="84"/>
  <c r="AI23" i="84"/>
  <c r="AI41" i="84"/>
  <c r="V46" i="84"/>
  <c r="S43" i="84"/>
  <c r="V20" i="84"/>
  <c r="S26" i="84"/>
  <c r="S21" i="84"/>
  <c r="AI32" i="84"/>
  <c r="AI18" i="84"/>
  <c r="AI52" i="84"/>
  <c r="AI33" i="84"/>
  <c r="S53" i="84"/>
  <c r="AI26" i="84"/>
  <c r="AI45" i="84"/>
  <c r="AI48" i="84"/>
  <c r="V43" i="84"/>
  <c r="V47" i="84"/>
  <c r="S51" i="84"/>
  <c r="V28" i="84"/>
  <c r="V21" i="84"/>
  <c r="S29" i="84"/>
  <c r="AI37" i="84"/>
  <c r="AI54" i="84"/>
  <c r="V54" i="84"/>
  <c r="V16" i="84"/>
  <c r="V17" i="84"/>
  <c r="S17" i="84"/>
  <c r="V53" i="84"/>
  <c r="AI43" i="84"/>
  <c r="AI21" i="84"/>
  <c r="V40" i="84"/>
  <c r="V51" i="84"/>
  <c r="S41" i="84"/>
  <c r="V18" i="84"/>
  <c r="S46" i="84"/>
  <c r="S19" i="84"/>
  <c r="S23" i="84"/>
  <c r="V37" i="84"/>
  <c r="S37" i="84"/>
  <c r="S54" i="84"/>
  <c r="S30" i="84"/>
  <c r="S18" i="84"/>
  <c r="S33" i="84"/>
  <c r="V34" i="90"/>
  <c r="S37" i="90"/>
  <c r="AI38" i="90"/>
  <c r="S27" i="90"/>
  <c r="V26" i="90"/>
  <c r="V44" i="90"/>
  <c r="V47" i="90"/>
  <c r="AI23" i="90"/>
  <c r="S32" i="99"/>
  <c r="S38" i="99"/>
  <c r="S20" i="99"/>
  <c r="S51" i="99"/>
  <c r="AI41" i="99"/>
  <c r="AI33" i="99"/>
  <c r="S31" i="90"/>
  <c r="V55" i="98"/>
  <c r="V25" i="98"/>
  <c r="AI44" i="98"/>
  <c r="AI31" i="108"/>
  <c r="S40" i="108"/>
  <c r="S47" i="108"/>
  <c r="AI30" i="108"/>
  <c r="AI55" i="84"/>
  <c r="V19" i="84"/>
  <c r="AI22" i="84"/>
  <c r="S33" i="85"/>
  <c r="AI33" i="85"/>
  <c r="S37" i="85"/>
  <c r="S39" i="85"/>
  <c r="S28" i="85"/>
  <c r="S44" i="85"/>
  <c r="S43" i="85"/>
  <c r="V29" i="85"/>
  <c r="S46" i="85"/>
  <c r="V40" i="85"/>
  <c r="V43" i="85"/>
  <c r="AI25" i="85"/>
  <c r="AI30" i="85"/>
  <c r="V16" i="83"/>
  <c r="S32" i="83"/>
  <c r="S17" i="85"/>
  <c r="S32" i="85"/>
  <c r="V39" i="85"/>
  <c r="AI54" i="85"/>
  <c r="AI18" i="85"/>
  <c r="V24" i="85"/>
  <c r="S21" i="85"/>
  <c r="S50" i="85"/>
  <c r="S48" i="85"/>
  <c r="V42" i="85"/>
  <c r="V47" i="85"/>
  <c r="AI27" i="85"/>
  <c r="AI42" i="85"/>
  <c r="AI47" i="85"/>
  <c r="V45" i="85"/>
  <c r="AI44" i="85"/>
  <c r="AI49" i="85"/>
  <c r="S18" i="83"/>
  <c r="S53" i="108"/>
  <c r="V17" i="108"/>
  <c r="S16" i="91"/>
  <c r="S17" i="91"/>
  <c r="S55" i="91"/>
  <c r="AI55" i="91"/>
  <c r="S28" i="91"/>
  <c r="S25" i="91"/>
  <c r="S44" i="91"/>
  <c r="S42" i="91"/>
  <c r="V26" i="91"/>
  <c r="V47" i="91"/>
  <c r="V50" i="91"/>
  <c r="AI29" i="91"/>
  <c r="AI27" i="91"/>
  <c r="V31" i="95"/>
  <c r="S31" i="92"/>
  <c r="AI16" i="98"/>
  <c r="S16" i="105"/>
  <c r="S32" i="105"/>
  <c r="S53" i="105"/>
  <c r="AI33" i="98"/>
  <c r="V33" i="105"/>
  <c r="S18" i="95"/>
  <c r="V17" i="98"/>
  <c r="AI40" i="91"/>
  <c r="S30" i="91"/>
  <c r="AI39" i="91"/>
  <c r="AI54" i="91"/>
  <c r="V34" i="91"/>
  <c r="V23" i="91"/>
  <c r="V24" i="91"/>
  <c r="S43" i="91"/>
  <c r="S41" i="91"/>
  <c r="V41" i="91"/>
  <c r="V52" i="91"/>
  <c r="AI45" i="91"/>
  <c r="AI28" i="91"/>
  <c r="AI31" i="105"/>
  <c r="S16" i="100"/>
  <c r="AI17" i="95"/>
  <c r="V16" i="100"/>
  <c r="S18" i="98"/>
  <c r="S53" i="99"/>
  <c r="AI40" i="100"/>
  <c r="S53" i="92"/>
  <c r="V32" i="92"/>
  <c r="AI16" i="109"/>
  <c r="S30" i="100"/>
  <c r="V32" i="99"/>
  <c r="V31" i="109"/>
  <c r="AI32" i="99"/>
  <c r="AI17" i="99"/>
  <c r="S18" i="90"/>
  <c r="S33" i="108"/>
  <c r="V33" i="90"/>
  <c r="V17" i="90"/>
  <c r="S17" i="108"/>
  <c r="AI34" i="99"/>
  <c r="S17" i="99"/>
  <c r="S31" i="99"/>
  <c r="S33" i="100"/>
  <c r="AI18" i="100"/>
  <c r="S16" i="90"/>
  <c r="S33" i="99"/>
  <c r="V17" i="99"/>
  <c r="S53" i="90"/>
  <c r="AI16" i="90"/>
  <c r="AI40" i="90"/>
  <c r="S32" i="90"/>
  <c r="S18" i="109"/>
  <c r="AI33" i="100"/>
  <c r="AI33" i="97"/>
  <c r="V33" i="97"/>
  <c r="AI18" i="97"/>
  <c r="S31" i="109"/>
  <c r="V17" i="92"/>
  <c r="AI40" i="109"/>
  <c r="V16" i="109"/>
  <c r="S30" i="97"/>
  <c r="S53" i="95"/>
  <c r="S33" i="92"/>
  <c r="V31" i="97"/>
  <c r="AI17" i="92"/>
  <c r="S33" i="97"/>
  <c r="S17" i="92"/>
  <c r="AI31" i="95"/>
  <c r="V53" i="92"/>
  <c r="S53" i="109"/>
  <c r="M61" i="123"/>
  <c r="M62" i="123"/>
  <c r="M73" i="123"/>
  <c r="M54" i="123"/>
  <c r="C87" i="123"/>
  <c r="M55" i="123"/>
  <c r="M57" i="123"/>
  <c r="M66" i="123"/>
  <c r="M60" i="123"/>
  <c r="AF9" i="108"/>
  <c r="X9" i="107"/>
  <c r="AO9" i="105"/>
  <c r="X9" i="103"/>
  <c r="AP9" i="100"/>
  <c r="AU34" i="104"/>
  <c r="AN9" i="103"/>
  <c r="AU34" i="103"/>
  <c r="AS9" i="105"/>
  <c r="AM9" i="104"/>
  <c r="I9" i="108"/>
  <c r="M9" i="108"/>
  <c r="AP9" i="105"/>
  <c r="AF9" i="100"/>
  <c r="AO9" i="100"/>
  <c r="AU34" i="107"/>
  <c r="AR9" i="108"/>
  <c r="AR9" i="105"/>
  <c r="K9" i="103"/>
  <c r="Y9" i="101"/>
  <c r="H9" i="104"/>
  <c r="AE9" i="100"/>
  <c r="AN9" i="100"/>
  <c r="H9" i="103"/>
  <c r="AP9" i="108"/>
  <c r="X9" i="108"/>
  <c r="N9" i="105"/>
  <c r="AR9" i="104"/>
  <c r="K9" i="105"/>
  <c r="AL9" i="105"/>
  <c r="Y9" i="102"/>
  <c r="K9" i="101"/>
  <c r="AA9" i="99"/>
  <c r="O9" i="108"/>
  <c r="K9" i="108"/>
  <c r="AU34" i="102"/>
  <c r="Y9" i="100"/>
  <c r="AN9" i="108"/>
  <c r="H9" i="107"/>
  <c r="AQ9" i="104"/>
  <c r="I9" i="104"/>
  <c r="Z9" i="104"/>
  <c r="Z9" i="100"/>
  <c r="AM9" i="103"/>
  <c r="M9" i="100"/>
  <c r="M9" i="99"/>
  <c r="Y9" i="99"/>
  <c r="Z9" i="107"/>
  <c r="AB9" i="108"/>
  <c r="AC9" i="104"/>
  <c r="Y9" i="103"/>
  <c r="I9" i="103"/>
  <c r="P9" i="103"/>
  <c r="AD9" i="101"/>
  <c r="AF9" i="101"/>
  <c r="AA9" i="101"/>
  <c r="P9" i="104"/>
  <c r="AM9" i="99"/>
  <c r="I9" i="100"/>
  <c r="AS9" i="100"/>
  <c r="K9" i="99"/>
  <c r="I9" i="99"/>
  <c r="I9" i="105"/>
  <c r="Z9" i="108"/>
  <c r="AA9" i="108"/>
  <c r="AA9" i="107"/>
  <c r="M9" i="107"/>
  <c r="AE9" i="107"/>
  <c r="O9" i="107"/>
  <c r="N9" i="107"/>
  <c r="AK9" i="105"/>
  <c r="AQ9" i="105"/>
  <c r="AD9" i="103"/>
  <c r="AQ9" i="103"/>
  <c r="K9" i="104"/>
  <c r="Z9" i="103"/>
  <c r="AE9" i="103"/>
  <c r="Z9" i="102"/>
  <c r="AR9" i="102"/>
  <c r="AL9" i="100"/>
  <c r="M9" i="101"/>
  <c r="AR9" i="101"/>
  <c r="AD9" i="100"/>
  <c r="AC9" i="99"/>
  <c r="AR9" i="99"/>
  <c r="AK9" i="99"/>
  <c r="AE9" i="99"/>
  <c r="AR9" i="107"/>
  <c r="AM9" i="107"/>
  <c r="L9" i="103"/>
  <c r="AP9" i="99"/>
  <c r="AD9" i="108"/>
  <c r="AE9" i="108"/>
  <c r="I9" i="107"/>
  <c r="AC9" i="108"/>
  <c r="Y9" i="104"/>
  <c r="AF9" i="103"/>
  <c r="AA9" i="103"/>
  <c r="AL9" i="103"/>
  <c r="AM9" i="102"/>
  <c r="AP9" i="103"/>
  <c r="I9" i="101"/>
  <c r="J9" i="100"/>
  <c r="AP9" i="102"/>
  <c r="Z9" i="101"/>
  <c r="O9" i="99"/>
  <c r="AL9" i="99"/>
  <c r="AS9" i="99"/>
  <c r="AR9" i="100"/>
  <c r="AU34" i="100"/>
  <c r="N9" i="99"/>
  <c r="AU34" i="108"/>
  <c r="H9" i="108"/>
  <c r="L9" i="107"/>
  <c r="AS9" i="107"/>
  <c r="AQ9" i="107"/>
  <c r="AU34" i="105"/>
  <c r="AD9" i="104"/>
  <c r="AO9" i="104"/>
  <c r="O9" i="103"/>
  <c r="AD9" i="105"/>
  <c r="AF9" i="102"/>
  <c r="X9" i="101"/>
  <c r="AU34" i="99"/>
  <c r="AB9" i="99"/>
  <c r="AM9" i="100"/>
  <c r="H9" i="100"/>
  <c r="AS9" i="104"/>
  <c r="AL9" i="108"/>
  <c r="AO9" i="108"/>
  <c r="AK9" i="107"/>
  <c r="AO9" i="107"/>
  <c r="AF9" i="105"/>
  <c r="Y9" i="105"/>
  <c r="M9" i="104"/>
  <c r="L9" i="104"/>
  <c r="AC9" i="102"/>
  <c r="M9" i="103"/>
  <c r="AM9" i="105"/>
  <c r="O9" i="104"/>
  <c r="M9" i="102"/>
  <c r="L9" i="102"/>
  <c r="AE9" i="102"/>
  <c r="AN9" i="101"/>
  <c r="L9" i="101"/>
  <c r="AQ9" i="99"/>
  <c r="AD9" i="99"/>
  <c r="AL9" i="107"/>
  <c r="AA9" i="100"/>
  <c r="AG9" i="79"/>
  <c r="AD9" i="79"/>
  <c r="X9" i="79"/>
  <c r="Y9" i="79"/>
  <c r="Z9" i="79"/>
  <c r="A8" i="79" l="1"/>
  <c r="D92" i="71"/>
  <c r="D93" i="71" s="1"/>
  <c r="K87" i="123" a="1"/>
  <c r="K87" i="123" s="1"/>
  <c r="L87" i="123" a="1"/>
  <c r="L87" i="123" s="1"/>
  <c r="E87" i="123" a="1"/>
  <c r="E87" i="123" s="1"/>
  <c r="F87" i="123" a="1"/>
  <c r="F87" i="123" s="1"/>
  <c r="G87" i="123" a="1"/>
  <c r="G87" i="123" s="1"/>
  <c r="H87" i="123" a="1"/>
  <c r="H87" i="123" s="1"/>
  <c r="I87" i="123" a="1"/>
  <c r="I87" i="123" s="1"/>
  <c r="J87" i="123" a="1"/>
  <c r="J87" i="123" s="1"/>
  <c r="AI9" i="83"/>
  <c r="V9" i="101"/>
  <c r="AI9" i="101"/>
  <c r="V9" i="95"/>
  <c r="AI9" i="92"/>
  <c r="S9" i="101"/>
  <c r="V9" i="96"/>
  <c r="AI9" i="102"/>
  <c r="S9" i="94"/>
  <c r="AI9" i="96"/>
  <c r="S9" i="102"/>
  <c r="V9" i="105"/>
  <c r="AI9" i="104"/>
  <c r="V9" i="94"/>
  <c r="AI9" i="94"/>
  <c r="S9" i="96"/>
  <c r="V9" i="102"/>
  <c r="S9" i="103"/>
  <c r="AI9" i="103"/>
  <c r="V9" i="103"/>
  <c r="S9" i="104"/>
  <c r="V9" i="104"/>
  <c r="AI9" i="105"/>
  <c r="V9" i="83"/>
  <c r="AI9" i="109"/>
  <c r="V9" i="100"/>
  <c r="V9" i="93"/>
  <c r="V9" i="107"/>
  <c r="S9" i="82"/>
  <c r="AI9" i="93"/>
  <c r="AI9" i="107"/>
  <c r="S9" i="107"/>
  <c r="S9" i="93"/>
  <c r="V9" i="85"/>
  <c r="S9" i="109"/>
  <c r="S9" i="100"/>
  <c r="AI9" i="91"/>
  <c r="S9" i="83"/>
  <c r="AI9" i="97"/>
  <c r="S9" i="95"/>
  <c r="AI9" i="95"/>
  <c r="V9" i="92"/>
  <c r="V9" i="109"/>
  <c r="AI9" i="85"/>
  <c r="V9" i="84"/>
  <c r="AI9" i="82"/>
  <c r="V9" i="98"/>
  <c r="V9" i="90"/>
  <c r="AI9" i="108"/>
  <c r="V9" i="97"/>
  <c r="S9" i="90"/>
  <c r="V9" i="91"/>
  <c r="AI9" i="98"/>
  <c r="S9" i="85"/>
  <c r="S9" i="84"/>
  <c r="V9" i="82"/>
  <c r="S9" i="98"/>
  <c r="V9" i="108"/>
  <c r="V9" i="99"/>
  <c r="S9" i="105"/>
  <c r="S9" i="91"/>
  <c r="AI9" i="84"/>
  <c r="S9" i="92"/>
  <c r="S9" i="99"/>
  <c r="AI9" i="99"/>
  <c r="AI9" i="90"/>
  <c r="AI9" i="100"/>
  <c r="S9" i="108"/>
  <c r="S9" i="97"/>
  <c r="C124" i="123"/>
  <c r="M68" i="123"/>
  <c r="M59" i="123"/>
  <c r="M72" i="123"/>
  <c r="M96" i="123"/>
  <c r="M71" i="123"/>
  <c r="M53" i="123"/>
  <c r="M67" i="123"/>
  <c r="M69" i="123"/>
  <c r="M65" i="123"/>
  <c r="M100" i="123"/>
  <c r="M70" i="123"/>
  <c r="M52" i="123"/>
  <c r="M51" i="123"/>
  <c r="M64" i="123"/>
  <c r="M63" i="123"/>
  <c r="M58" i="123"/>
  <c r="M56" i="123"/>
  <c r="M107" i="123"/>
  <c r="M88" i="123"/>
  <c r="M110" i="123"/>
  <c r="M102" i="123"/>
  <c r="M90" i="123"/>
  <c r="M92" i="123"/>
  <c r="M93" i="123"/>
  <c r="M99" i="123"/>
  <c r="M91" i="123"/>
  <c r="M50" i="123"/>
  <c r="M101" i="123"/>
  <c r="M103" i="123"/>
  <c r="M106" i="123"/>
  <c r="M97" i="123"/>
  <c r="Q37" i="105"/>
  <c r="G55" i="105"/>
  <c r="AJ55" i="104"/>
  <c r="AG37" i="108"/>
  <c r="W55" i="108"/>
  <c r="AT54" i="58"/>
  <c r="AG54" i="58"/>
  <c r="Q54" i="58"/>
  <c r="AT53" i="58"/>
  <c r="AG53" i="58"/>
  <c r="Q53" i="58"/>
  <c r="AT52" i="58"/>
  <c r="AG52" i="58"/>
  <c r="Q52" i="58"/>
  <c r="AT51" i="58"/>
  <c r="AG51" i="58"/>
  <c r="Q51" i="58"/>
  <c r="AT50" i="58"/>
  <c r="AG50" i="58"/>
  <c r="Q50" i="58"/>
  <c r="AT49" i="58"/>
  <c r="AG49" i="58"/>
  <c r="Q49" i="58"/>
  <c r="AT48" i="58"/>
  <c r="AG48" i="58"/>
  <c r="Q48" i="58"/>
  <c r="AT46" i="58"/>
  <c r="AG46" i="58"/>
  <c r="Q46" i="58"/>
  <c r="AT45" i="58"/>
  <c r="AG45" i="58"/>
  <c r="Q45" i="58"/>
  <c r="AT43" i="58"/>
  <c r="AU43" i="58" s="1"/>
  <c r="AG43" i="58"/>
  <c r="Q43" i="58"/>
  <c r="AT42" i="58"/>
  <c r="AG42" i="58"/>
  <c r="Q42" i="58"/>
  <c r="AT41" i="58"/>
  <c r="AG41" i="58"/>
  <c r="Q41" i="58"/>
  <c r="AT40" i="58"/>
  <c r="AG40" i="58"/>
  <c r="Q40" i="58"/>
  <c r="AU39" i="58"/>
  <c r="AT39" i="58"/>
  <c r="AG39" i="58"/>
  <c r="Q39" i="58"/>
  <c r="AT38" i="58"/>
  <c r="AG38" i="58"/>
  <c r="Q38" i="58"/>
  <c r="AS55" i="58"/>
  <c r="AT36" i="58"/>
  <c r="AG36" i="58"/>
  <c r="Q36" i="58"/>
  <c r="AS34" i="58"/>
  <c r="AS37" i="58" s="1"/>
  <c r="AR34" i="58"/>
  <c r="AR37" i="58" s="1"/>
  <c r="AR55" i="58" s="1"/>
  <c r="AQ34" i="58"/>
  <c r="AQ37" i="58" s="1"/>
  <c r="AQ55" i="58" s="1"/>
  <c r="AP34" i="58"/>
  <c r="AP37" i="58" s="1"/>
  <c r="AO34" i="58"/>
  <c r="AO37" i="58" s="1"/>
  <c r="AO55" i="58" s="1"/>
  <c r="AN34" i="58"/>
  <c r="AN37" i="58" s="1"/>
  <c r="AN55" i="58" s="1"/>
  <c r="AM34" i="58"/>
  <c r="AM37" i="58" s="1"/>
  <c r="AM55" i="58" s="1"/>
  <c r="AL34" i="58"/>
  <c r="AL37" i="58" s="1"/>
  <c r="AL55" i="58" s="1"/>
  <c r="AK34" i="58"/>
  <c r="AK37" i="58" s="1"/>
  <c r="AK55" i="58" s="1"/>
  <c r="AK9" i="58" s="1"/>
  <c r="AJ34" i="58"/>
  <c r="AJ37" i="58" s="1"/>
  <c r="AJ55" i="58" s="1"/>
  <c r="AF34" i="58"/>
  <c r="AF37" i="58" s="1"/>
  <c r="AE34" i="58"/>
  <c r="AE37" i="58" s="1"/>
  <c r="AE55" i="58" s="1"/>
  <c r="AD34" i="58"/>
  <c r="AD37" i="58" s="1"/>
  <c r="AD55" i="58" s="1"/>
  <c r="AC34" i="58"/>
  <c r="AC37" i="58" s="1"/>
  <c r="AC55" i="58" s="1"/>
  <c r="AB34" i="58"/>
  <c r="AB37" i="58" s="1"/>
  <c r="AB55" i="58" s="1"/>
  <c r="AB9" i="58" s="1"/>
  <c r="AA34" i="58"/>
  <c r="AA37" i="58" s="1"/>
  <c r="AA55" i="58" s="1"/>
  <c r="Z34" i="58"/>
  <c r="Z37" i="58" s="1"/>
  <c r="Z55" i="58" s="1"/>
  <c r="Y34" i="58"/>
  <c r="Y37" i="58" s="1"/>
  <c r="Y55" i="58" s="1"/>
  <c r="X34" i="58"/>
  <c r="X37" i="58" s="1"/>
  <c r="W34" i="58"/>
  <c r="W37" i="58" s="1"/>
  <c r="W55" i="58" s="1"/>
  <c r="P34" i="58"/>
  <c r="P37" i="58" s="1"/>
  <c r="P55" i="58" s="1"/>
  <c r="O34" i="58"/>
  <c r="O37" i="58" s="1"/>
  <c r="O55" i="58" s="1"/>
  <c r="N34" i="58"/>
  <c r="N37" i="58" s="1"/>
  <c r="N55" i="58" s="1"/>
  <c r="M34" i="58"/>
  <c r="M37" i="58" s="1"/>
  <c r="M55" i="58" s="1"/>
  <c r="L34" i="58"/>
  <c r="K34" i="58"/>
  <c r="K37" i="58" s="1"/>
  <c r="K55" i="58" s="1"/>
  <c r="J34" i="58"/>
  <c r="J37" i="58" s="1"/>
  <c r="J55" i="58" s="1"/>
  <c r="I34" i="58"/>
  <c r="I37" i="58" s="1"/>
  <c r="I55" i="58" s="1"/>
  <c r="H34" i="58"/>
  <c r="H37" i="58" s="1"/>
  <c r="H55" i="58" s="1"/>
  <c r="G34" i="58"/>
  <c r="G37" i="58" s="1"/>
  <c r="AT33" i="58"/>
  <c r="AG33" i="58"/>
  <c r="Q33" i="58"/>
  <c r="AT32" i="58"/>
  <c r="AG32" i="58"/>
  <c r="Q32" i="58"/>
  <c r="AT31" i="58"/>
  <c r="AG31" i="58"/>
  <c r="AU31" i="58" s="1"/>
  <c r="Q31" i="58"/>
  <c r="AT30" i="58"/>
  <c r="AG30" i="58"/>
  <c r="Q30" i="58"/>
  <c r="AT29" i="58"/>
  <c r="AG29" i="58"/>
  <c r="AU29" i="58" s="1"/>
  <c r="Q29" i="58"/>
  <c r="AT28" i="58"/>
  <c r="AG28" i="58"/>
  <c r="Q28" i="58"/>
  <c r="AT27" i="58"/>
  <c r="AG27" i="58"/>
  <c r="AU27" i="58" s="1"/>
  <c r="Q27" i="58"/>
  <c r="AT25" i="58"/>
  <c r="AG25" i="58"/>
  <c r="Q25" i="58"/>
  <c r="AT24" i="58"/>
  <c r="AG24" i="58"/>
  <c r="Q24" i="58"/>
  <c r="AT22" i="58"/>
  <c r="AG22" i="58"/>
  <c r="Q22" i="58"/>
  <c r="AT21" i="58"/>
  <c r="AG21" i="58"/>
  <c r="AU21" i="58" s="1"/>
  <c r="Q21" i="58"/>
  <c r="AT20" i="58"/>
  <c r="AG20" i="58"/>
  <c r="Q20" i="58"/>
  <c r="AT19" i="58"/>
  <c r="AG19" i="58"/>
  <c r="AU19" i="58" s="1"/>
  <c r="Q19" i="58"/>
  <c r="AT18" i="58"/>
  <c r="AG18" i="58"/>
  <c r="Q18" i="58"/>
  <c r="AT17" i="58"/>
  <c r="AG17" i="58"/>
  <c r="AU17" i="58" s="1"/>
  <c r="Q17" i="58"/>
  <c r="AT16" i="58"/>
  <c r="AG16" i="58"/>
  <c r="Q16" i="58"/>
  <c r="AT15" i="58"/>
  <c r="AG15" i="58"/>
  <c r="Q15" i="58"/>
  <c r="A12" i="58"/>
  <c r="AH9" i="58"/>
  <c r="U9" i="58"/>
  <c r="T9" i="58"/>
  <c r="R9" i="58"/>
  <c r="F9" i="58"/>
  <c r="E9" i="58"/>
  <c r="D9" i="58"/>
  <c r="C9" i="58"/>
  <c r="B9" i="58"/>
  <c r="A6" i="58"/>
  <c r="A5" i="58"/>
  <c r="A4" i="58"/>
  <c r="A3" i="58"/>
  <c r="A2" i="58"/>
  <c r="AT53" i="57"/>
  <c r="AG53" i="57"/>
  <c r="Q53" i="57"/>
  <c r="AT52" i="57"/>
  <c r="AG52" i="57"/>
  <c r="Q52" i="57"/>
  <c r="AT51" i="57"/>
  <c r="AG51" i="57"/>
  <c r="Q51" i="57"/>
  <c r="AT50" i="57"/>
  <c r="AG50" i="57"/>
  <c r="Q50" i="57"/>
  <c r="AT42" i="57"/>
  <c r="AG42" i="57"/>
  <c r="Q42" i="57"/>
  <c r="AT41" i="57"/>
  <c r="AG41" i="57"/>
  <c r="Q41" i="57"/>
  <c r="AT36" i="57"/>
  <c r="AG36" i="57"/>
  <c r="Q36" i="57"/>
  <c r="AT32" i="57"/>
  <c r="AG32" i="57"/>
  <c r="Q32" i="57"/>
  <c r="AT31" i="57"/>
  <c r="AG31" i="57"/>
  <c r="Q31" i="57"/>
  <c r="AT30" i="57"/>
  <c r="AG30" i="57"/>
  <c r="Q30" i="57"/>
  <c r="AT29" i="57"/>
  <c r="AG29" i="57"/>
  <c r="Q29" i="57"/>
  <c r="AT21" i="57"/>
  <c r="AG21" i="57"/>
  <c r="Q21" i="57"/>
  <c r="AT20" i="57"/>
  <c r="AG20" i="57"/>
  <c r="Q20" i="57"/>
  <c r="AT15" i="57"/>
  <c r="AG15" i="57"/>
  <c r="Q15" i="57"/>
  <c r="A12" i="57"/>
  <c r="AH9" i="57"/>
  <c r="U9" i="57"/>
  <c r="R9" i="57"/>
  <c r="F9" i="57"/>
  <c r="E9" i="57"/>
  <c r="D9" i="57"/>
  <c r="C9" i="57"/>
  <c r="B9" i="57"/>
  <c r="A6" i="57"/>
  <c r="A5" i="57"/>
  <c r="A4" i="57"/>
  <c r="A3" i="57"/>
  <c r="A2" i="57"/>
  <c r="AT53" i="56"/>
  <c r="AG53" i="56"/>
  <c r="Q53" i="56"/>
  <c r="AT52" i="56"/>
  <c r="AG52" i="56"/>
  <c r="Q52" i="56"/>
  <c r="AT51" i="56"/>
  <c r="AG51" i="56"/>
  <c r="Q51" i="56"/>
  <c r="AT50" i="56"/>
  <c r="AG50" i="56"/>
  <c r="Q50" i="56"/>
  <c r="AT42" i="56"/>
  <c r="AG42" i="56"/>
  <c r="Q42" i="56"/>
  <c r="AT41" i="56"/>
  <c r="AG41" i="56"/>
  <c r="Q41" i="56"/>
  <c r="AT36" i="56"/>
  <c r="AG36" i="56"/>
  <c r="Q36" i="56"/>
  <c r="AT32" i="56"/>
  <c r="AG32" i="56"/>
  <c r="Q32" i="56"/>
  <c r="AT31" i="56"/>
  <c r="AG31" i="56"/>
  <c r="Q31" i="56"/>
  <c r="AT30" i="56"/>
  <c r="AG30" i="56"/>
  <c r="Q30" i="56"/>
  <c r="AT29" i="56"/>
  <c r="AG29" i="56"/>
  <c r="Q29" i="56"/>
  <c r="AT21" i="56"/>
  <c r="AG21" i="56"/>
  <c r="Q21" i="56"/>
  <c r="AT20" i="56"/>
  <c r="AG20" i="56"/>
  <c r="Q20" i="56"/>
  <c r="AT15" i="56"/>
  <c r="AG15" i="56"/>
  <c r="Q15" i="56"/>
  <c r="A12" i="56"/>
  <c r="AH9" i="56"/>
  <c r="U9" i="56"/>
  <c r="R9" i="56"/>
  <c r="F9" i="56"/>
  <c r="E9" i="56"/>
  <c r="D9" i="56"/>
  <c r="C9" i="56"/>
  <c r="B9" i="56"/>
  <c r="A6" i="56"/>
  <c r="A5" i="56"/>
  <c r="A4" i="56"/>
  <c r="A3" i="56"/>
  <c r="A2" i="56"/>
  <c r="AT53" i="55"/>
  <c r="AG53" i="55"/>
  <c r="Q53" i="55"/>
  <c r="AT52" i="55"/>
  <c r="AG52" i="55"/>
  <c r="Q52" i="55"/>
  <c r="AT51" i="55"/>
  <c r="AG51" i="55"/>
  <c r="Q51" i="55"/>
  <c r="AT50" i="55"/>
  <c r="AG50" i="55"/>
  <c r="Q50" i="55"/>
  <c r="AT42" i="55"/>
  <c r="AG42" i="55"/>
  <c r="Q42" i="55"/>
  <c r="AT41" i="55"/>
  <c r="AG41" i="55"/>
  <c r="Q41" i="55"/>
  <c r="AT36" i="55"/>
  <c r="AG36" i="55"/>
  <c r="Q36" i="55"/>
  <c r="AT32" i="55"/>
  <c r="AG32" i="55"/>
  <c r="Q32" i="55"/>
  <c r="AT31" i="55"/>
  <c r="AG31" i="55"/>
  <c r="Q31" i="55"/>
  <c r="AT30" i="55"/>
  <c r="AG30" i="55"/>
  <c r="Q30" i="55"/>
  <c r="AT29" i="55"/>
  <c r="AG29" i="55"/>
  <c r="Q29" i="55"/>
  <c r="AT21" i="55"/>
  <c r="AG21" i="55"/>
  <c r="Q21" i="55"/>
  <c r="AT20" i="55"/>
  <c r="AG20" i="55"/>
  <c r="Q20" i="55"/>
  <c r="AT15" i="55"/>
  <c r="AG15" i="55"/>
  <c r="Q15" i="55"/>
  <c r="A12" i="55"/>
  <c r="AH9" i="55"/>
  <c r="U9" i="55"/>
  <c r="R9" i="55"/>
  <c r="F9" i="55"/>
  <c r="E9" i="55"/>
  <c r="D9" i="55"/>
  <c r="C9" i="55"/>
  <c r="B9" i="55"/>
  <c r="A6" i="55"/>
  <c r="A5" i="55"/>
  <c r="A4" i="55"/>
  <c r="A3" i="55"/>
  <c r="A2" i="55"/>
  <c r="A9" i="18"/>
  <c r="A6" i="18"/>
  <c r="A5" i="18"/>
  <c r="A4" i="18"/>
  <c r="A3" i="18"/>
  <c r="A2" i="18"/>
  <c r="D11" i="27"/>
  <c r="P9" i="27"/>
  <c r="C9" i="27"/>
  <c r="A9" i="27"/>
  <c r="A6" i="27"/>
  <c r="A5" i="27"/>
  <c r="A4" i="27"/>
  <c r="A3" i="27"/>
  <c r="A2" i="27"/>
  <c r="Z31" i="24"/>
  <c r="Y31" i="24"/>
  <c r="X31" i="24"/>
  <c r="W31" i="24"/>
  <c r="V31" i="24"/>
  <c r="U31" i="24"/>
  <c r="T31" i="24"/>
  <c r="S31" i="24"/>
  <c r="R31" i="24"/>
  <c r="Q31" i="24"/>
  <c r="M31" i="24"/>
  <c r="L31" i="24"/>
  <c r="K31" i="24"/>
  <c r="J31" i="24"/>
  <c r="I31" i="24"/>
  <c r="H31" i="24"/>
  <c r="G31" i="24"/>
  <c r="F31" i="24"/>
  <c r="E31" i="24"/>
  <c r="D31" i="24"/>
  <c r="Z30" i="24"/>
  <c r="Y30" i="24"/>
  <c r="X30" i="24"/>
  <c r="W30" i="24"/>
  <c r="V30" i="24"/>
  <c r="U30" i="24"/>
  <c r="T30" i="24"/>
  <c r="S30" i="24"/>
  <c r="R30" i="24"/>
  <c r="Q30" i="24"/>
  <c r="M30" i="24"/>
  <c r="L30" i="24"/>
  <c r="K30" i="24"/>
  <c r="J30" i="24"/>
  <c r="I30" i="24"/>
  <c r="H30" i="24"/>
  <c r="G30" i="24"/>
  <c r="F30" i="24"/>
  <c r="E30" i="24"/>
  <c r="D30" i="24"/>
  <c r="Z29" i="24"/>
  <c r="Y29" i="24"/>
  <c r="X29" i="24"/>
  <c r="W29" i="24"/>
  <c r="V29" i="24"/>
  <c r="U29" i="24"/>
  <c r="T29" i="24"/>
  <c r="S29" i="24"/>
  <c r="R29" i="24"/>
  <c r="Q29" i="24"/>
  <c r="M29" i="24"/>
  <c r="L29" i="24"/>
  <c r="K29" i="24"/>
  <c r="J29" i="24"/>
  <c r="I29" i="24"/>
  <c r="H29" i="24"/>
  <c r="G29" i="24"/>
  <c r="F29" i="24"/>
  <c r="E29" i="24"/>
  <c r="D29" i="24"/>
  <c r="Z28" i="24"/>
  <c r="Y28" i="24"/>
  <c r="X28" i="24"/>
  <c r="W28" i="24"/>
  <c r="V28" i="24"/>
  <c r="U28" i="24"/>
  <c r="T28" i="24"/>
  <c r="S28" i="24"/>
  <c r="R28" i="24"/>
  <c r="Q28" i="24"/>
  <c r="M28" i="24"/>
  <c r="L28" i="24"/>
  <c r="K28" i="24"/>
  <c r="J28" i="24"/>
  <c r="I28" i="24"/>
  <c r="H28" i="24"/>
  <c r="G28" i="24"/>
  <c r="F28" i="24"/>
  <c r="E28" i="24"/>
  <c r="D28" i="24"/>
  <c r="Z27" i="24"/>
  <c r="Y27" i="24"/>
  <c r="X27" i="24"/>
  <c r="W27" i="24"/>
  <c r="V27" i="24"/>
  <c r="U27" i="24"/>
  <c r="T27" i="24"/>
  <c r="S27" i="24"/>
  <c r="R27" i="24"/>
  <c r="Q27" i="24"/>
  <c r="M27" i="24"/>
  <c r="L27" i="24"/>
  <c r="K27" i="24"/>
  <c r="J27" i="24"/>
  <c r="I27" i="24"/>
  <c r="H27" i="24"/>
  <c r="G27" i="24"/>
  <c r="F27" i="24"/>
  <c r="E27" i="24"/>
  <c r="D27" i="24"/>
  <c r="Z26" i="24"/>
  <c r="Y26" i="24"/>
  <c r="X26" i="24"/>
  <c r="W26" i="24"/>
  <c r="V26" i="24"/>
  <c r="U26" i="24"/>
  <c r="T26" i="24"/>
  <c r="S26" i="24"/>
  <c r="R26" i="24"/>
  <c r="Q26" i="24"/>
  <c r="M26" i="24"/>
  <c r="L26" i="24"/>
  <c r="K26" i="24"/>
  <c r="J26" i="24"/>
  <c r="I26" i="24"/>
  <c r="H26" i="24"/>
  <c r="G26" i="24"/>
  <c r="F26" i="24"/>
  <c r="E26" i="24"/>
  <c r="D26" i="24"/>
  <c r="Z25" i="24"/>
  <c r="Y25" i="24"/>
  <c r="X25" i="24"/>
  <c r="W25" i="24"/>
  <c r="V25" i="24"/>
  <c r="U25" i="24"/>
  <c r="T25" i="24"/>
  <c r="S25" i="24"/>
  <c r="R25" i="24"/>
  <c r="Q25" i="24"/>
  <c r="M25" i="24"/>
  <c r="L25" i="24"/>
  <c r="K25" i="24"/>
  <c r="J25" i="24"/>
  <c r="I25" i="24"/>
  <c r="H25" i="24"/>
  <c r="G25" i="24"/>
  <c r="F25" i="24"/>
  <c r="E25" i="24"/>
  <c r="D25" i="24"/>
  <c r="Z24" i="24"/>
  <c r="Y24" i="24"/>
  <c r="X24" i="24"/>
  <c r="W24" i="24"/>
  <c r="V24" i="24"/>
  <c r="U24" i="24"/>
  <c r="T24" i="24"/>
  <c r="S24" i="24"/>
  <c r="R24" i="24"/>
  <c r="Q24" i="24"/>
  <c r="M24" i="24"/>
  <c r="L24" i="24"/>
  <c r="K24" i="24"/>
  <c r="J24" i="24"/>
  <c r="I24" i="24"/>
  <c r="H24" i="24"/>
  <c r="G24" i="24"/>
  <c r="F24" i="24"/>
  <c r="E24" i="24"/>
  <c r="D24" i="24"/>
  <c r="Z23" i="24"/>
  <c r="Y23" i="24"/>
  <c r="X23" i="24"/>
  <c r="W23" i="24"/>
  <c r="V23" i="24"/>
  <c r="U23" i="24"/>
  <c r="T23" i="24"/>
  <c r="S23" i="24"/>
  <c r="R23" i="24"/>
  <c r="Q23" i="24"/>
  <c r="M23" i="24"/>
  <c r="L23" i="24"/>
  <c r="K23" i="24"/>
  <c r="J23" i="24"/>
  <c r="I23" i="24"/>
  <c r="H23" i="24"/>
  <c r="G23" i="24"/>
  <c r="F23" i="24"/>
  <c r="E23" i="24"/>
  <c r="D23" i="24"/>
  <c r="Z22" i="24"/>
  <c r="Y22" i="24"/>
  <c r="X22" i="24"/>
  <c r="W22" i="24"/>
  <c r="V22" i="24"/>
  <c r="U22" i="24"/>
  <c r="T22" i="24"/>
  <c r="S22" i="24"/>
  <c r="R22" i="24"/>
  <c r="Q22" i="24"/>
  <c r="M22" i="24"/>
  <c r="L22" i="24"/>
  <c r="K22" i="24"/>
  <c r="J22" i="24"/>
  <c r="I22" i="24"/>
  <c r="H22" i="24"/>
  <c r="G22" i="24"/>
  <c r="F22" i="24"/>
  <c r="E22" i="24"/>
  <c r="D22" i="24"/>
  <c r="Z21" i="24"/>
  <c r="Y21" i="24"/>
  <c r="X21" i="24"/>
  <c r="W21" i="24"/>
  <c r="V21" i="24"/>
  <c r="U21" i="24"/>
  <c r="T21" i="24"/>
  <c r="S21" i="24"/>
  <c r="R21" i="24"/>
  <c r="Q21" i="24"/>
  <c r="M21" i="24"/>
  <c r="L21" i="24"/>
  <c r="K21" i="24"/>
  <c r="J21" i="24"/>
  <c r="I21" i="24"/>
  <c r="H21" i="24"/>
  <c r="G21" i="24"/>
  <c r="F21" i="24"/>
  <c r="E21" i="24"/>
  <c r="D21" i="24"/>
  <c r="Z20" i="24"/>
  <c r="Y20" i="24"/>
  <c r="X20" i="24"/>
  <c r="W20" i="24"/>
  <c r="V20" i="24"/>
  <c r="U20" i="24"/>
  <c r="T20" i="24"/>
  <c r="S20" i="24"/>
  <c r="R20" i="24"/>
  <c r="Q20" i="24"/>
  <c r="M20" i="24"/>
  <c r="L20" i="24"/>
  <c r="K20" i="24"/>
  <c r="J20" i="24"/>
  <c r="I20" i="24"/>
  <c r="H20" i="24"/>
  <c r="G20" i="24"/>
  <c r="F20" i="24"/>
  <c r="E20" i="24"/>
  <c r="D20" i="24"/>
  <c r="Z19" i="24"/>
  <c r="Y19" i="24"/>
  <c r="X19" i="24"/>
  <c r="W19" i="24"/>
  <c r="V19" i="24"/>
  <c r="U19" i="24"/>
  <c r="T19" i="24"/>
  <c r="S19" i="24"/>
  <c r="R19" i="24"/>
  <c r="Q19" i="24"/>
  <c r="M19" i="24"/>
  <c r="L19" i="24"/>
  <c r="K19" i="24"/>
  <c r="J19" i="24"/>
  <c r="I19" i="24"/>
  <c r="H19" i="24"/>
  <c r="G19" i="24"/>
  <c r="F19" i="24"/>
  <c r="E19" i="24"/>
  <c r="D19" i="24"/>
  <c r="Z18" i="24"/>
  <c r="Y18" i="24"/>
  <c r="X18" i="24"/>
  <c r="W18" i="24"/>
  <c r="V18" i="24"/>
  <c r="U18" i="24"/>
  <c r="T18" i="24"/>
  <c r="S18" i="24"/>
  <c r="R18" i="24"/>
  <c r="Q18" i="24"/>
  <c r="M18" i="24"/>
  <c r="L18" i="24"/>
  <c r="K18" i="24"/>
  <c r="J18" i="24"/>
  <c r="I18" i="24"/>
  <c r="H18" i="24"/>
  <c r="G18" i="24"/>
  <c r="F18" i="24"/>
  <c r="E18" i="24"/>
  <c r="D18" i="24"/>
  <c r="Y17" i="24"/>
  <c r="X17" i="24"/>
  <c r="W17" i="24"/>
  <c r="V17" i="24"/>
  <c r="U17" i="24"/>
  <c r="T17" i="24"/>
  <c r="S17" i="24"/>
  <c r="R17" i="24"/>
  <c r="Q17" i="24"/>
  <c r="M17" i="24"/>
  <c r="L17" i="24"/>
  <c r="K17" i="24"/>
  <c r="J17" i="24"/>
  <c r="I17" i="24"/>
  <c r="H17" i="24"/>
  <c r="G17" i="24"/>
  <c r="F17" i="24"/>
  <c r="E17" i="24"/>
  <c r="D17" i="24"/>
  <c r="D11" i="24"/>
  <c r="P9" i="24"/>
  <c r="C9" i="24"/>
  <c r="A9" i="24"/>
  <c r="A6" i="24"/>
  <c r="A5" i="24"/>
  <c r="A4" i="24"/>
  <c r="A3" i="24"/>
  <c r="A2" i="24"/>
  <c r="Z31" i="22"/>
  <c r="Y31" i="22"/>
  <c r="X31" i="22"/>
  <c r="W31" i="22"/>
  <c r="V31" i="22"/>
  <c r="U31" i="22"/>
  <c r="T31" i="22"/>
  <c r="S31" i="22"/>
  <c r="R31" i="22"/>
  <c r="Q31" i="22"/>
  <c r="M31" i="22"/>
  <c r="L31" i="22"/>
  <c r="K31" i="22"/>
  <c r="J31" i="22"/>
  <c r="I31" i="22"/>
  <c r="H31" i="22"/>
  <c r="G31" i="22"/>
  <c r="F31" i="22"/>
  <c r="E31" i="22"/>
  <c r="D31" i="22"/>
  <c r="Z30" i="22"/>
  <c r="Y30" i="22"/>
  <c r="X30" i="22"/>
  <c r="W30" i="22"/>
  <c r="V30" i="22"/>
  <c r="U30" i="22"/>
  <c r="T30" i="22"/>
  <c r="S30" i="22"/>
  <c r="R30" i="22"/>
  <c r="Q30" i="22"/>
  <c r="M30" i="22"/>
  <c r="L30" i="22"/>
  <c r="K30" i="22"/>
  <c r="J30" i="22"/>
  <c r="I30" i="22"/>
  <c r="H30" i="22"/>
  <c r="G30" i="22"/>
  <c r="F30" i="22"/>
  <c r="E30" i="22"/>
  <c r="D30" i="22"/>
  <c r="Z29" i="22"/>
  <c r="Y29" i="22"/>
  <c r="X29" i="22"/>
  <c r="W29" i="22"/>
  <c r="V29" i="22"/>
  <c r="U29" i="22"/>
  <c r="T29" i="22"/>
  <c r="S29" i="22"/>
  <c r="R29" i="22"/>
  <c r="Q29" i="22"/>
  <c r="M29" i="22"/>
  <c r="L29" i="22"/>
  <c r="K29" i="22"/>
  <c r="J29" i="22"/>
  <c r="I29" i="22"/>
  <c r="H29" i="22"/>
  <c r="G29" i="22"/>
  <c r="F29" i="22"/>
  <c r="E29" i="22"/>
  <c r="D29" i="22"/>
  <c r="Z28" i="22"/>
  <c r="Y28" i="22"/>
  <c r="X28" i="22"/>
  <c r="W28" i="22"/>
  <c r="V28" i="22"/>
  <c r="U28" i="22"/>
  <c r="T28" i="22"/>
  <c r="S28" i="22"/>
  <c r="R28" i="22"/>
  <c r="Q28" i="22"/>
  <c r="M28" i="22"/>
  <c r="L28" i="22"/>
  <c r="K28" i="22"/>
  <c r="J28" i="22"/>
  <c r="I28" i="22"/>
  <c r="H28" i="22"/>
  <c r="G28" i="22"/>
  <c r="F28" i="22"/>
  <c r="E28" i="22"/>
  <c r="D28" i="22"/>
  <c r="Z27" i="22"/>
  <c r="Y27" i="22"/>
  <c r="X27" i="22"/>
  <c r="W27" i="22"/>
  <c r="V27" i="22"/>
  <c r="U27" i="22"/>
  <c r="T27" i="22"/>
  <c r="S27" i="22"/>
  <c r="R27" i="22"/>
  <c r="Q27" i="22"/>
  <c r="M27" i="22"/>
  <c r="L27" i="22"/>
  <c r="K27" i="22"/>
  <c r="J27" i="22"/>
  <c r="I27" i="22"/>
  <c r="H27" i="22"/>
  <c r="G27" i="22"/>
  <c r="F27" i="22"/>
  <c r="E27" i="22"/>
  <c r="D27" i="22"/>
  <c r="Z26" i="22"/>
  <c r="Y26" i="22"/>
  <c r="X26" i="22"/>
  <c r="W26" i="22"/>
  <c r="V26" i="22"/>
  <c r="U26" i="22"/>
  <c r="T26" i="22"/>
  <c r="S26" i="22"/>
  <c r="R26" i="22"/>
  <c r="Q26" i="22"/>
  <c r="M26" i="22"/>
  <c r="L26" i="22"/>
  <c r="K26" i="22"/>
  <c r="J26" i="22"/>
  <c r="I26" i="22"/>
  <c r="H26" i="22"/>
  <c r="G26" i="22"/>
  <c r="F26" i="22"/>
  <c r="E26" i="22"/>
  <c r="D26" i="22"/>
  <c r="Z25" i="22"/>
  <c r="Y25" i="22"/>
  <c r="X25" i="22"/>
  <c r="W25" i="22"/>
  <c r="V25" i="22"/>
  <c r="U25" i="22"/>
  <c r="T25" i="22"/>
  <c r="S25" i="22"/>
  <c r="R25" i="22"/>
  <c r="Q25" i="22"/>
  <c r="M25" i="22"/>
  <c r="L25" i="22"/>
  <c r="K25" i="22"/>
  <c r="J25" i="22"/>
  <c r="I25" i="22"/>
  <c r="H25" i="22"/>
  <c r="G25" i="22"/>
  <c r="F25" i="22"/>
  <c r="E25" i="22"/>
  <c r="D25" i="22"/>
  <c r="Z24" i="22"/>
  <c r="Y24" i="22"/>
  <c r="X24" i="22"/>
  <c r="W24" i="22"/>
  <c r="V24" i="22"/>
  <c r="U24" i="22"/>
  <c r="T24" i="22"/>
  <c r="S24" i="22"/>
  <c r="R24" i="22"/>
  <c r="Q24" i="22"/>
  <c r="M24" i="22"/>
  <c r="L24" i="22"/>
  <c r="K24" i="22"/>
  <c r="J24" i="22"/>
  <c r="I24" i="22"/>
  <c r="H24" i="22"/>
  <c r="G24" i="22"/>
  <c r="F24" i="22"/>
  <c r="E24" i="22"/>
  <c r="D24" i="22"/>
  <c r="Z23" i="22"/>
  <c r="Y23" i="22"/>
  <c r="X23" i="22"/>
  <c r="W23" i="22"/>
  <c r="V23" i="22"/>
  <c r="U23" i="22"/>
  <c r="T23" i="22"/>
  <c r="S23" i="22"/>
  <c r="R23" i="22"/>
  <c r="Q23" i="22"/>
  <c r="M23" i="22"/>
  <c r="L23" i="22"/>
  <c r="K23" i="22"/>
  <c r="J23" i="22"/>
  <c r="I23" i="22"/>
  <c r="H23" i="22"/>
  <c r="G23" i="22"/>
  <c r="F23" i="22"/>
  <c r="E23" i="22"/>
  <c r="D23" i="22"/>
  <c r="Z22" i="22"/>
  <c r="Y22" i="22"/>
  <c r="X22" i="22"/>
  <c r="W22" i="22"/>
  <c r="V22" i="22"/>
  <c r="U22" i="22"/>
  <c r="T22" i="22"/>
  <c r="S22" i="22"/>
  <c r="R22" i="22"/>
  <c r="Q22" i="22"/>
  <c r="M22" i="22"/>
  <c r="L22" i="22"/>
  <c r="K22" i="22"/>
  <c r="J22" i="22"/>
  <c r="I22" i="22"/>
  <c r="H22" i="22"/>
  <c r="G22" i="22"/>
  <c r="F22" i="22"/>
  <c r="E22" i="22"/>
  <c r="D22" i="22"/>
  <c r="Z21" i="22"/>
  <c r="Y21" i="22"/>
  <c r="X21" i="22"/>
  <c r="W21" i="22"/>
  <c r="V21" i="22"/>
  <c r="U21" i="22"/>
  <c r="T21" i="22"/>
  <c r="S21" i="22"/>
  <c r="R21" i="22"/>
  <c r="Q21" i="22"/>
  <c r="M21" i="22"/>
  <c r="L21" i="22"/>
  <c r="K21" i="22"/>
  <c r="J21" i="22"/>
  <c r="I21" i="22"/>
  <c r="H21" i="22"/>
  <c r="G21" i="22"/>
  <c r="F21" i="22"/>
  <c r="E21" i="22"/>
  <c r="D21" i="22"/>
  <c r="Z20" i="22"/>
  <c r="Y20" i="22"/>
  <c r="X20" i="22"/>
  <c r="W20" i="22"/>
  <c r="V20" i="22"/>
  <c r="U20" i="22"/>
  <c r="T20" i="22"/>
  <c r="S20" i="22"/>
  <c r="R20" i="22"/>
  <c r="Q20" i="22"/>
  <c r="M20" i="22"/>
  <c r="L20" i="22"/>
  <c r="K20" i="22"/>
  <c r="J20" i="22"/>
  <c r="I20" i="22"/>
  <c r="H20" i="22"/>
  <c r="G20" i="22"/>
  <c r="F20" i="22"/>
  <c r="E20" i="22"/>
  <c r="D20" i="22"/>
  <c r="Z19" i="22"/>
  <c r="Y19" i="22"/>
  <c r="X19" i="22"/>
  <c r="W19" i="22"/>
  <c r="V19" i="22"/>
  <c r="U19" i="22"/>
  <c r="T19" i="22"/>
  <c r="S19" i="22"/>
  <c r="R19" i="22"/>
  <c r="Q19" i="22"/>
  <c r="M19" i="22"/>
  <c r="L19" i="22"/>
  <c r="K19" i="22"/>
  <c r="J19" i="22"/>
  <c r="I19" i="22"/>
  <c r="H19" i="22"/>
  <c r="G19" i="22"/>
  <c r="F19" i="22"/>
  <c r="E19" i="22"/>
  <c r="D19" i="22"/>
  <c r="Z18" i="22"/>
  <c r="Y18" i="22"/>
  <c r="X18" i="22"/>
  <c r="W18" i="22"/>
  <c r="V18" i="22"/>
  <c r="U18" i="22"/>
  <c r="T18" i="22"/>
  <c r="S18" i="22"/>
  <c r="R18" i="22"/>
  <c r="Q18" i="22"/>
  <c r="M18" i="22"/>
  <c r="L18" i="22"/>
  <c r="K18" i="22"/>
  <c r="J18" i="22"/>
  <c r="I18" i="22"/>
  <c r="H18" i="22"/>
  <c r="G18" i="22"/>
  <c r="F18" i="22"/>
  <c r="E18" i="22"/>
  <c r="D18" i="22"/>
  <c r="Z17" i="22"/>
  <c r="Y17" i="22"/>
  <c r="X17" i="22"/>
  <c r="W17" i="22"/>
  <c r="V17" i="22"/>
  <c r="U17" i="22"/>
  <c r="T17" i="22"/>
  <c r="S17" i="22"/>
  <c r="R17" i="22"/>
  <c r="M17" i="22"/>
  <c r="L17" i="22"/>
  <c r="K17" i="22"/>
  <c r="J17" i="22"/>
  <c r="I17" i="22"/>
  <c r="H17" i="22"/>
  <c r="G17" i="22"/>
  <c r="F17" i="22"/>
  <c r="E17" i="22"/>
  <c r="D11" i="22"/>
  <c r="P9" i="22"/>
  <c r="C9" i="22"/>
  <c r="A9" i="22"/>
  <c r="A6" i="22"/>
  <c r="A5" i="22"/>
  <c r="A4" i="22"/>
  <c r="A3" i="22"/>
  <c r="A2" i="22"/>
  <c r="AA74" i="26"/>
  <c r="N74" i="26" a="1"/>
  <c r="N74" i="26" s="1"/>
  <c r="AA73" i="26"/>
  <c r="N73" i="26" a="1"/>
  <c r="N73" i="26" s="1"/>
  <c r="AA72" i="26"/>
  <c r="N72" i="26" a="1"/>
  <c r="N72" i="26" s="1"/>
  <c r="AA71" i="26"/>
  <c r="N71" i="26" a="1"/>
  <c r="N71" i="26" s="1"/>
  <c r="AA70" i="26"/>
  <c r="N70" i="26" a="1"/>
  <c r="N70" i="26" s="1"/>
  <c r="AA69" i="26"/>
  <c r="N69" i="26" a="1"/>
  <c r="N69" i="26" s="1"/>
  <c r="AA68" i="26"/>
  <c r="N68" i="26" a="1"/>
  <c r="N68" i="26" s="1"/>
  <c r="AA67" i="26"/>
  <c r="N67" i="26" a="1"/>
  <c r="N67" i="26" s="1"/>
  <c r="AA66" i="26"/>
  <c r="N66" i="26" a="1"/>
  <c r="N66" i="26" s="1"/>
  <c r="AA65" i="26"/>
  <c r="N65" i="26" a="1"/>
  <c r="N65" i="26" s="1"/>
  <c r="AA64" i="26"/>
  <c r="N64" i="26" a="1"/>
  <c r="N64" i="26" s="1"/>
  <c r="AA63" i="26"/>
  <c r="N63" i="26" a="1"/>
  <c r="N63" i="26" s="1"/>
  <c r="AA62" i="26"/>
  <c r="N62" i="26" a="1"/>
  <c r="N62" i="26" s="1"/>
  <c r="AA61" i="26"/>
  <c r="N61" i="26" a="1"/>
  <c r="N61" i="26" s="1"/>
  <c r="AA60" i="26"/>
  <c r="N60" i="26" a="1"/>
  <c r="N60" i="26" s="1"/>
  <c r="AM31" i="26"/>
  <c r="AL31" i="26"/>
  <c r="AK31" i="26"/>
  <c r="AJ31" i="26"/>
  <c r="AI31" i="26"/>
  <c r="AH31" i="26"/>
  <c r="AG31" i="26"/>
  <c r="AF31" i="26"/>
  <c r="AE31" i="26"/>
  <c r="AD31" i="26"/>
  <c r="AA31" i="26"/>
  <c r="N31" i="26"/>
  <c r="AM30" i="26"/>
  <c r="AL30" i="26"/>
  <c r="AK30" i="26"/>
  <c r="AJ30" i="26"/>
  <c r="AI30" i="26"/>
  <c r="AH30" i="26"/>
  <c r="AG30" i="26"/>
  <c r="AF30" i="26"/>
  <c r="AE30" i="26"/>
  <c r="AD30" i="26"/>
  <c r="AA30" i="26"/>
  <c r="N30" i="26"/>
  <c r="AM29" i="26"/>
  <c r="AL29" i="26"/>
  <c r="AK29" i="26"/>
  <c r="AJ29" i="26"/>
  <c r="AI29" i="26"/>
  <c r="AH29" i="26"/>
  <c r="AG29" i="26"/>
  <c r="AF29" i="26"/>
  <c r="AE29" i="26"/>
  <c r="AD29" i="26"/>
  <c r="AA29" i="26"/>
  <c r="N29" i="26"/>
  <c r="AM28" i="26"/>
  <c r="AL28" i="26"/>
  <c r="AK28" i="26"/>
  <c r="AJ28" i="26"/>
  <c r="AI28" i="26"/>
  <c r="AH28" i="26"/>
  <c r="AG28" i="26"/>
  <c r="AF28" i="26"/>
  <c r="AE28" i="26"/>
  <c r="AD28" i="26"/>
  <c r="AA28" i="26"/>
  <c r="N28" i="26"/>
  <c r="AM27" i="26"/>
  <c r="AL27" i="26"/>
  <c r="AK27" i="26"/>
  <c r="AJ27" i="26"/>
  <c r="AI27" i="26"/>
  <c r="AH27" i="26"/>
  <c r="AG27" i="26"/>
  <c r="AF27" i="26"/>
  <c r="AE27" i="26"/>
  <c r="AD27" i="26"/>
  <c r="AA27" i="26"/>
  <c r="N27" i="26"/>
  <c r="AM26" i="26"/>
  <c r="AL26" i="26"/>
  <c r="AK26" i="26"/>
  <c r="AJ26" i="26"/>
  <c r="AI26" i="26"/>
  <c r="AH26" i="26"/>
  <c r="AG26" i="26"/>
  <c r="AF26" i="26"/>
  <c r="AE26" i="26"/>
  <c r="AD26" i="26"/>
  <c r="AA26" i="26"/>
  <c r="N26" i="26"/>
  <c r="AM25" i="26"/>
  <c r="AL25" i="26"/>
  <c r="AK25" i="26"/>
  <c r="AJ25" i="26"/>
  <c r="AI25" i="26"/>
  <c r="AH25" i="26"/>
  <c r="AG25" i="26"/>
  <c r="AF25" i="26"/>
  <c r="AE25" i="26"/>
  <c r="AD25" i="26"/>
  <c r="AA25" i="26"/>
  <c r="N25" i="26"/>
  <c r="AM24" i="26"/>
  <c r="AL24" i="26"/>
  <c r="AK24" i="26"/>
  <c r="AJ24" i="26"/>
  <c r="AI24" i="26"/>
  <c r="AH24" i="26"/>
  <c r="AG24" i="26"/>
  <c r="AF24" i="26"/>
  <c r="AE24" i="26"/>
  <c r="AD24" i="26"/>
  <c r="AA24" i="26"/>
  <c r="N24" i="26"/>
  <c r="AM23" i="26"/>
  <c r="AL23" i="26"/>
  <c r="AK23" i="26"/>
  <c r="AJ23" i="26"/>
  <c r="AI23" i="26"/>
  <c r="AH23" i="26"/>
  <c r="AG23" i="26"/>
  <c r="AF23" i="26"/>
  <c r="AE23" i="26"/>
  <c r="AD23" i="26"/>
  <c r="AA23" i="26"/>
  <c r="N23" i="26"/>
  <c r="AM22" i="26"/>
  <c r="AL22" i="26"/>
  <c r="AK22" i="26"/>
  <c r="AJ22" i="26"/>
  <c r="AI22" i="26"/>
  <c r="AH22" i="26"/>
  <c r="AG22" i="26"/>
  <c r="AF22" i="26"/>
  <c r="AE22" i="26"/>
  <c r="AD22" i="26"/>
  <c r="AA22" i="26"/>
  <c r="N22" i="26"/>
  <c r="AM21" i="26"/>
  <c r="AL21" i="26"/>
  <c r="AK21" i="26"/>
  <c r="AJ21" i="26"/>
  <c r="AI21" i="26"/>
  <c r="AH21" i="26"/>
  <c r="AG21" i="26"/>
  <c r="AF21" i="26"/>
  <c r="AE21" i="26"/>
  <c r="AD21" i="26"/>
  <c r="AA21" i="26"/>
  <c r="N21" i="26"/>
  <c r="AM20" i="26"/>
  <c r="AL20" i="26"/>
  <c r="AK20" i="26"/>
  <c r="AJ20" i="26"/>
  <c r="AI20" i="26"/>
  <c r="AH20" i="26"/>
  <c r="AG20" i="26"/>
  <c r="AF20" i="26"/>
  <c r="AE20" i="26"/>
  <c r="AD20" i="26"/>
  <c r="AA20" i="26"/>
  <c r="N20" i="26"/>
  <c r="AM19" i="26"/>
  <c r="AL19" i="26"/>
  <c r="AK19" i="26"/>
  <c r="AJ19" i="26"/>
  <c r="AI19" i="26"/>
  <c r="AH19" i="26"/>
  <c r="AG19" i="26"/>
  <c r="AF19" i="26"/>
  <c r="AE19" i="26"/>
  <c r="AD19" i="26"/>
  <c r="AA19" i="26"/>
  <c r="N19" i="26"/>
  <c r="AM18" i="26"/>
  <c r="AL18" i="26"/>
  <c r="AK18" i="26"/>
  <c r="AJ18" i="26"/>
  <c r="AI18" i="26"/>
  <c r="AH18" i="26"/>
  <c r="AG18" i="26"/>
  <c r="AF18" i="26"/>
  <c r="AE18" i="26"/>
  <c r="AD18" i="26"/>
  <c r="AA18" i="26"/>
  <c r="N18" i="26"/>
  <c r="AM17" i="26"/>
  <c r="AL17" i="26"/>
  <c r="AK17" i="26"/>
  <c r="AJ17" i="26"/>
  <c r="AI17" i="26"/>
  <c r="AH17" i="26"/>
  <c r="AG17" i="26"/>
  <c r="AF17" i="26"/>
  <c r="AE17" i="26"/>
  <c r="AD17" i="26"/>
  <c r="N17" i="26"/>
  <c r="D11" i="26"/>
  <c r="D9" i="26" s="1"/>
  <c r="AC9" i="26"/>
  <c r="Z9" i="26"/>
  <c r="Y9" i="26"/>
  <c r="X9" i="26"/>
  <c r="W9" i="26"/>
  <c r="V9" i="26"/>
  <c r="U9" i="26"/>
  <c r="T9" i="26"/>
  <c r="S9" i="26"/>
  <c r="R9" i="26"/>
  <c r="Q9" i="26"/>
  <c r="P9" i="26"/>
  <c r="O9" i="26"/>
  <c r="M9" i="26"/>
  <c r="L9" i="26"/>
  <c r="K9" i="26"/>
  <c r="J9" i="26"/>
  <c r="I9" i="26"/>
  <c r="H9" i="26"/>
  <c r="G9" i="26"/>
  <c r="F9" i="26"/>
  <c r="E9" i="26"/>
  <c r="C9" i="26"/>
  <c r="A9" i="26"/>
  <c r="A6" i="26"/>
  <c r="A5" i="26"/>
  <c r="A4" i="26"/>
  <c r="A3" i="26"/>
  <c r="A2" i="26"/>
  <c r="AA74" i="23"/>
  <c r="N74" i="23" a="1"/>
  <c r="N74" i="23" s="1"/>
  <c r="AA73" i="23"/>
  <c r="N73" i="23" a="1"/>
  <c r="N73" i="23" s="1"/>
  <c r="AA72" i="23"/>
  <c r="N72" i="23" a="1"/>
  <c r="N72" i="23" s="1"/>
  <c r="AA71" i="23"/>
  <c r="N71" i="23" a="1"/>
  <c r="N71" i="23" s="1"/>
  <c r="AA70" i="23"/>
  <c r="N70" i="23" a="1"/>
  <c r="N70" i="23" s="1"/>
  <c r="AA69" i="23"/>
  <c r="N69" i="23" a="1"/>
  <c r="N69" i="23" s="1"/>
  <c r="AA68" i="23"/>
  <c r="N68" i="23" a="1"/>
  <c r="N68" i="23" s="1"/>
  <c r="AA67" i="23"/>
  <c r="N67" i="23" a="1"/>
  <c r="N67" i="23" s="1"/>
  <c r="AA66" i="23"/>
  <c r="N66" i="23" a="1"/>
  <c r="N66" i="23" s="1"/>
  <c r="AA65" i="23"/>
  <c r="N65" i="23" a="1"/>
  <c r="N65" i="23" s="1"/>
  <c r="AA64" i="23"/>
  <c r="N64" i="23" a="1"/>
  <c r="N64" i="23" s="1"/>
  <c r="AA63" i="23"/>
  <c r="N63" i="23" a="1"/>
  <c r="N63" i="23" s="1"/>
  <c r="AA62" i="23"/>
  <c r="N62" i="23" a="1"/>
  <c r="N62" i="23" s="1"/>
  <c r="AA61" i="23"/>
  <c r="N61" i="23" a="1"/>
  <c r="N61" i="23" s="1"/>
  <c r="AA60" i="23"/>
  <c r="N60" i="23" a="1"/>
  <c r="N60" i="23" s="1"/>
  <c r="AM31" i="23"/>
  <c r="AL31" i="23"/>
  <c r="AK31" i="23"/>
  <c r="AJ31" i="23"/>
  <c r="AI31" i="23"/>
  <c r="AH31" i="23"/>
  <c r="AG31" i="23"/>
  <c r="AF31" i="23"/>
  <c r="AE31" i="23"/>
  <c r="AD31" i="23"/>
  <c r="AA31" i="23"/>
  <c r="N31" i="23"/>
  <c r="AM30" i="23"/>
  <c r="AL30" i="23"/>
  <c r="AK30" i="23"/>
  <c r="AJ30" i="23"/>
  <c r="AI30" i="23"/>
  <c r="AH30" i="23"/>
  <c r="AG30" i="23"/>
  <c r="AF30" i="23"/>
  <c r="AE30" i="23"/>
  <c r="AD30" i="23"/>
  <c r="AA30" i="23"/>
  <c r="N30" i="23"/>
  <c r="AM29" i="23"/>
  <c r="AL29" i="23"/>
  <c r="AK29" i="23"/>
  <c r="AJ29" i="23"/>
  <c r="AI29" i="23"/>
  <c r="AH29" i="23"/>
  <c r="AG29" i="23"/>
  <c r="AF29" i="23"/>
  <c r="AE29" i="23"/>
  <c r="AD29" i="23"/>
  <c r="AA29" i="23"/>
  <c r="AB72" i="23" s="1"/>
  <c r="N29" i="23"/>
  <c r="AM28" i="23"/>
  <c r="AL28" i="23"/>
  <c r="AK28" i="23"/>
  <c r="AJ28" i="23"/>
  <c r="AI28" i="23"/>
  <c r="AH28" i="23"/>
  <c r="AG28" i="23"/>
  <c r="AF28" i="23"/>
  <c r="AE28" i="23"/>
  <c r="AD28" i="23"/>
  <c r="AA28" i="23"/>
  <c r="N28" i="23"/>
  <c r="AM27" i="23"/>
  <c r="AL27" i="23"/>
  <c r="AK27" i="23"/>
  <c r="AJ27" i="23"/>
  <c r="AI27" i="23"/>
  <c r="AH27" i="23"/>
  <c r="AG27" i="23"/>
  <c r="AF27" i="23"/>
  <c r="AE27" i="23"/>
  <c r="AD27" i="23"/>
  <c r="AA27" i="23"/>
  <c r="N27" i="23"/>
  <c r="AM26" i="23"/>
  <c r="AL26" i="23"/>
  <c r="AK26" i="23"/>
  <c r="AJ26" i="23"/>
  <c r="AI26" i="23"/>
  <c r="AH26" i="23"/>
  <c r="AG26" i="23"/>
  <c r="AF26" i="23"/>
  <c r="AE26" i="23"/>
  <c r="AD26" i="23"/>
  <c r="AA26" i="23"/>
  <c r="N26" i="23"/>
  <c r="AM25" i="23"/>
  <c r="AL25" i="23"/>
  <c r="AK25" i="23"/>
  <c r="AJ25" i="23"/>
  <c r="AI25" i="23"/>
  <c r="AH25" i="23"/>
  <c r="AG25" i="23"/>
  <c r="AF25" i="23"/>
  <c r="AE25" i="23"/>
  <c r="AD25" i="23"/>
  <c r="AA25" i="23"/>
  <c r="AB68" i="23" s="1"/>
  <c r="N25" i="23"/>
  <c r="AM24" i="23"/>
  <c r="AL24" i="23"/>
  <c r="AK24" i="23"/>
  <c r="AJ24" i="23"/>
  <c r="AI24" i="23"/>
  <c r="AH24" i="23"/>
  <c r="AG24" i="23"/>
  <c r="AF24" i="23"/>
  <c r="AE24" i="23"/>
  <c r="AD24" i="23"/>
  <c r="AA24" i="23"/>
  <c r="N24" i="23"/>
  <c r="AM23" i="23"/>
  <c r="AL23" i="23"/>
  <c r="AK23" i="23"/>
  <c r="AJ23" i="23"/>
  <c r="AI23" i="23"/>
  <c r="AH23" i="23"/>
  <c r="AG23" i="23"/>
  <c r="AF23" i="23"/>
  <c r="AE23" i="23"/>
  <c r="AD23" i="23"/>
  <c r="AA23" i="23"/>
  <c r="N23" i="23"/>
  <c r="AM22" i="23"/>
  <c r="AL22" i="23"/>
  <c r="AK22" i="23"/>
  <c r="AJ22" i="23"/>
  <c r="AI22" i="23"/>
  <c r="AH22" i="23"/>
  <c r="AG22" i="23"/>
  <c r="AF22" i="23"/>
  <c r="AE22" i="23"/>
  <c r="AD22" i="23"/>
  <c r="AA22" i="23"/>
  <c r="N22" i="23"/>
  <c r="AM21" i="23"/>
  <c r="AL21" i="23"/>
  <c r="AK21" i="23"/>
  <c r="AJ21" i="23"/>
  <c r="AI21" i="23"/>
  <c r="AH21" i="23"/>
  <c r="AG21" i="23"/>
  <c r="AF21" i="23"/>
  <c r="AE21" i="23"/>
  <c r="AD21" i="23"/>
  <c r="AA21" i="23"/>
  <c r="N21" i="23"/>
  <c r="AM20" i="23"/>
  <c r="AL20" i="23"/>
  <c r="AK20" i="23"/>
  <c r="AJ20" i="23"/>
  <c r="AI20" i="23"/>
  <c r="AH20" i="23"/>
  <c r="AG20" i="23"/>
  <c r="AF20" i="23"/>
  <c r="AE20" i="23"/>
  <c r="AD20" i="23"/>
  <c r="AA20" i="23"/>
  <c r="N20" i="23"/>
  <c r="AM19" i="23"/>
  <c r="AL19" i="23"/>
  <c r="AK19" i="23"/>
  <c r="AJ19" i="23"/>
  <c r="AI19" i="23"/>
  <c r="AH19" i="23"/>
  <c r="AG19" i="23"/>
  <c r="AF19" i="23"/>
  <c r="AE19" i="23"/>
  <c r="AD19" i="23"/>
  <c r="AA19" i="23"/>
  <c r="N19" i="23"/>
  <c r="AM18" i="23"/>
  <c r="AL18" i="23"/>
  <c r="AK18" i="23"/>
  <c r="AJ18" i="23"/>
  <c r="AI18" i="23"/>
  <c r="AH18" i="23"/>
  <c r="AG18" i="23"/>
  <c r="AF18" i="23"/>
  <c r="AE18" i="23"/>
  <c r="AD18" i="23"/>
  <c r="AA18" i="23"/>
  <c r="N18" i="23"/>
  <c r="AM17" i="23"/>
  <c r="AL17" i="23"/>
  <c r="AK17" i="23"/>
  <c r="AJ17" i="23"/>
  <c r="AI17" i="23"/>
  <c r="AH17" i="23"/>
  <c r="AG17" i="23"/>
  <c r="AF17" i="23"/>
  <c r="AE17" i="23"/>
  <c r="AD17" i="23"/>
  <c r="AA17" i="23"/>
  <c r="N17" i="23"/>
  <c r="D11" i="23"/>
  <c r="D9" i="23" s="1"/>
  <c r="AC9" i="23"/>
  <c r="Z9" i="23"/>
  <c r="Y9" i="23"/>
  <c r="X9" i="23"/>
  <c r="W9" i="23"/>
  <c r="V9" i="23"/>
  <c r="U9" i="23"/>
  <c r="T9" i="23"/>
  <c r="S9" i="23"/>
  <c r="R9" i="23"/>
  <c r="Q9" i="23"/>
  <c r="P9" i="23"/>
  <c r="O9" i="23"/>
  <c r="M9" i="23"/>
  <c r="L9" i="23"/>
  <c r="K9" i="23"/>
  <c r="J9" i="23"/>
  <c r="I9" i="23"/>
  <c r="H9" i="23"/>
  <c r="G9" i="23"/>
  <c r="F9" i="23"/>
  <c r="E9" i="23"/>
  <c r="C9" i="23"/>
  <c r="A9" i="23"/>
  <c r="A6" i="23"/>
  <c r="A5" i="23"/>
  <c r="A4" i="23"/>
  <c r="A3" i="23"/>
  <c r="A2" i="23"/>
  <c r="AA74" i="21"/>
  <c r="N74" i="21" a="1"/>
  <c r="N74" i="21" s="1"/>
  <c r="AA73" i="21"/>
  <c r="N73" i="21" a="1"/>
  <c r="N73" i="21" s="1"/>
  <c r="AA72" i="21"/>
  <c r="N72" i="21" a="1"/>
  <c r="N72" i="21" s="1"/>
  <c r="AA71" i="21"/>
  <c r="N71" i="21" a="1"/>
  <c r="N71" i="21" s="1"/>
  <c r="AA70" i="21"/>
  <c r="N70" i="21" a="1"/>
  <c r="N70" i="21" s="1"/>
  <c r="AA69" i="21"/>
  <c r="N69" i="21" a="1"/>
  <c r="N69" i="21" s="1"/>
  <c r="AA68" i="21"/>
  <c r="N68" i="21" a="1"/>
  <c r="N68" i="21" s="1"/>
  <c r="AA67" i="21"/>
  <c r="N67" i="21" a="1"/>
  <c r="N67" i="21" s="1"/>
  <c r="AA66" i="21"/>
  <c r="N66" i="21" a="1"/>
  <c r="N66" i="21" s="1"/>
  <c r="AA65" i="21"/>
  <c r="N65" i="21" a="1"/>
  <c r="N65" i="21" s="1"/>
  <c r="AA64" i="21"/>
  <c r="N64" i="21" a="1"/>
  <c r="N64" i="21" s="1"/>
  <c r="AA63" i="21"/>
  <c r="N63" i="21" a="1"/>
  <c r="N63" i="21" s="1"/>
  <c r="AA62" i="21"/>
  <c r="N62" i="21" a="1"/>
  <c r="N62" i="21" s="1"/>
  <c r="AA61" i="21"/>
  <c r="N61" i="21" a="1"/>
  <c r="N61" i="21" s="1"/>
  <c r="AA60" i="21"/>
  <c r="N60" i="21" a="1"/>
  <c r="N60" i="21" s="1"/>
  <c r="AF17" i="68" s="1"/>
  <c r="AM31" i="21"/>
  <c r="AL31" i="21"/>
  <c r="AK31" i="21"/>
  <c r="AJ31" i="21"/>
  <c r="AI31" i="21"/>
  <c r="AH31" i="21"/>
  <c r="AG31" i="21"/>
  <c r="AF31" i="21"/>
  <c r="AE31" i="21"/>
  <c r="AD31" i="21"/>
  <c r="AA31" i="21"/>
  <c r="N31" i="21"/>
  <c r="AM30" i="21"/>
  <c r="AL30" i="21"/>
  <c r="AK30" i="21"/>
  <c r="AJ30" i="21"/>
  <c r="AI30" i="21"/>
  <c r="AH30" i="21"/>
  <c r="AG30" i="21"/>
  <c r="AF30" i="21"/>
  <c r="AE30" i="21"/>
  <c r="AD30" i="21"/>
  <c r="AA30" i="21"/>
  <c r="N30" i="21"/>
  <c r="AM29" i="21"/>
  <c r="AL29" i="21"/>
  <c r="AK29" i="21"/>
  <c r="AJ29" i="21"/>
  <c r="AI29" i="21"/>
  <c r="AH29" i="21"/>
  <c r="AG29" i="21"/>
  <c r="AF29" i="21"/>
  <c r="AE29" i="21"/>
  <c r="AD29" i="21"/>
  <c r="AA29" i="21"/>
  <c r="N29" i="21"/>
  <c r="AM28" i="21"/>
  <c r="AL28" i="21"/>
  <c r="AK28" i="21"/>
  <c r="AJ28" i="21"/>
  <c r="AI28" i="21"/>
  <c r="AH28" i="21"/>
  <c r="AG28" i="21"/>
  <c r="AF28" i="21"/>
  <c r="AE28" i="21"/>
  <c r="AD28" i="21"/>
  <c r="AA28" i="21"/>
  <c r="N28" i="21"/>
  <c r="AM27" i="21"/>
  <c r="AL27" i="21"/>
  <c r="AK27" i="21"/>
  <c r="AJ27" i="21"/>
  <c r="AI27" i="21"/>
  <c r="AH27" i="21"/>
  <c r="AG27" i="21"/>
  <c r="AF27" i="21"/>
  <c r="AE27" i="21"/>
  <c r="AD27" i="21"/>
  <c r="AA27" i="21"/>
  <c r="N27" i="21"/>
  <c r="AM26" i="21"/>
  <c r="AL26" i="21"/>
  <c r="AK26" i="21"/>
  <c r="AJ26" i="21"/>
  <c r="AI26" i="21"/>
  <c r="AH26" i="21"/>
  <c r="AG26" i="21"/>
  <c r="AF26" i="21"/>
  <c r="AE26" i="21"/>
  <c r="AD26" i="21"/>
  <c r="AA26" i="21"/>
  <c r="N26" i="21"/>
  <c r="AM25" i="21"/>
  <c r="AL25" i="21"/>
  <c r="AK25" i="21"/>
  <c r="AJ25" i="21"/>
  <c r="AI25" i="21"/>
  <c r="AH25" i="21"/>
  <c r="AG25" i="21"/>
  <c r="AF25" i="21"/>
  <c r="AE25" i="21"/>
  <c r="AD25" i="21"/>
  <c r="AA25" i="21"/>
  <c r="N25" i="21"/>
  <c r="AM24" i="21"/>
  <c r="AL24" i="21"/>
  <c r="AK24" i="21"/>
  <c r="AJ24" i="21"/>
  <c r="AI24" i="21"/>
  <c r="AH24" i="21"/>
  <c r="AG24" i="21"/>
  <c r="AF24" i="21"/>
  <c r="AE24" i="21"/>
  <c r="AD24" i="21"/>
  <c r="AA24" i="21"/>
  <c r="N24" i="21"/>
  <c r="AM23" i="21"/>
  <c r="AL23" i="21"/>
  <c r="AK23" i="21"/>
  <c r="AJ23" i="21"/>
  <c r="AI23" i="21"/>
  <c r="AH23" i="21"/>
  <c r="AG23" i="21"/>
  <c r="AF23" i="21"/>
  <c r="AE23" i="21"/>
  <c r="AD23" i="21"/>
  <c r="AA23" i="21"/>
  <c r="N23" i="21"/>
  <c r="AM22" i="21"/>
  <c r="AL22" i="21"/>
  <c r="AK22" i="21"/>
  <c r="AJ22" i="21"/>
  <c r="AI22" i="21"/>
  <c r="AH22" i="21"/>
  <c r="AG22" i="21"/>
  <c r="AF22" i="21"/>
  <c r="AE22" i="21"/>
  <c r="AD22" i="21"/>
  <c r="AA22" i="21"/>
  <c r="N22" i="21"/>
  <c r="AM21" i="21"/>
  <c r="AL21" i="21"/>
  <c r="AK21" i="21"/>
  <c r="AJ21" i="21"/>
  <c r="AI21" i="21"/>
  <c r="AH21" i="21"/>
  <c r="AG21" i="21"/>
  <c r="AF21" i="21"/>
  <c r="AE21" i="21"/>
  <c r="AD21" i="21"/>
  <c r="AA21" i="21"/>
  <c r="N21" i="21"/>
  <c r="AM20" i="21"/>
  <c r="AL20" i="21"/>
  <c r="AK20" i="21"/>
  <c r="AJ20" i="21"/>
  <c r="AI20" i="21"/>
  <c r="AH20" i="21"/>
  <c r="AG20" i="21"/>
  <c r="AF20" i="21"/>
  <c r="AE20" i="21"/>
  <c r="AD20" i="21"/>
  <c r="AA20" i="21"/>
  <c r="N20" i="21"/>
  <c r="AM19" i="21"/>
  <c r="AL19" i="21"/>
  <c r="AK19" i="21"/>
  <c r="AJ19" i="21"/>
  <c r="AI19" i="21"/>
  <c r="AH19" i="21"/>
  <c r="AG19" i="21"/>
  <c r="AF19" i="21"/>
  <c r="AE19" i="21"/>
  <c r="AD19" i="21"/>
  <c r="AA19" i="21"/>
  <c r="N19" i="21"/>
  <c r="AM18" i="21"/>
  <c r="AL18" i="21"/>
  <c r="AK18" i="21"/>
  <c r="AJ18" i="21"/>
  <c r="AI18" i="21"/>
  <c r="AH18" i="21"/>
  <c r="AG18" i="21"/>
  <c r="AF18" i="21"/>
  <c r="AE18" i="21"/>
  <c r="AD18" i="21"/>
  <c r="AA18" i="21"/>
  <c r="N18" i="21"/>
  <c r="AM17" i="21"/>
  <c r="AL17" i="21"/>
  <c r="AJ17" i="21"/>
  <c r="AI17" i="21"/>
  <c r="AH17" i="21"/>
  <c r="AG17" i="21"/>
  <c r="AF17" i="21"/>
  <c r="AE17" i="21"/>
  <c r="AD17" i="21"/>
  <c r="AA17" i="21"/>
  <c r="N17" i="21"/>
  <c r="D11" i="21"/>
  <c r="D9" i="21" s="1"/>
  <c r="AC9" i="21"/>
  <c r="Z9" i="21"/>
  <c r="Y9" i="21"/>
  <c r="X9" i="21"/>
  <c r="W9" i="21"/>
  <c r="V9" i="21"/>
  <c r="U9" i="21"/>
  <c r="T9" i="21"/>
  <c r="S9" i="21"/>
  <c r="R9" i="21"/>
  <c r="Q9" i="21"/>
  <c r="P9" i="21"/>
  <c r="O9" i="21"/>
  <c r="M9" i="21"/>
  <c r="L9" i="21"/>
  <c r="K9" i="21"/>
  <c r="J9" i="21"/>
  <c r="I9" i="21"/>
  <c r="H9" i="21"/>
  <c r="G9" i="21"/>
  <c r="F9" i="21"/>
  <c r="E9" i="21"/>
  <c r="C9" i="21"/>
  <c r="A9" i="21"/>
  <c r="A6" i="21"/>
  <c r="A5" i="21"/>
  <c r="A4" i="21"/>
  <c r="A3" i="21"/>
  <c r="A2" i="21"/>
  <c r="V73" i="20"/>
  <c r="U73" i="20"/>
  <c r="T73" i="20"/>
  <c r="S73" i="20"/>
  <c r="R73" i="20"/>
  <c r="Q73" i="20"/>
  <c r="P73" i="20"/>
  <c r="O73" i="20"/>
  <c r="N73" i="20"/>
  <c r="V72" i="20"/>
  <c r="U72" i="20"/>
  <c r="T72" i="20"/>
  <c r="S72" i="20"/>
  <c r="R72" i="20"/>
  <c r="Q72" i="20"/>
  <c r="P72" i="20"/>
  <c r="O72" i="20"/>
  <c r="N72" i="20"/>
  <c r="V71" i="20"/>
  <c r="U71" i="20"/>
  <c r="T71" i="20"/>
  <c r="S71" i="20"/>
  <c r="R71" i="20"/>
  <c r="Q71" i="20"/>
  <c r="P71" i="20"/>
  <c r="O71" i="20"/>
  <c r="N71" i="20"/>
  <c r="V70" i="20"/>
  <c r="U70" i="20"/>
  <c r="T70" i="20"/>
  <c r="S70" i="20"/>
  <c r="R70" i="20"/>
  <c r="Q70" i="20"/>
  <c r="P70" i="20"/>
  <c r="O70" i="20"/>
  <c r="N70" i="20"/>
  <c r="V69" i="20"/>
  <c r="U69" i="20"/>
  <c r="T69" i="20"/>
  <c r="S69" i="20"/>
  <c r="R69" i="20"/>
  <c r="Q69" i="20"/>
  <c r="P69" i="20"/>
  <c r="O69" i="20"/>
  <c r="N69" i="20"/>
  <c r="V68" i="20"/>
  <c r="U68" i="20"/>
  <c r="T68" i="20"/>
  <c r="S68" i="20"/>
  <c r="R68" i="20"/>
  <c r="Q68" i="20"/>
  <c r="P68" i="20"/>
  <c r="O68" i="20"/>
  <c r="N68" i="20"/>
  <c r="V67" i="20"/>
  <c r="U67" i="20"/>
  <c r="T67" i="20"/>
  <c r="S67" i="20"/>
  <c r="R67" i="20"/>
  <c r="Q67" i="20"/>
  <c r="P67" i="20"/>
  <c r="O67" i="20"/>
  <c r="N67" i="20"/>
  <c r="V66" i="20"/>
  <c r="U66" i="20"/>
  <c r="T66" i="20"/>
  <c r="S66" i="20"/>
  <c r="R66" i="20"/>
  <c r="Q66" i="20"/>
  <c r="P66" i="20"/>
  <c r="O66" i="20"/>
  <c r="N66" i="20"/>
  <c r="V65" i="20"/>
  <c r="U65" i="20"/>
  <c r="T65" i="20"/>
  <c r="S65" i="20"/>
  <c r="R65" i="20"/>
  <c r="Q65" i="20"/>
  <c r="P65" i="20"/>
  <c r="O65" i="20"/>
  <c r="N65" i="20"/>
  <c r="V64" i="20"/>
  <c r="U64" i="20"/>
  <c r="T64" i="20"/>
  <c r="S64" i="20"/>
  <c r="R64" i="20"/>
  <c r="Q64" i="20"/>
  <c r="P64" i="20"/>
  <c r="O64" i="20"/>
  <c r="N64" i="20"/>
  <c r="V63" i="20"/>
  <c r="U63" i="20"/>
  <c r="T63" i="20"/>
  <c r="S63" i="20"/>
  <c r="R63" i="20"/>
  <c r="Q63" i="20"/>
  <c r="P63" i="20"/>
  <c r="O63" i="20"/>
  <c r="N63" i="20"/>
  <c r="V62" i="20"/>
  <c r="U62" i="20"/>
  <c r="T62" i="20"/>
  <c r="S62" i="20"/>
  <c r="R62" i="20"/>
  <c r="Q62" i="20"/>
  <c r="P62" i="20"/>
  <c r="O62" i="20"/>
  <c r="N62" i="20"/>
  <c r="V61" i="20"/>
  <c r="U61" i="20"/>
  <c r="T61" i="20"/>
  <c r="S61" i="20"/>
  <c r="R61" i="20"/>
  <c r="Q61" i="20"/>
  <c r="P61" i="20"/>
  <c r="O61" i="20"/>
  <c r="N61" i="20"/>
  <c r="V60" i="20"/>
  <c r="U60" i="20"/>
  <c r="T60" i="20"/>
  <c r="S60" i="20"/>
  <c r="R60" i="20"/>
  <c r="Q60" i="20"/>
  <c r="P60" i="20"/>
  <c r="O60" i="20"/>
  <c r="N60" i="20"/>
  <c r="V59" i="20"/>
  <c r="U59" i="20"/>
  <c r="T59" i="20"/>
  <c r="S59" i="20"/>
  <c r="R59" i="20"/>
  <c r="Q59" i="20"/>
  <c r="P59" i="20"/>
  <c r="O59" i="20"/>
  <c r="N59" i="20"/>
  <c r="V29" i="20"/>
  <c r="U29" i="20"/>
  <c r="T29" i="20"/>
  <c r="S29" i="20"/>
  <c r="R29" i="20"/>
  <c r="Q29" i="20"/>
  <c r="P29" i="20"/>
  <c r="O29" i="20"/>
  <c r="N29" i="20"/>
  <c r="V22" i="20"/>
  <c r="U22" i="20"/>
  <c r="T22" i="20"/>
  <c r="S22" i="20"/>
  <c r="R22" i="20"/>
  <c r="Q22" i="20"/>
  <c r="P22" i="20"/>
  <c r="O22" i="20"/>
  <c r="N22" i="20"/>
  <c r="W9" i="20"/>
  <c r="D9" i="20"/>
  <c r="C9" i="20"/>
  <c r="A9" i="20"/>
  <c r="A6" i="20"/>
  <c r="A5" i="20"/>
  <c r="A4" i="20"/>
  <c r="A3" i="20"/>
  <c r="A2" i="20"/>
  <c r="AE9" i="68"/>
  <c r="AC9" i="68"/>
  <c r="U9" i="68"/>
  <c r="T9" i="68"/>
  <c r="M9" i="68"/>
  <c r="L9" i="68"/>
  <c r="C9" i="68"/>
  <c r="A9" i="68"/>
  <c r="A6" i="68"/>
  <c r="A5" i="68"/>
  <c r="A4" i="68"/>
  <c r="A3" i="68"/>
  <c r="A2" i="68"/>
  <c r="P9" i="16"/>
  <c r="O9" i="16"/>
  <c r="N9" i="16"/>
  <c r="M9" i="16"/>
  <c r="L9" i="16"/>
  <c r="K9" i="16"/>
  <c r="J9" i="16"/>
  <c r="I9" i="16"/>
  <c r="H9" i="16"/>
  <c r="G9" i="16"/>
  <c r="F9" i="16"/>
  <c r="E9" i="16"/>
  <c r="D9" i="16"/>
  <c r="C9" i="16"/>
  <c r="B9" i="16"/>
  <c r="A9" i="16"/>
  <c r="A8" i="16" s="1"/>
  <c r="A6" i="16"/>
  <c r="A5" i="16"/>
  <c r="A4" i="16"/>
  <c r="A3" i="16"/>
  <c r="A2" i="16"/>
  <c r="U209" i="5"/>
  <c r="U202" i="5"/>
  <c r="U201" i="5"/>
  <c r="U200" i="5"/>
  <c r="U199" i="5"/>
  <c r="U198" i="5"/>
  <c r="U197" i="5"/>
  <c r="U196" i="5"/>
  <c r="U195" i="5"/>
  <c r="U194" i="5"/>
  <c r="U193" i="5"/>
  <c r="U179" i="5"/>
  <c r="U178" i="5"/>
  <c r="U177" i="5"/>
  <c r="U176" i="5"/>
  <c r="U175" i="5"/>
  <c r="U174" i="5"/>
  <c r="U173" i="5"/>
  <c r="U172" i="5"/>
  <c r="U171" i="5"/>
  <c r="U170" i="5"/>
  <c r="U169" i="5"/>
  <c r="U168" i="5"/>
  <c r="U167" i="5"/>
  <c r="U166" i="5"/>
  <c r="U165" i="5"/>
  <c r="U164" i="5"/>
  <c r="U163" i="5"/>
  <c r="U162" i="5"/>
  <c r="U161" i="5"/>
  <c r="U160" i="5"/>
  <c r="U159" i="5"/>
  <c r="U158" i="5"/>
  <c r="U157" i="5"/>
  <c r="U156" i="5"/>
  <c r="U155" i="5"/>
  <c r="U154" i="5"/>
  <c r="U153" i="5"/>
  <c r="U152" i="5"/>
  <c r="U130" i="5"/>
  <c r="U129" i="5"/>
  <c r="U128" i="5"/>
  <c r="U127" i="5"/>
  <c r="U126" i="5"/>
  <c r="U125" i="5"/>
  <c r="U124" i="5"/>
  <c r="U123" i="5"/>
  <c r="U122" i="5"/>
  <c r="U121" i="5"/>
  <c r="U120" i="5"/>
  <c r="U119" i="5"/>
  <c r="U118" i="5"/>
  <c r="U117" i="5"/>
  <c r="U116" i="5"/>
  <c r="U115" i="5"/>
  <c r="U114" i="5"/>
  <c r="U113" i="5"/>
  <c r="U112" i="5"/>
  <c r="U111" i="5"/>
  <c r="U110" i="5"/>
  <c r="U109" i="5"/>
  <c r="U108" i="5"/>
  <c r="U107" i="5"/>
  <c r="U106" i="5"/>
  <c r="U105" i="5"/>
  <c r="U104" i="5"/>
  <c r="U103" i="5"/>
  <c r="U102" i="5"/>
  <c r="U101" i="5"/>
  <c r="U100" i="5"/>
  <c r="U99" i="5"/>
  <c r="U98" i="5"/>
  <c r="U97" i="5"/>
  <c r="U96" i="5"/>
  <c r="U95" i="5"/>
  <c r="U94" i="5"/>
  <c r="U93" i="5"/>
  <c r="U92" i="5"/>
  <c r="U91" i="5"/>
  <c r="U90" i="5"/>
  <c r="U89" i="5"/>
  <c r="U88" i="5"/>
  <c r="U87" i="5"/>
  <c r="U86" i="5"/>
  <c r="U85" i="5"/>
  <c r="U84" i="5"/>
  <c r="U83" i="5"/>
  <c r="U82" i="5"/>
  <c r="U81" i="5"/>
  <c r="U80" i="5"/>
  <c r="U79" i="5"/>
  <c r="U78" i="5"/>
  <c r="U77" i="5"/>
  <c r="U76" i="5"/>
  <c r="U75" i="5"/>
  <c r="U73" i="5"/>
  <c r="U72" i="5"/>
  <c r="U71" i="5"/>
  <c r="U70" i="5"/>
  <c r="U69" i="5"/>
  <c r="U68" i="5"/>
  <c r="U67" i="5"/>
  <c r="U66" i="5"/>
  <c r="U64" i="5"/>
  <c r="U63" i="5"/>
  <c r="U62" i="5"/>
  <c r="U61" i="5"/>
  <c r="U60" i="5"/>
  <c r="U59" i="5"/>
  <c r="U58" i="5"/>
  <c r="U57" i="5"/>
  <c r="U56" i="5"/>
  <c r="U55" i="5"/>
  <c r="U54" i="5"/>
  <c r="U53" i="5"/>
  <c r="U52" i="5"/>
  <c r="U50" i="5"/>
  <c r="U49" i="5"/>
  <c r="U48" i="5"/>
  <c r="U47" i="5"/>
  <c r="U46" i="5"/>
  <c r="U45" i="5"/>
  <c r="U44" i="5"/>
  <c r="U43" i="5"/>
  <c r="U42" i="5"/>
  <c r="U41" i="5"/>
  <c r="U40" i="5"/>
  <c r="U39" i="5"/>
  <c r="U38" i="5"/>
  <c r="U37" i="5"/>
  <c r="U36" i="5"/>
  <c r="U35" i="5"/>
  <c r="U34" i="5"/>
  <c r="U33" i="5"/>
  <c r="U32" i="5"/>
  <c r="U31" i="5"/>
  <c r="U29" i="5"/>
  <c r="U28" i="5"/>
  <c r="U27" i="5"/>
  <c r="U26" i="5"/>
  <c r="U25" i="5"/>
  <c r="U24" i="5"/>
  <c r="U23" i="5"/>
  <c r="U22" i="5"/>
  <c r="U21" i="5"/>
  <c r="U20" i="5"/>
  <c r="U19" i="5"/>
  <c r="U18" i="5"/>
  <c r="U17" i="5"/>
  <c r="U16" i="5"/>
  <c r="U15" i="5"/>
  <c r="U14" i="5"/>
  <c r="U13" i="5"/>
  <c r="T9" i="5"/>
  <c r="S9" i="5"/>
  <c r="R9" i="5"/>
  <c r="Q9" i="5"/>
  <c r="O9" i="5"/>
  <c r="N9" i="5"/>
  <c r="M9" i="5"/>
  <c r="L9" i="5"/>
  <c r="K9" i="5"/>
  <c r="J9" i="5"/>
  <c r="I9" i="5"/>
  <c r="H9" i="5"/>
  <c r="G9" i="5"/>
  <c r="F9" i="5"/>
  <c r="E9" i="5"/>
  <c r="D9" i="5"/>
  <c r="C9" i="5"/>
  <c r="B9" i="5"/>
  <c r="A9" i="5"/>
  <c r="A6" i="5"/>
  <c r="A5" i="5"/>
  <c r="A4" i="5"/>
  <c r="A3" i="5"/>
  <c r="A2" i="5"/>
  <c r="AB9" i="14"/>
  <c r="AA9" i="14"/>
  <c r="Z9" i="14"/>
  <c r="Y9" i="14"/>
  <c r="X9" i="14"/>
  <c r="W9" i="14"/>
  <c r="V9" i="14"/>
  <c r="U9" i="14"/>
  <c r="T9" i="14"/>
  <c r="S9" i="14"/>
  <c r="R9" i="14"/>
  <c r="Q9" i="14"/>
  <c r="P9" i="14"/>
  <c r="O9" i="14"/>
  <c r="N9" i="14"/>
  <c r="M9" i="14"/>
  <c r="L9" i="14"/>
  <c r="K9" i="14"/>
  <c r="J9" i="14"/>
  <c r="I9" i="14"/>
  <c r="H9" i="14"/>
  <c r="G9" i="14"/>
  <c r="F9" i="14"/>
  <c r="E9" i="14"/>
  <c r="D9" i="14"/>
  <c r="C9" i="14"/>
  <c r="B9" i="14"/>
  <c r="A9" i="14"/>
  <c r="A6" i="14"/>
  <c r="A5" i="14"/>
  <c r="A4" i="14"/>
  <c r="A3" i="14"/>
  <c r="A2" i="14"/>
  <c r="P9" i="17"/>
  <c r="O9" i="17"/>
  <c r="N9" i="17"/>
  <c r="M9" i="17"/>
  <c r="L9" i="17"/>
  <c r="K9" i="17"/>
  <c r="J9" i="17"/>
  <c r="I9" i="17"/>
  <c r="H9" i="17"/>
  <c r="G9" i="17"/>
  <c r="F9" i="17"/>
  <c r="E9" i="17"/>
  <c r="D9" i="17"/>
  <c r="C9" i="17"/>
  <c r="B9" i="17"/>
  <c r="A9" i="17"/>
  <c r="A6" i="17"/>
  <c r="A5" i="17"/>
  <c r="A4" i="17"/>
  <c r="A3" i="17"/>
  <c r="A2" i="17"/>
  <c r="H9" i="73"/>
  <c r="G9" i="73"/>
  <c r="F9" i="73"/>
  <c r="E9" i="73"/>
  <c r="C9" i="73"/>
  <c r="A9" i="73"/>
  <c r="A6" i="73"/>
  <c r="A5" i="73"/>
  <c r="A4" i="73"/>
  <c r="A3" i="73"/>
  <c r="A2" i="73"/>
  <c r="G9" i="76"/>
  <c r="F9" i="76"/>
  <c r="E9" i="76"/>
  <c r="D9" i="76"/>
  <c r="C9" i="76"/>
  <c r="B9" i="76"/>
  <c r="A9" i="76"/>
  <c r="A6" i="76"/>
  <c r="A5" i="76"/>
  <c r="A4" i="76"/>
  <c r="A3" i="76"/>
  <c r="A2" i="76"/>
  <c r="G9" i="71"/>
  <c r="F9" i="71"/>
  <c r="E9" i="71"/>
  <c r="C9" i="71"/>
  <c r="B9" i="71"/>
  <c r="A9" i="71"/>
  <c r="A6" i="71"/>
  <c r="A5" i="71"/>
  <c r="A4" i="71"/>
  <c r="A3" i="71"/>
  <c r="A2" i="71"/>
  <c r="G9" i="74"/>
  <c r="F9" i="74"/>
  <c r="E9" i="74"/>
  <c r="D9" i="74"/>
  <c r="C9" i="74"/>
  <c r="B9" i="74"/>
  <c r="A9" i="74"/>
  <c r="A6" i="74"/>
  <c r="A5" i="74"/>
  <c r="A4" i="74"/>
  <c r="A3" i="74"/>
  <c r="A2" i="74"/>
  <c r="D77" i="11"/>
  <c r="C77" i="11"/>
  <c r="C39" i="11"/>
  <c r="C36" i="11"/>
  <c r="D35" i="11"/>
  <c r="C35" i="11"/>
  <c r="C34" i="11"/>
  <c r="C33" i="11"/>
  <c r="C32" i="11"/>
  <c r="C31" i="11"/>
  <c r="C30" i="11"/>
  <c r="C29" i="11"/>
  <c r="C28" i="11"/>
  <c r="C26" i="11"/>
  <c r="D25" i="11"/>
  <c r="C25" i="11"/>
  <c r="C23" i="11"/>
  <c r="C22" i="11"/>
  <c r="C20" i="11"/>
  <c r="D19" i="11"/>
  <c r="C19" i="11"/>
  <c r="C17" i="11"/>
  <c r="C16" i="11"/>
  <c r="C15" i="11"/>
  <c r="C14" i="11"/>
  <c r="C13" i="11"/>
  <c r="C12" i="11"/>
  <c r="B9" i="11"/>
  <c r="A9" i="11"/>
  <c r="A6" i="11"/>
  <c r="A5" i="11"/>
  <c r="A4" i="11"/>
  <c r="A3" i="11"/>
  <c r="A2" i="11"/>
  <c r="B13" i="9"/>
  <c r="A9" i="9"/>
  <c r="A6" i="9"/>
  <c r="A5" i="9"/>
  <c r="A4" i="9"/>
  <c r="A3" i="9"/>
  <c r="A8" i="76" l="1"/>
  <c r="AU53" i="55"/>
  <c r="A8" i="74"/>
  <c r="AB62" i="21"/>
  <c r="AU50" i="55"/>
  <c r="AU32" i="57"/>
  <c r="AU41" i="55"/>
  <c r="AU20" i="55"/>
  <c r="AU30" i="57"/>
  <c r="AA17" i="24"/>
  <c r="AB63" i="21"/>
  <c r="AB69" i="26"/>
  <c r="AN26" i="26"/>
  <c r="AB61" i="21"/>
  <c r="N54" i="21"/>
  <c r="N9" i="21" s="1"/>
  <c r="AU32" i="56"/>
  <c r="AU20" i="56"/>
  <c r="AU31" i="55"/>
  <c r="AU32" i="55"/>
  <c r="AU30" i="56"/>
  <c r="AU41" i="58"/>
  <c r="AT37" i="58"/>
  <c r="AU21" i="57"/>
  <c r="N54" i="23"/>
  <c r="N9" i="23" s="1"/>
  <c r="N54" i="26"/>
  <c r="N9" i="26" s="1"/>
  <c r="D94" i="71"/>
  <c r="D95" i="71" s="1"/>
  <c r="D96" i="71" s="1"/>
  <c r="A8" i="14"/>
  <c r="J124" i="123" a="1"/>
  <c r="J124" i="123" s="1"/>
  <c r="K124" i="123" a="1"/>
  <c r="K124" i="123" s="1"/>
  <c r="E124" i="123" a="1"/>
  <c r="E124" i="123" s="1"/>
  <c r="L124" i="123" a="1"/>
  <c r="L124" i="123" s="1"/>
  <c r="F124" i="123" a="1"/>
  <c r="F124" i="123" s="1"/>
  <c r="H124" i="123" a="1"/>
  <c r="H124" i="123" s="1"/>
  <c r="G124" i="123" a="1"/>
  <c r="G124" i="123" s="1"/>
  <c r="I124" i="123" a="1"/>
  <c r="I124" i="123" s="1"/>
  <c r="X12" i="56"/>
  <c r="AI21" i="56" s="1"/>
  <c r="X12" i="57"/>
  <c r="AI19" i="57" s="1"/>
  <c r="X12" i="58"/>
  <c r="AI23" i="58" s="1"/>
  <c r="X12" i="55"/>
  <c r="AI46" i="55" s="1"/>
  <c r="U9" i="5"/>
  <c r="C161" i="123"/>
  <c r="M89" i="123"/>
  <c r="M94" i="123"/>
  <c r="M98" i="123"/>
  <c r="N104" i="123"/>
  <c r="N97" i="123"/>
  <c r="N93" i="123"/>
  <c r="N82" i="123"/>
  <c r="N81" i="123"/>
  <c r="N74" i="123"/>
  <c r="N75" i="123"/>
  <c r="N78" i="123"/>
  <c r="N112" i="123"/>
  <c r="N84" i="123"/>
  <c r="N79" i="123"/>
  <c r="N77" i="123"/>
  <c r="N118" i="123"/>
  <c r="N111" i="123"/>
  <c r="N83" i="123"/>
  <c r="N115" i="123"/>
  <c r="N117" i="123"/>
  <c r="N86" i="123"/>
  <c r="N122" i="123"/>
  <c r="N76" i="123"/>
  <c r="N80" i="123"/>
  <c r="N85" i="123"/>
  <c r="N121" i="123"/>
  <c r="N119" i="123"/>
  <c r="N157" i="123"/>
  <c r="N148" i="123"/>
  <c r="N149" i="123"/>
  <c r="N113" i="123"/>
  <c r="N155" i="123"/>
  <c r="N150" i="123"/>
  <c r="N156" i="123"/>
  <c r="N159" i="123"/>
  <c r="N154" i="123"/>
  <c r="N116" i="123"/>
  <c r="N120" i="123"/>
  <c r="N158" i="123"/>
  <c r="N123" i="123"/>
  <c r="N114" i="123"/>
  <c r="N160" i="123"/>
  <c r="N196" i="123"/>
  <c r="N187" i="123"/>
  <c r="N195" i="123"/>
  <c r="N153" i="123"/>
  <c r="N192" i="123"/>
  <c r="N185" i="123"/>
  <c r="N191" i="123"/>
  <c r="N194" i="123"/>
  <c r="N188" i="123"/>
  <c r="N193" i="123"/>
  <c r="N186" i="123"/>
  <c r="N189" i="123"/>
  <c r="N152" i="123"/>
  <c r="N151" i="123"/>
  <c r="N224" i="123"/>
  <c r="N226" i="123"/>
  <c r="N228" i="123"/>
  <c r="N227" i="123"/>
  <c r="N229" i="123"/>
  <c r="N232" i="123"/>
  <c r="N234" i="123"/>
  <c r="N190" i="123"/>
  <c r="N231" i="123"/>
  <c r="N223" i="123"/>
  <c r="N197" i="123"/>
  <c r="N233" i="123"/>
  <c r="N225" i="123"/>
  <c r="N222" i="123"/>
  <c r="N230" i="123"/>
  <c r="N265" i="123"/>
  <c r="N260" i="123"/>
  <c r="N261" i="123"/>
  <c r="N270" i="123"/>
  <c r="N262" i="123"/>
  <c r="N271" i="123"/>
  <c r="N259" i="123"/>
  <c r="N264" i="123"/>
  <c r="N269" i="123"/>
  <c r="N267" i="123"/>
  <c r="N263" i="123"/>
  <c r="N266" i="123"/>
  <c r="N268" i="123"/>
  <c r="N66" i="123"/>
  <c r="N73" i="123"/>
  <c r="N60" i="123"/>
  <c r="N57" i="123"/>
  <c r="N59" i="123"/>
  <c r="N71" i="123"/>
  <c r="N53" i="123"/>
  <c r="N90" i="123"/>
  <c r="N102" i="123"/>
  <c r="N99" i="123"/>
  <c r="N92" i="123"/>
  <c r="N107" i="123"/>
  <c r="N52" i="123"/>
  <c r="N51" i="123"/>
  <c r="N103" i="123"/>
  <c r="N63" i="123"/>
  <c r="N50" i="123"/>
  <c r="N106" i="123"/>
  <c r="N101" i="123"/>
  <c r="N62" i="123"/>
  <c r="N58" i="123"/>
  <c r="N88" i="123"/>
  <c r="N61" i="123"/>
  <c r="N67" i="123"/>
  <c r="N94" i="123"/>
  <c r="N72" i="123"/>
  <c r="N68" i="123"/>
  <c r="N54" i="123"/>
  <c r="N55" i="123"/>
  <c r="N56" i="123"/>
  <c r="N70" i="123"/>
  <c r="N91" i="123"/>
  <c r="N69" i="123"/>
  <c r="N65" i="123"/>
  <c r="N64" i="123"/>
  <c r="N110" i="123"/>
  <c r="N142" i="123"/>
  <c r="N135" i="123"/>
  <c r="N108" i="123"/>
  <c r="N96" i="123"/>
  <c r="N87" i="123"/>
  <c r="N141" i="123"/>
  <c r="N138" i="123"/>
  <c r="N144" i="123"/>
  <c r="N89" i="123"/>
  <c r="N105" i="123"/>
  <c r="N100" i="123"/>
  <c r="M105" i="123"/>
  <c r="N98" i="123"/>
  <c r="M104" i="123"/>
  <c r="M109" i="123"/>
  <c r="M108" i="123"/>
  <c r="N109" i="123"/>
  <c r="M95" i="123"/>
  <c r="N95" i="123"/>
  <c r="AB67" i="21"/>
  <c r="AB68" i="26"/>
  <c r="AN23" i="21"/>
  <c r="AN19" i="23"/>
  <c r="AB60" i="21"/>
  <c r="AB64" i="21"/>
  <c r="AB66" i="21"/>
  <c r="AB70" i="26"/>
  <c r="AB74" i="26"/>
  <c r="AB71" i="21"/>
  <c r="AB73" i="21"/>
  <c r="AN22" i="23"/>
  <c r="AN17" i="26"/>
  <c r="AM9" i="21"/>
  <c r="AN21" i="21"/>
  <c r="AN28" i="21"/>
  <c r="AB67" i="26"/>
  <c r="AB60" i="23"/>
  <c r="AB60" i="26"/>
  <c r="AG9" i="26"/>
  <c r="AE9" i="26"/>
  <c r="AB72" i="26"/>
  <c r="AI9" i="21"/>
  <c r="AD9" i="21"/>
  <c r="AB65" i="21"/>
  <c r="AH9" i="23"/>
  <c r="AJ9" i="26"/>
  <c r="AN24" i="26"/>
  <c r="AH20" i="68"/>
  <c r="AF26" i="68"/>
  <c r="AH29" i="68"/>
  <c r="AF23" i="68"/>
  <c r="AH18" i="68"/>
  <c r="AF30" i="68"/>
  <c r="AH27" i="68"/>
  <c r="AF21" i="68"/>
  <c r="AF24" i="68"/>
  <c r="AH22" i="68"/>
  <c r="AF28" i="68"/>
  <c r="AH31" i="68"/>
  <c r="AF19" i="68"/>
  <c r="AF25" i="68"/>
  <c r="AH25" i="68"/>
  <c r="N25" i="68"/>
  <c r="AN27" i="21"/>
  <c r="D27" i="68"/>
  <c r="E18" i="68"/>
  <c r="AB71" i="23"/>
  <c r="O28" i="68"/>
  <c r="AB73" i="23"/>
  <c r="O30" i="68"/>
  <c r="AG29" i="68"/>
  <c r="P19" i="68"/>
  <c r="P21" i="68"/>
  <c r="P28" i="68"/>
  <c r="P30" i="68"/>
  <c r="AH17" i="68"/>
  <c r="AH19" i="68"/>
  <c r="AH21" i="68"/>
  <c r="AH23" i="68"/>
  <c r="N18" i="22"/>
  <c r="N20" i="22"/>
  <c r="N22" i="22"/>
  <c r="N24" i="22"/>
  <c r="N26" i="22"/>
  <c r="N28" i="22"/>
  <c r="N30" i="22"/>
  <c r="D17" i="68"/>
  <c r="N17" i="68"/>
  <c r="D19" i="68"/>
  <c r="AJ9" i="21"/>
  <c r="D21" i="68"/>
  <c r="N27" i="68"/>
  <c r="AN29" i="21"/>
  <c r="D29" i="68"/>
  <c r="D31" i="68"/>
  <c r="O18" i="68"/>
  <c r="AN20" i="23"/>
  <c r="E20" i="68"/>
  <c r="E22" i="68"/>
  <c r="AG21" i="68"/>
  <c r="F23" i="68"/>
  <c r="AL9" i="21"/>
  <c r="AG9" i="21"/>
  <c r="N19" i="68"/>
  <c r="AK9" i="21"/>
  <c r="N21" i="68"/>
  <c r="N29" i="68"/>
  <c r="AN31" i="21"/>
  <c r="N31" i="68"/>
  <c r="AF18" i="68"/>
  <c r="AF20" i="68"/>
  <c r="AF22" i="68"/>
  <c r="AF27" i="68"/>
  <c r="AF29" i="68"/>
  <c r="AF31" i="68"/>
  <c r="AB63" i="23"/>
  <c r="O20" i="68"/>
  <c r="AB65" i="23"/>
  <c r="O22" i="68"/>
  <c r="E23" i="68"/>
  <c r="AN25" i="23"/>
  <c r="E25" i="68"/>
  <c r="E27" i="68"/>
  <c r="AG18" i="68"/>
  <c r="AG26" i="68"/>
  <c r="AM9" i="26"/>
  <c r="AB66" i="26"/>
  <c r="P23" i="68"/>
  <c r="F25" i="68"/>
  <c r="AB62" i="26"/>
  <c r="AB64" i="26"/>
  <c r="N18" i="24"/>
  <c r="N20" i="24"/>
  <c r="N22" i="24"/>
  <c r="N24" i="24"/>
  <c r="N26" i="24"/>
  <c r="N28" i="24"/>
  <c r="N30" i="24"/>
  <c r="AH9" i="21"/>
  <c r="AN24" i="21"/>
  <c r="D24" i="68"/>
  <c r="AN25" i="21"/>
  <c r="E17" i="68"/>
  <c r="AM9" i="23"/>
  <c r="AB66" i="23"/>
  <c r="O23" i="68"/>
  <c r="O25" i="68"/>
  <c r="AB70" i="23"/>
  <c r="O27" i="68"/>
  <c r="AN29" i="23"/>
  <c r="E29" i="68"/>
  <c r="AN31" i="23"/>
  <c r="E31" i="68"/>
  <c r="AG22" i="68"/>
  <c r="AG23" i="68"/>
  <c r="AG30" i="68"/>
  <c r="F18" i="68"/>
  <c r="F20" i="68"/>
  <c r="F22" i="68"/>
  <c r="AN25" i="26"/>
  <c r="P25" i="68"/>
  <c r="F27" i="68"/>
  <c r="F29" i="68"/>
  <c r="AN31" i="26"/>
  <c r="F31" i="68"/>
  <c r="AH24" i="68"/>
  <c r="AH26" i="68"/>
  <c r="AH28" i="68"/>
  <c r="AH30" i="68"/>
  <c r="AN17" i="21"/>
  <c r="AE9" i="21"/>
  <c r="N24" i="68"/>
  <c r="D26" i="68"/>
  <c r="D28" i="68"/>
  <c r="AB70" i="21"/>
  <c r="AB72" i="21"/>
  <c r="O17" i="68"/>
  <c r="E19" i="68"/>
  <c r="AE9" i="23"/>
  <c r="O29" i="68"/>
  <c r="AB74" i="23"/>
  <c r="O31" i="68"/>
  <c r="AG19" i="68"/>
  <c r="AG27" i="68"/>
  <c r="P18" i="68"/>
  <c r="P20" i="68"/>
  <c r="P22" i="68"/>
  <c r="P27" i="68"/>
  <c r="P29" i="68"/>
  <c r="P31" i="68"/>
  <c r="N17" i="22"/>
  <c r="N19" i="22"/>
  <c r="N21" i="22"/>
  <c r="N23" i="22"/>
  <c r="N25" i="22"/>
  <c r="N27" i="22"/>
  <c r="N29" i="22"/>
  <c r="N31" i="22"/>
  <c r="AN18" i="21"/>
  <c r="D18" i="68"/>
  <c r="D20" i="68"/>
  <c r="AB69" i="21"/>
  <c r="N26" i="68"/>
  <c r="N28" i="68"/>
  <c r="D30" i="68"/>
  <c r="AB68" i="21"/>
  <c r="AD9" i="23"/>
  <c r="AL9" i="23"/>
  <c r="O19" i="68"/>
  <c r="E21" i="68"/>
  <c r="AJ9" i="23"/>
  <c r="AG24" i="68"/>
  <c r="AG31" i="68"/>
  <c r="F24" i="68"/>
  <c r="AB71" i="26"/>
  <c r="AB73" i="26"/>
  <c r="N18" i="68"/>
  <c r="AA9" i="21"/>
  <c r="N20" i="68"/>
  <c r="D22" i="68"/>
  <c r="D23" i="68"/>
  <c r="N30" i="68"/>
  <c r="AB64" i="23"/>
  <c r="O21" i="68"/>
  <c r="E24" i="68"/>
  <c r="E26" i="68"/>
  <c r="AN27" i="23"/>
  <c r="AB62" i="23"/>
  <c r="AG28" i="68"/>
  <c r="F17" i="68"/>
  <c r="P24" i="68"/>
  <c r="F26" i="68"/>
  <c r="AB61" i="26"/>
  <c r="AB63" i="26"/>
  <c r="AB65" i="26"/>
  <c r="N17" i="24"/>
  <c r="N19" i="24"/>
  <c r="N21" i="24"/>
  <c r="N23" i="24"/>
  <c r="N25" i="24"/>
  <c r="N27" i="24"/>
  <c r="N29" i="24"/>
  <c r="N31" i="24"/>
  <c r="N22" i="68"/>
  <c r="N23" i="68"/>
  <c r="D25" i="68"/>
  <c r="AF9" i="23"/>
  <c r="AN17" i="23"/>
  <c r="O24" i="68"/>
  <c r="AB69" i="23"/>
  <c r="O26" i="68"/>
  <c r="E28" i="68"/>
  <c r="AN30" i="23"/>
  <c r="E30" i="68"/>
  <c r="W30" i="68" s="1"/>
  <c r="AG17" i="68"/>
  <c r="AG20" i="68"/>
  <c r="AG25" i="68"/>
  <c r="P17" i="68"/>
  <c r="F19" i="68"/>
  <c r="AN21" i="26"/>
  <c r="F21" i="68"/>
  <c r="AN22" i="26"/>
  <c r="P26" i="68"/>
  <c r="F28" i="68"/>
  <c r="AN30" i="26"/>
  <c r="F30" i="68"/>
  <c r="M138" i="123"/>
  <c r="M142" i="123"/>
  <c r="M128" i="123"/>
  <c r="M125" i="123"/>
  <c r="N147" i="123"/>
  <c r="M137" i="123"/>
  <c r="M136" i="123"/>
  <c r="M140" i="123"/>
  <c r="M127" i="123"/>
  <c r="N130" i="123"/>
  <c r="M141" i="123"/>
  <c r="M130" i="123"/>
  <c r="N129" i="123"/>
  <c r="M147" i="123"/>
  <c r="M144" i="123"/>
  <c r="M143" i="123"/>
  <c r="M139" i="123"/>
  <c r="M129" i="123"/>
  <c r="N133" i="123"/>
  <c r="N131" i="123"/>
  <c r="M145" i="123"/>
  <c r="N134" i="123"/>
  <c r="N136" i="123"/>
  <c r="M126" i="123"/>
  <c r="N128" i="123"/>
  <c r="N137" i="123"/>
  <c r="C9" i="123"/>
  <c r="N139" i="123"/>
  <c r="N125" i="123"/>
  <c r="N140" i="123"/>
  <c r="N143" i="123"/>
  <c r="M131" i="123"/>
  <c r="N127" i="123"/>
  <c r="M87" i="123"/>
  <c r="M133" i="123"/>
  <c r="M134" i="123"/>
  <c r="M135" i="123"/>
  <c r="P9" i="5"/>
  <c r="AG37" i="58"/>
  <c r="AU22" i="58"/>
  <c r="AU32" i="58"/>
  <c r="AU49" i="58"/>
  <c r="AU51" i="55"/>
  <c r="AU30" i="55"/>
  <c r="AU42" i="55"/>
  <c r="AU20" i="58"/>
  <c r="AU30" i="58"/>
  <c r="AU46" i="58"/>
  <c r="AU21" i="55"/>
  <c r="AU53" i="58"/>
  <c r="AU53" i="57"/>
  <c r="AU51" i="58"/>
  <c r="AU31" i="56"/>
  <c r="AU31" i="57"/>
  <c r="AU29" i="56"/>
  <c r="Y9" i="58"/>
  <c r="AU29" i="57"/>
  <c r="L37" i="58"/>
  <c r="L55" i="58" s="1"/>
  <c r="AT34" i="58"/>
  <c r="AU24" i="58"/>
  <c r="AU33" i="58"/>
  <c r="AA9" i="58"/>
  <c r="AU29" i="55"/>
  <c r="AU21" i="56"/>
  <c r="AU20" i="57"/>
  <c r="AU18" i="58"/>
  <c r="AU28" i="58"/>
  <c r="AU52" i="55"/>
  <c r="AU25" i="58"/>
  <c r="F54" i="122"/>
  <c r="F9" i="122" s="1"/>
  <c r="D54" i="122"/>
  <c r="D9" i="122" s="1"/>
  <c r="E54" i="122"/>
  <c r="E9" i="122" s="1"/>
  <c r="AU52" i="56"/>
  <c r="AU42" i="57"/>
  <c r="AL9" i="58"/>
  <c r="AU50" i="58"/>
  <c r="AU50" i="56"/>
  <c r="AM9" i="58"/>
  <c r="AU48" i="58"/>
  <c r="AE9" i="58"/>
  <c r="AU41" i="56"/>
  <c r="AU51" i="57"/>
  <c r="Q34" i="58"/>
  <c r="AC9" i="58"/>
  <c r="AU45" i="58"/>
  <c r="N9" i="58"/>
  <c r="AU16" i="58"/>
  <c r="H9" i="58"/>
  <c r="P9" i="58"/>
  <c r="AU42" i="58"/>
  <c r="AU42" i="56"/>
  <c r="AU52" i="57"/>
  <c r="O9" i="58"/>
  <c r="AN9" i="58"/>
  <c r="AU40" i="58"/>
  <c r="AU53" i="56"/>
  <c r="AU50" i="57"/>
  <c r="K9" i="58"/>
  <c r="AS9" i="58"/>
  <c r="AO9" i="58"/>
  <c r="AU51" i="56"/>
  <c r="AU41" i="57"/>
  <c r="AU37" i="58"/>
  <c r="AP55" i="58"/>
  <c r="AT55" i="58" s="1"/>
  <c r="AU54" i="58"/>
  <c r="X55" i="58"/>
  <c r="AF55" i="58"/>
  <c r="AU52" i="58"/>
  <c r="AU38" i="58"/>
  <c r="AD9" i="58"/>
  <c r="G55" i="58"/>
  <c r="AG34" i="58"/>
  <c r="AU34" i="58" s="1"/>
  <c r="A8" i="73"/>
  <c r="B197" i="24"/>
  <c r="B197" i="22"/>
  <c r="B197" i="27"/>
  <c r="B196" i="27"/>
  <c r="B196" i="24"/>
  <c r="B196" i="22"/>
  <c r="B195" i="22"/>
  <c r="B195" i="27"/>
  <c r="B195" i="24"/>
  <c r="B210" i="24"/>
  <c r="B210" i="22"/>
  <c r="B210" i="27"/>
  <c r="B154" i="24"/>
  <c r="B154" i="22"/>
  <c r="B154" i="27"/>
  <c r="B152" i="22"/>
  <c r="B152" i="27"/>
  <c r="B152" i="24"/>
  <c r="B153" i="27"/>
  <c r="B153" i="24"/>
  <c r="B153" i="22"/>
  <c r="B167" i="24"/>
  <c r="B167" i="22"/>
  <c r="B167" i="27"/>
  <c r="AA25" i="24"/>
  <c r="AA29" i="24"/>
  <c r="AA19" i="24"/>
  <c r="AA18" i="22"/>
  <c r="AA22" i="22"/>
  <c r="AA24" i="22"/>
  <c r="AA28" i="22"/>
  <c r="AA18" i="27"/>
  <c r="AA22" i="27"/>
  <c r="AA26" i="27"/>
  <c r="AA20" i="22"/>
  <c r="AA26" i="22"/>
  <c r="AA30" i="22"/>
  <c r="AA24" i="27"/>
  <c r="AA28" i="27"/>
  <c r="AA17" i="22"/>
  <c r="AA19" i="22"/>
  <c r="AA21" i="22"/>
  <c r="AA23" i="22"/>
  <c r="AA25" i="22"/>
  <c r="AA27" i="22"/>
  <c r="AA29" i="22"/>
  <c r="AA31" i="22"/>
  <c r="AA18" i="24"/>
  <c r="AA22" i="24"/>
  <c r="AA24" i="24"/>
  <c r="AA28" i="24"/>
  <c r="AA23" i="27"/>
  <c r="AA19" i="27"/>
  <c r="AA25" i="27"/>
  <c r="AA29" i="27"/>
  <c r="AG9" i="23"/>
  <c r="AN18" i="23"/>
  <c r="AB67" i="23"/>
  <c r="AN24" i="23"/>
  <c r="AA9" i="26"/>
  <c r="AD9" i="26"/>
  <c r="AL9" i="26"/>
  <c r="AN19" i="21"/>
  <c r="AB74" i="21"/>
  <c r="AB61" i="23"/>
  <c r="AA9" i="23"/>
  <c r="AN21" i="23"/>
  <c r="AN23" i="26"/>
  <c r="AN20" i="21"/>
  <c r="AF9" i="21"/>
  <c r="AN18" i="26"/>
  <c r="AN20" i="26"/>
  <c r="AN22" i="21"/>
  <c r="AN26" i="21"/>
  <c r="AK9" i="23"/>
  <c r="AH9" i="26"/>
  <c r="AI9" i="26"/>
  <c r="AN23" i="23"/>
  <c r="AN30" i="21"/>
  <c r="AI9" i="23"/>
  <c r="AK9" i="26"/>
  <c r="AF9" i="26"/>
  <c r="AN28" i="26"/>
  <c r="AA21" i="27"/>
  <c r="AA31" i="27"/>
  <c r="AA26" i="24"/>
  <c r="AA21" i="24"/>
  <c r="AA23" i="24"/>
  <c r="AA31" i="24"/>
  <c r="AN26" i="23"/>
  <c r="AN27" i="26"/>
  <c r="AA30" i="27"/>
  <c r="AN28" i="23"/>
  <c r="AN19" i="26"/>
  <c r="AN29" i="26"/>
  <c r="AA20" i="24"/>
  <c r="AA30" i="24"/>
  <c r="AA27" i="24"/>
  <c r="AA20" i="27"/>
  <c r="AA27" i="27"/>
  <c r="Q9" i="111"/>
  <c r="G9" i="111"/>
  <c r="A9" i="57"/>
  <c r="A9" i="56"/>
  <c r="A9" i="55"/>
  <c r="A9" i="58"/>
  <c r="W55" i="100"/>
  <c r="AG37" i="100"/>
  <c r="AG55" i="108"/>
  <c r="Q55" i="105"/>
  <c r="AJ55" i="102"/>
  <c r="AT37" i="102"/>
  <c r="C9" i="11"/>
  <c r="B17" i="9"/>
  <c r="B9" i="9" s="1"/>
  <c r="A8" i="9" s="1"/>
  <c r="A8" i="17"/>
  <c r="L9" i="58" l="1"/>
  <c r="W28" i="68"/>
  <c r="V25" i="68"/>
  <c r="A8" i="5"/>
  <c r="AI17" i="68"/>
  <c r="X17" i="68"/>
  <c r="X19" i="68"/>
  <c r="X30" i="68"/>
  <c r="N54" i="22"/>
  <c r="F54" i="68"/>
  <c r="W22" i="68"/>
  <c r="D54" i="68"/>
  <c r="D9" i="68" s="1"/>
  <c r="E54" i="68"/>
  <c r="Q37" i="58"/>
  <c r="I161" i="123" a="1"/>
  <c r="I161" i="123" s="1"/>
  <c r="J161" i="123" a="1"/>
  <c r="J161" i="123" s="1"/>
  <c r="K161" i="123" a="1"/>
  <c r="K161" i="123" s="1"/>
  <c r="E161" i="123" a="1"/>
  <c r="E161" i="123" s="1"/>
  <c r="L161" i="123" a="1"/>
  <c r="L161" i="123" s="1"/>
  <c r="F161" i="123" a="1"/>
  <c r="F161" i="123" s="1"/>
  <c r="G161" i="123" a="1"/>
  <c r="G161" i="123" s="1"/>
  <c r="H161" i="123" a="1"/>
  <c r="H161" i="123" s="1"/>
  <c r="AI25" i="57"/>
  <c r="V47" i="57"/>
  <c r="AI20" i="57"/>
  <c r="S25" i="55"/>
  <c r="V42" i="55"/>
  <c r="V41" i="55"/>
  <c r="AI32" i="57"/>
  <c r="S52" i="57"/>
  <c r="S19" i="57"/>
  <c r="AI25" i="55"/>
  <c r="V33" i="55"/>
  <c r="S55" i="57"/>
  <c r="AI40" i="55"/>
  <c r="S37" i="57"/>
  <c r="S38" i="55"/>
  <c r="AI50" i="55"/>
  <c r="V55" i="55"/>
  <c r="AI44" i="55"/>
  <c r="V21" i="55"/>
  <c r="S34" i="57"/>
  <c r="S29" i="57"/>
  <c r="S50" i="55"/>
  <c r="V16" i="57"/>
  <c r="V19" i="57"/>
  <c r="V31" i="55"/>
  <c r="S46" i="55"/>
  <c r="S33" i="57"/>
  <c r="V41" i="57"/>
  <c r="S53" i="55"/>
  <c r="S40" i="55"/>
  <c r="V25" i="55"/>
  <c r="AI24" i="55"/>
  <c r="V27" i="56"/>
  <c r="S52" i="55"/>
  <c r="S29" i="55"/>
  <c r="S44" i="55"/>
  <c r="AI22" i="55"/>
  <c r="AI39" i="55"/>
  <c r="S21" i="55"/>
  <c r="S51" i="55"/>
  <c r="AI48" i="55"/>
  <c r="V38" i="55"/>
  <c r="S55" i="55"/>
  <c r="V20" i="55"/>
  <c r="V52" i="55"/>
  <c r="AI28" i="55"/>
  <c r="V32" i="57"/>
  <c r="S47" i="57"/>
  <c r="S30" i="55"/>
  <c r="V53" i="55"/>
  <c r="S27" i="55"/>
  <c r="V44" i="55"/>
  <c r="AI27" i="55"/>
  <c r="V22" i="58"/>
  <c r="V22" i="57"/>
  <c r="AI33" i="57"/>
  <c r="S27" i="57"/>
  <c r="V48" i="57"/>
  <c r="S32" i="57"/>
  <c r="S25" i="57"/>
  <c r="AI49" i="57"/>
  <c r="V47" i="58"/>
  <c r="V50" i="56"/>
  <c r="AI50" i="58"/>
  <c r="S30" i="56"/>
  <c r="AI30" i="56"/>
  <c r="V16" i="58"/>
  <c r="V33" i="56"/>
  <c r="S31" i="57"/>
  <c r="AI16" i="57"/>
  <c r="V37" i="57"/>
  <c r="S44" i="57"/>
  <c r="AI24" i="57"/>
  <c r="V54" i="58"/>
  <c r="AI53" i="56"/>
  <c r="AI40" i="57"/>
  <c r="V55" i="57"/>
  <c r="AI37" i="57"/>
  <c r="V23" i="57"/>
  <c r="AI23" i="57"/>
  <c r="AI37" i="58"/>
  <c r="S21" i="56"/>
  <c r="AI17" i="57"/>
  <c r="AI18" i="57"/>
  <c r="S26" i="57"/>
  <c r="V30" i="57"/>
  <c r="AI43" i="57"/>
  <c r="V41" i="56"/>
  <c r="V29" i="58"/>
  <c r="S19" i="56"/>
  <c r="AI18" i="55"/>
  <c r="AI31" i="55"/>
  <c r="S54" i="55"/>
  <c r="AI55" i="55"/>
  <c r="S28" i="55"/>
  <c r="S48" i="55"/>
  <c r="S43" i="55"/>
  <c r="V48" i="55"/>
  <c r="AI29" i="55"/>
  <c r="V32" i="56"/>
  <c r="V54" i="56"/>
  <c r="V25" i="56"/>
  <c r="AI46" i="57"/>
  <c r="V32" i="55"/>
  <c r="S17" i="55"/>
  <c r="S34" i="55"/>
  <c r="AI37" i="55"/>
  <c r="S20" i="55"/>
  <c r="V26" i="55"/>
  <c r="V45" i="55"/>
  <c r="V46" i="55"/>
  <c r="AI47" i="55"/>
  <c r="AI16" i="56"/>
  <c r="V55" i="56"/>
  <c r="V44" i="56"/>
  <c r="S33" i="55"/>
  <c r="AI16" i="55"/>
  <c r="S37" i="55"/>
  <c r="S23" i="55"/>
  <c r="S19" i="55"/>
  <c r="V24" i="55"/>
  <c r="V43" i="55"/>
  <c r="AI23" i="55"/>
  <c r="AI19" i="55"/>
  <c r="AI40" i="56"/>
  <c r="S24" i="56"/>
  <c r="AI25" i="56"/>
  <c r="S18" i="57"/>
  <c r="S16" i="57"/>
  <c r="AI55" i="57"/>
  <c r="V25" i="57"/>
  <c r="V28" i="57"/>
  <c r="AI30" i="57"/>
  <c r="S31" i="55"/>
  <c r="AI34" i="55"/>
  <c r="V54" i="55"/>
  <c r="S22" i="55"/>
  <c r="V29" i="55"/>
  <c r="V23" i="55"/>
  <c r="V50" i="55"/>
  <c r="AI49" i="55"/>
  <c r="AI45" i="55"/>
  <c r="AI52" i="56"/>
  <c r="S45" i="56"/>
  <c r="AI43" i="56"/>
  <c r="V33" i="57"/>
  <c r="S17" i="57"/>
  <c r="AI34" i="57"/>
  <c r="V27" i="57"/>
  <c r="V51" i="57"/>
  <c r="AI21" i="57"/>
  <c r="V16" i="56"/>
  <c r="AI54" i="56"/>
  <c r="V26" i="56"/>
  <c r="AI33" i="58"/>
  <c r="AI39" i="58"/>
  <c r="V34" i="58"/>
  <c r="S23" i="58"/>
  <c r="S49" i="58"/>
  <c r="V46" i="58"/>
  <c r="AI42" i="58"/>
  <c r="S18" i="56"/>
  <c r="AI32" i="56"/>
  <c r="V34" i="56"/>
  <c r="AI38" i="56"/>
  <c r="V24" i="56"/>
  <c r="S49" i="56"/>
  <c r="AI20" i="56"/>
  <c r="AI50" i="56"/>
  <c r="X9" i="58"/>
  <c r="V31" i="58"/>
  <c r="AI52" i="58"/>
  <c r="AI38" i="58"/>
  <c r="V25" i="58"/>
  <c r="V28" i="58"/>
  <c r="V52" i="58"/>
  <c r="AI41" i="58"/>
  <c r="S32" i="58"/>
  <c r="AI53" i="58"/>
  <c r="S27" i="58"/>
  <c r="S21" i="58"/>
  <c r="S47" i="58"/>
  <c r="V51" i="58"/>
  <c r="AI48" i="58"/>
  <c r="S31" i="56"/>
  <c r="S52" i="56"/>
  <c r="S38" i="56"/>
  <c r="V23" i="56"/>
  <c r="V29" i="56"/>
  <c r="S48" i="56"/>
  <c r="AI48" i="56"/>
  <c r="AI22" i="56"/>
  <c r="AI16" i="58"/>
  <c r="V37" i="58"/>
  <c r="S28" i="58"/>
  <c r="V26" i="58"/>
  <c r="V50" i="58"/>
  <c r="AI45" i="58"/>
  <c r="AI22" i="58"/>
  <c r="V17" i="56"/>
  <c r="AI39" i="56"/>
  <c r="V53" i="56"/>
  <c r="S28" i="56"/>
  <c r="V28" i="56"/>
  <c r="V47" i="56"/>
  <c r="AI19" i="56"/>
  <c r="AI29" i="56"/>
  <c r="V31" i="57"/>
  <c r="S30" i="57"/>
  <c r="V54" i="57"/>
  <c r="S39" i="57"/>
  <c r="S22" i="57"/>
  <c r="S50" i="57"/>
  <c r="V20" i="57"/>
  <c r="V46" i="57"/>
  <c r="AI41" i="57"/>
  <c r="S30" i="58"/>
  <c r="AI54" i="58"/>
  <c r="S20" i="58"/>
  <c r="V18" i="58"/>
  <c r="V42" i="58"/>
  <c r="AI27" i="58"/>
  <c r="AI47" i="58"/>
  <c r="AI17" i="56"/>
  <c r="V37" i="56"/>
  <c r="S39" i="56"/>
  <c r="V22" i="56"/>
  <c r="S51" i="56"/>
  <c r="V45" i="56"/>
  <c r="AI26" i="56"/>
  <c r="S53" i="57"/>
  <c r="AI31" i="57"/>
  <c r="V17" i="57"/>
  <c r="V34" i="57"/>
  <c r="V39" i="57"/>
  <c r="V26" i="57"/>
  <c r="S42" i="57"/>
  <c r="S45" i="57"/>
  <c r="V44" i="57"/>
  <c r="AI28" i="57"/>
  <c r="V33" i="58"/>
  <c r="AI31" i="58"/>
  <c r="V38" i="58"/>
  <c r="S26" i="58"/>
  <c r="S43" i="58"/>
  <c r="V41" i="58"/>
  <c r="AI26" i="58"/>
  <c r="V55" i="58"/>
  <c r="AI32" i="58"/>
  <c r="S39" i="58"/>
  <c r="S25" i="58"/>
  <c r="S42" i="58"/>
  <c r="V48" i="58"/>
  <c r="AI43" i="58"/>
  <c r="AI31" i="56"/>
  <c r="V31" i="56"/>
  <c r="S55" i="56"/>
  <c r="S40" i="56"/>
  <c r="S46" i="56"/>
  <c r="V19" i="56"/>
  <c r="V51" i="56"/>
  <c r="AI44" i="56"/>
  <c r="AI53" i="57"/>
  <c r="S51" i="57"/>
  <c r="S21" i="57"/>
  <c r="S48" i="57"/>
  <c r="V43" i="57"/>
  <c r="AI51" i="57"/>
  <c r="AI26" i="57"/>
  <c r="AI39" i="57"/>
  <c r="AI54" i="57"/>
  <c r="S40" i="57"/>
  <c r="S43" i="57"/>
  <c r="S28" i="57"/>
  <c r="V24" i="57"/>
  <c r="V29" i="57"/>
  <c r="V50" i="57"/>
  <c r="V45" i="57"/>
  <c r="AI22" i="57"/>
  <c r="AI48" i="57"/>
  <c r="S54" i="57"/>
  <c r="S38" i="57"/>
  <c r="V53" i="57"/>
  <c r="S24" i="57"/>
  <c r="S20" i="57"/>
  <c r="S49" i="57"/>
  <c r="V21" i="57"/>
  <c r="V42" i="57"/>
  <c r="AI45" i="57"/>
  <c r="AI50" i="57"/>
  <c r="AI27" i="57"/>
  <c r="AI52" i="57"/>
  <c r="V38" i="57"/>
  <c r="AI38" i="57"/>
  <c r="S23" i="57"/>
  <c r="V18" i="57"/>
  <c r="S41" i="57"/>
  <c r="S46" i="57"/>
  <c r="V49" i="57"/>
  <c r="V52" i="57"/>
  <c r="AI42" i="57"/>
  <c r="AI47" i="57"/>
  <c r="V16" i="55"/>
  <c r="AI32" i="55"/>
  <c r="V37" i="55"/>
  <c r="AI53" i="55"/>
  <c r="S39" i="55"/>
  <c r="V28" i="55"/>
  <c r="S41" i="55"/>
  <c r="S42" i="55"/>
  <c r="S45" i="55"/>
  <c r="AI51" i="55"/>
  <c r="V49" i="55"/>
  <c r="AI42" i="55"/>
  <c r="AI21" i="55"/>
  <c r="AI26" i="55"/>
  <c r="S18" i="58"/>
  <c r="V32" i="58"/>
  <c r="S52" i="58"/>
  <c r="S37" i="58"/>
  <c r="V39" i="58"/>
  <c r="S19" i="58"/>
  <c r="S24" i="58"/>
  <c r="V24" i="58"/>
  <c r="V30" i="58"/>
  <c r="S46" i="58"/>
  <c r="V40" i="58"/>
  <c r="V43" i="58"/>
  <c r="AI25" i="58"/>
  <c r="AI30" i="58"/>
  <c r="S32" i="56"/>
  <c r="S53" i="56"/>
  <c r="AI33" i="56"/>
  <c r="V38" i="56"/>
  <c r="AI55" i="56"/>
  <c r="S29" i="56"/>
  <c r="S27" i="56"/>
  <c r="S47" i="56"/>
  <c r="S43" i="56"/>
  <c r="S41" i="56"/>
  <c r="V52" i="56"/>
  <c r="V49" i="56"/>
  <c r="AI45" i="56"/>
  <c r="AI42" i="56"/>
  <c r="AI33" i="55"/>
  <c r="AI17" i="55"/>
  <c r="S32" i="55"/>
  <c r="V39" i="55"/>
  <c r="AI54" i="55"/>
  <c r="AI38" i="55"/>
  <c r="V27" i="55"/>
  <c r="V19" i="55"/>
  <c r="V18" i="55"/>
  <c r="V30" i="55"/>
  <c r="AI43" i="55"/>
  <c r="V40" i="55"/>
  <c r="AI41" i="55"/>
  <c r="AI20" i="55"/>
  <c r="S31" i="58"/>
  <c r="AI40" i="58"/>
  <c r="AI18" i="58"/>
  <c r="AI34" i="58"/>
  <c r="S34" i="58"/>
  <c r="S40" i="58"/>
  <c r="V23" i="58"/>
  <c r="V27" i="58"/>
  <c r="S45" i="58"/>
  <c r="S41" i="58"/>
  <c r="AI28" i="58"/>
  <c r="AI46" i="58"/>
  <c r="AI19" i="58"/>
  <c r="AI24" i="58"/>
  <c r="AI29" i="58"/>
  <c r="S16" i="56"/>
  <c r="AI18" i="56"/>
  <c r="S34" i="56"/>
  <c r="S37" i="56"/>
  <c r="AI37" i="56"/>
  <c r="S22" i="56"/>
  <c r="S26" i="56"/>
  <c r="V21" i="56"/>
  <c r="S50" i="56"/>
  <c r="V48" i="56"/>
  <c r="V43" i="56"/>
  <c r="AI47" i="56"/>
  <c r="AI24" i="56"/>
  <c r="AI49" i="56"/>
  <c r="S16" i="55"/>
  <c r="S18" i="55"/>
  <c r="V17" i="55"/>
  <c r="AI52" i="55"/>
  <c r="V34" i="55"/>
  <c r="S24" i="55"/>
  <c r="S49" i="55"/>
  <c r="S26" i="55"/>
  <c r="S47" i="55"/>
  <c r="V22" i="55"/>
  <c r="V51" i="55"/>
  <c r="V47" i="55"/>
  <c r="AI30" i="55"/>
  <c r="V17" i="58"/>
  <c r="S33" i="58"/>
  <c r="S53" i="58"/>
  <c r="S54" i="58"/>
  <c r="S38" i="58"/>
  <c r="V53" i="58"/>
  <c r="S44" i="58"/>
  <c r="S22" i="58"/>
  <c r="S51" i="58"/>
  <c r="S48" i="58"/>
  <c r="V49" i="58"/>
  <c r="V45" i="58"/>
  <c r="AI44" i="58"/>
  <c r="AI49" i="58"/>
  <c r="AI21" i="58"/>
  <c r="S33" i="56"/>
  <c r="S17" i="56"/>
  <c r="S54" i="56"/>
  <c r="V39" i="56"/>
  <c r="AI34" i="56"/>
  <c r="V30" i="56"/>
  <c r="S25" i="56"/>
  <c r="S44" i="56"/>
  <c r="S42" i="56"/>
  <c r="V40" i="56"/>
  <c r="AI28" i="56"/>
  <c r="AI27" i="56"/>
  <c r="AI51" i="56"/>
  <c r="AI41" i="56"/>
  <c r="V40" i="57"/>
  <c r="AI44" i="57"/>
  <c r="AI29" i="57"/>
  <c r="AI17" i="58"/>
  <c r="S16" i="58"/>
  <c r="S17" i="58"/>
  <c r="S55" i="58"/>
  <c r="AI55" i="58"/>
  <c r="V21" i="58"/>
  <c r="V19" i="58"/>
  <c r="S29" i="58"/>
  <c r="S50" i="58"/>
  <c r="V20" i="58"/>
  <c r="AI20" i="58"/>
  <c r="V44" i="58"/>
  <c r="AI51" i="58"/>
  <c r="S20" i="56"/>
  <c r="S23" i="56"/>
  <c r="V20" i="56"/>
  <c r="V18" i="56"/>
  <c r="V46" i="56"/>
  <c r="V42" i="56"/>
  <c r="AI46" i="56"/>
  <c r="AI23" i="56"/>
  <c r="V17" i="68"/>
  <c r="C198" i="123"/>
  <c r="F9" i="123"/>
  <c r="M146" i="123"/>
  <c r="N132" i="123"/>
  <c r="M132" i="123"/>
  <c r="N163" i="123"/>
  <c r="J9" i="123"/>
  <c r="N145" i="123"/>
  <c r="N146" i="123"/>
  <c r="N126" i="123"/>
  <c r="AF9" i="68"/>
  <c r="AG9" i="68"/>
  <c r="AB9" i="26"/>
  <c r="AI30" i="68"/>
  <c r="AB9" i="21"/>
  <c r="O9" i="68"/>
  <c r="P9" i="68"/>
  <c r="W17" i="68"/>
  <c r="N9" i="68"/>
  <c r="AI19" i="68"/>
  <c r="V28" i="68"/>
  <c r="V24" i="68"/>
  <c r="V31" i="68"/>
  <c r="AB9" i="23"/>
  <c r="V19" i="68"/>
  <c r="V20" i="68"/>
  <c r="X23" i="68"/>
  <c r="AI23" i="68"/>
  <c r="W18" i="68"/>
  <c r="X29" i="68"/>
  <c r="AH9" i="68"/>
  <c r="AI26" i="68"/>
  <c r="AN9" i="21"/>
  <c r="X21" i="68"/>
  <c r="W21" i="68"/>
  <c r="V18" i="68"/>
  <c r="W19" i="68"/>
  <c r="V26" i="68"/>
  <c r="AI28" i="68"/>
  <c r="X22" i="68"/>
  <c r="W23" i="68"/>
  <c r="W20" i="68"/>
  <c r="AI25" i="68"/>
  <c r="AI27" i="68"/>
  <c r="AI29" i="68"/>
  <c r="X24" i="68"/>
  <c r="X25" i="68"/>
  <c r="W26" i="68"/>
  <c r="X20" i="68"/>
  <c r="AI22" i="68"/>
  <c r="X28" i="68"/>
  <c r="N54" i="24"/>
  <c r="V23" i="68"/>
  <c r="X27" i="68"/>
  <c r="W27" i="68"/>
  <c r="V27" i="68"/>
  <c r="W24" i="68"/>
  <c r="AI24" i="68"/>
  <c r="X18" i="68"/>
  <c r="W31" i="68"/>
  <c r="AI21" i="68"/>
  <c r="V21" i="68"/>
  <c r="AI18" i="68"/>
  <c r="V22" i="68"/>
  <c r="W25" i="68"/>
  <c r="X31" i="68"/>
  <c r="AI31" i="68"/>
  <c r="AI20" i="68"/>
  <c r="X26" i="68"/>
  <c r="V30" i="68"/>
  <c r="W29" i="68"/>
  <c r="V29" i="68"/>
  <c r="M178" i="123"/>
  <c r="E9" i="123"/>
  <c r="N183" i="123"/>
  <c r="I9" i="123"/>
  <c r="N162" i="123"/>
  <c r="G9" i="123"/>
  <c r="L9" i="123"/>
  <c r="K9" i="123"/>
  <c r="M166" i="123"/>
  <c r="M179" i="123"/>
  <c r="N177" i="123"/>
  <c r="M169" i="123"/>
  <c r="M167" i="123"/>
  <c r="N168" i="123"/>
  <c r="N175" i="123"/>
  <c r="M162" i="123"/>
  <c r="N174" i="123"/>
  <c r="N124" i="123"/>
  <c r="M180" i="123"/>
  <c r="N176" i="123"/>
  <c r="N164" i="123"/>
  <c r="M183" i="123"/>
  <c r="M168" i="123"/>
  <c r="M182" i="123"/>
  <c r="M124" i="123"/>
  <c r="N171" i="123"/>
  <c r="N165" i="123"/>
  <c r="N184" i="123"/>
  <c r="N166" i="123"/>
  <c r="N178" i="123"/>
  <c r="N181" i="123"/>
  <c r="M174" i="123"/>
  <c r="N172" i="123"/>
  <c r="M173" i="123"/>
  <c r="M177" i="123"/>
  <c r="M176" i="123"/>
  <c r="N169" i="123"/>
  <c r="M164" i="123"/>
  <c r="M175" i="123"/>
  <c r="H9" i="123"/>
  <c r="N167" i="123"/>
  <c r="N170" i="123"/>
  <c r="M172" i="123"/>
  <c r="N180" i="123"/>
  <c r="N182" i="123"/>
  <c r="M181" i="123"/>
  <c r="M170" i="123"/>
  <c r="M171" i="123"/>
  <c r="M165" i="123"/>
  <c r="N173" i="123"/>
  <c r="M184" i="123"/>
  <c r="N179" i="123"/>
  <c r="B9" i="80"/>
  <c r="A8" i="80" s="1"/>
  <c r="AG55" i="58"/>
  <c r="AU55" i="58" s="1"/>
  <c r="AP9" i="58"/>
  <c r="J9" i="58"/>
  <c r="AQ9" i="58"/>
  <c r="I9" i="58"/>
  <c r="M9" i="58"/>
  <c r="AR9" i="58"/>
  <c r="Z9" i="58"/>
  <c r="Q55" i="58"/>
  <c r="AF9" i="58"/>
  <c r="AN9" i="26"/>
  <c r="AN9" i="23"/>
  <c r="AJ9" i="111"/>
  <c r="AT9" i="115"/>
  <c r="AJ9" i="115"/>
  <c r="W55" i="105"/>
  <c r="AG37" i="105"/>
  <c r="W55" i="107"/>
  <c r="AG37" i="107"/>
  <c r="W55" i="99"/>
  <c r="AG37" i="99"/>
  <c r="G55" i="102"/>
  <c r="Q37" i="102"/>
  <c r="AG37" i="103"/>
  <c r="W55" i="103"/>
  <c r="G55" i="108"/>
  <c r="Q37" i="108"/>
  <c r="Q37" i="101"/>
  <c r="G55" i="101"/>
  <c r="AT55" i="102"/>
  <c r="AG37" i="104"/>
  <c r="W55" i="104"/>
  <c r="G55" i="103"/>
  <c r="Q37" i="103"/>
  <c r="AG55" i="100"/>
  <c r="AJ55" i="103"/>
  <c r="AT37" i="103"/>
  <c r="K198" i="123" l="1" a="1"/>
  <c r="K198" i="123" s="1"/>
  <c r="L198" i="123" a="1"/>
  <c r="L198" i="123" s="1"/>
  <c r="E198" i="123" a="1"/>
  <c r="E198" i="123" s="1"/>
  <c r="F198" i="123" a="1"/>
  <c r="F198" i="123" s="1"/>
  <c r="G198" i="123" a="1"/>
  <c r="G198" i="123" s="1"/>
  <c r="H198" i="123" a="1"/>
  <c r="H198" i="123" s="1"/>
  <c r="I198" i="123" a="1"/>
  <c r="I198" i="123" s="1"/>
  <c r="J198" i="123" a="1"/>
  <c r="J198" i="123" s="1"/>
  <c r="V9" i="55"/>
  <c r="AI9" i="57"/>
  <c r="V9" i="57"/>
  <c r="S9" i="57"/>
  <c r="S9" i="55"/>
  <c r="S9" i="56"/>
  <c r="AI9" i="56"/>
  <c r="V9" i="58"/>
  <c r="V9" i="56"/>
  <c r="AI9" i="58"/>
  <c r="AI9" i="55"/>
  <c r="S9" i="58"/>
  <c r="C235" i="123"/>
  <c r="M163" i="123"/>
  <c r="AI9" i="68"/>
  <c r="X9" i="68"/>
  <c r="V9" i="68"/>
  <c r="W9" i="68"/>
  <c r="A8" i="123"/>
  <c r="M218" i="123"/>
  <c r="M220" i="123"/>
  <c r="M210" i="123"/>
  <c r="M217" i="123"/>
  <c r="N215" i="123"/>
  <c r="N203" i="123"/>
  <c r="N219" i="123"/>
  <c r="N201" i="123"/>
  <c r="N218" i="123"/>
  <c r="N161" i="123"/>
  <c r="N211" i="123"/>
  <c r="N212" i="123"/>
  <c r="M212" i="123"/>
  <c r="M205" i="123"/>
  <c r="N208" i="123"/>
  <c r="N200" i="123"/>
  <c r="M199" i="123"/>
  <c r="M213" i="123"/>
  <c r="M215" i="123"/>
  <c r="M203" i="123"/>
  <c r="M219" i="123"/>
  <c r="M209" i="123"/>
  <c r="M202" i="123"/>
  <c r="N216" i="123"/>
  <c r="M208" i="123"/>
  <c r="N207" i="123"/>
  <c r="N217" i="123"/>
  <c r="N210" i="123"/>
  <c r="N214" i="123"/>
  <c r="N220" i="123"/>
  <c r="N221" i="123"/>
  <c r="M207" i="123"/>
  <c r="M200" i="123"/>
  <c r="M204" i="123"/>
  <c r="N213" i="123"/>
  <c r="N206" i="123"/>
  <c r="M201" i="123"/>
  <c r="M214" i="123"/>
  <c r="M161" i="123"/>
  <c r="M211" i="123"/>
  <c r="M216" i="123"/>
  <c r="N199" i="123"/>
  <c r="N209" i="123"/>
  <c r="N202" i="123"/>
  <c r="N205" i="123"/>
  <c r="M206" i="123"/>
  <c r="M221" i="123"/>
  <c r="N204" i="123"/>
  <c r="W9" i="113"/>
  <c r="W9" i="115"/>
  <c r="AT9" i="112"/>
  <c r="AJ9" i="112"/>
  <c r="W9" i="111"/>
  <c r="AT9" i="113"/>
  <c r="AJ9" i="113"/>
  <c r="Q9" i="115"/>
  <c r="G9" i="115"/>
  <c r="W9" i="110"/>
  <c r="Q9" i="112"/>
  <c r="G9" i="112"/>
  <c r="Q9" i="113"/>
  <c r="G9" i="113"/>
  <c r="AT55" i="103"/>
  <c r="AG55" i="105"/>
  <c r="AG37" i="102"/>
  <c r="W55" i="102"/>
  <c r="G55" i="104"/>
  <c r="Q37" i="104"/>
  <c r="AG55" i="104"/>
  <c r="Q55" i="102"/>
  <c r="G55" i="107"/>
  <c r="Q37" i="107"/>
  <c r="Q55" i="101"/>
  <c r="AG55" i="103"/>
  <c r="AG55" i="107"/>
  <c r="G55" i="99"/>
  <c r="Q37" i="99"/>
  <c r="AU37" i="103"/>
  <c r="AG55" i="99"/>
  <c r="AT37" i="100"/>
  <c r="AU37" i="100" s="1"/>
  <c r="AJ55" i="100"/>
  <c r="AT37" i="105"/>
  <c r="AU37" i="105" s="1"/>
  <c r="AJ55" i="105"/>
  <c r="AJ55" i="108"/>
  <c r="AT37" i="108"/>
  <c r="AU37" i="108" s="1"/>
  <c r="AJ55" i="99"/>
  <c r="AT37" i="99"/>
  <c r="AU37" i="99" s="1"/>
  <c r="AJ55" i="107"/>
  <c r="AT37" i="107"/>
  <c r="AU37" i="107" s="1"/>
  <c r="Q37" i="100"/>
  <c r="G55" i="100"/>
  <c r="Q55" i="108"/>
  <c r="AK55" i="104"/>
  <c r="AT37" i="104"/>
  <c r="AU37" i="104" s="1"/>
  <c r="AJ55" i="101"/>
  <c r="AT37" i="101"/>
  <c r="W55" i="101"/>
  <c r="AG37" i="101"/>
  <c r="Q55" i="103"/>
  <c r="H235" i="123" l="1" a="1"/>
  <c r="H235" i="123" s="1"/>
  <c r="H47" i="123" s="1" a="1"/>
  <c r="H47" i="123" s="1"/>
  <c r="I235" i="123" a="1"/>
  <c r="I235" i="123" s="1"/>
  <c r="J235" i="123" a="1"/>
  <c r="J235" i="123" s="1"/>
  <c r="J38" i="123" s="1" a="1"/>
  <c r="J38" i="123" s="1"/>
  <c r="K235" i="123" a="1"/>
  <c r="K235" i="123" s="1"/>
  <c r="K28" i="123" s="1" a="1"/>
  <c r="K28" i="123" s="1"/>
  <c r="L235" i="123" a="1"/>
  <c r="L235" i="123" s="1"/>
  <c r="L17" i="123" s="1" a="1"/>
  <c r="L17" i="123" s="1"/>
  <c r="E235" i="123" a="1"/>
  <c r="E235" i="123" s="1"/>
  <c r="F235" i="123" a="1"/>
  <c r="F235" i="123" s="1"/>
  <c r="F35" i="123" s="1" a="1"/>
  <c r="F35" i="123" s="1"/>
  <c r="G235" i="123" a="1"/>
  <c r="G235" i="123" s="1"/>
  <c r="G40" i="123" s="1" a="1"/>
  <c r="G40" i="123" s="1"/>
  <c r="I38" i="123" a="1"/>
  <c r="I38" i="123" s="1"/>
  <c r="M252" i="123"/>
  <c r="N250" i="123"/>
  <c r="N236" i="123"/>
  <c r="M249" i="123"/>
  <c r="N252" i="123"/>
  <c r="M236" i="123"/>
  <c r="M256" i="123"/>
  <c r="N249" i="123"/>
  <c r="N237" i="123"/>
  <c r="M257" i="123"/>
  <c r="M248" i="123"/>
  <c r="M237" i="123"/>
  <c r="N239" i="123"/>
  <c r="M255" i="123"/>
  <c r="N248" i="123"/>
  <c r="M243" i="123"/>
  <c r="N245" i="123"/>
  <c r="N246" i="123"/>
  <c r="N258" i="123"/>
  <c r="M241" i="123"/>
  <c r="N242" i="123"/>
  <c r="N198" i="123"/>
  <c r="N253" i="123"/>
  <c r="M258" i="123"/>
  <c r="M251" i="123"/>
  <c r="N240" i="123"/>
  <c r="N241" i="123"/>
  <c r="N247" i="123"/>
  <c r="M238" i="123"/>
  <c r="M198" i="123"/>
  <c r="M250" i="123"/>
  <c r="N256" i="123"/>
  <c r="M244" i="123"/>
  <c r="N243" i="123"/>
  <c r="M242" i="123"/>
  <c r="M245" i="123"/>
  <c r="M254" i="123"/>
  <c r="N254" i="123"/>
  <c r="M253" i="123"/>
  <c r="M240" i="123"/>
  <c r="M239" i="123"/>
  <c r="M247" i="123"/>
  <c r="N238" i="123"/>
  <c r="E30" i="123" a="1"/>
  <c r="E30" i="123" s="1"/>
  <c r="N257" i="123"/>
  <c r="M246" i="123"/>
  <c r="N251" i="123"/>
  <c r="N255" i="123"/>
  <c r="N244" i="123"/>
  <c r="AU55" i="103"/>
  <c r="AU37" i="102"/>
  <c r="W9" i="114"/>
  <c r="AK9" i="111"/>
  <c r="AT9" i="111"/>
  <c r="Q9" i="110"/>
  <c r="G9" i="110"/>
  <c r="AT9" i="110"/>
  <c r="AJ9" i="110"/>
  <c r="AU9" i="115"/>
  <c r="AG9" i="115"/>
  <c r="W9" i="112"/>
  <c r="Q9" i="114"/>
  <c r="G9" i="114"/>
  <c r="AU9" i="110"/>
  <c r="AG9" i="110"/>
  <c r="AT9" i="114"/>
  <c r="AJ9" i="114"/>
  <c r="AG9" i="111"/>
  <c r="AU9" i="113"/>
  <c r="AG9" i="113"/>
  <c r="AI9" i="18"/>
  <c r="AT55" i="100"/>
  <c r="AU55" i="100" s="1"/>
  <c r="AT55" i="104"/>
  <c r="AU55" i="104" s="1"/>
  <c r="AU9" i="104" s="1"/>
  <c r="AT55" i="99"/>
  <c r="AU55" i="99" s="1"/>
  <c r="Q55" i="100"/>
  <c r="AT55" i="108"/>
  <c r="AU55" i="108" s="1"/>
  <c r="AT55" i="105"/>
  <c r="AU55" i="105" s="1"/>
  <c r="Q55" i="99"/>
  <c r="AU37" i="101"/>
  <c r="Q55" i="107"/>
  <c r="AG55" i="101"/>
  <c r="AT55" i="107"/>
  <c r="AU55" i="107" s="1"/>
  <c r="Q55" i="104"/>
  <c r="AG55" i="102"/>
  <c r="AU55" i="102" s="1"/>
  <c r="AT55" i="101"/>
  <c r="I18" i="123" l="1" a="1"/>
  <c r="I18" i="123" s="1"/>
  <c r="G16" i="123" a="1"/>
  <c r="G16" i="123" s="1"/>
  <c r="H29" i="123" a="1"/>
  <c r="H29" i="123" s="1"/>
  <c r="I13" i="123" a="1"/>
  <c r="I13" i="123" s="1"/>
  <c r="I14" i="123" a="1"/>
  <c r="I14" i="123" s="1"/>
  <c r="F45" i="123" a="1"/>
  <c r="F45" i="123" s="1"/>
  <c r="F29" i="123" a="1"/>
  <c r="F29" i="123" s="1"/>
  <c r="F28" i="123" a="1"/>
  <c r="F28" i="123" s="1"/>
  <c r="J26" i="123" a="1"/>
  <c r="J26" i="123" s="1"/>
  <c r="I37" i="123" a="1"/>
  <c r="I37" i="123" s="1"/>
  <c r="I23" i="123" a="1"/>
  <c r="I23" i="123" s="1"/>
  <c r="G34" i="123" a="1"/>
  <c r="G34" i="123" s="1"/>
  <c r="I17" i="123" a="1"/>
  <c r="I17" i="123" s="1"/>
  <c r="F17" i="123" a="1"/>
  <c r="F17" i="123" s="1"/>
  <c r="J34" i="123" a="1"/>
  <c r="J34" i="123" s="1"/>
  <c r="E39" i="123" a="1"/>
  <c r="E39" i="123" s="1"/>
  <c r="G14" i="123" a="1"/>
  <c r="G14" i="123" s="1"/>
  <c r="F46" i="123" a="1"/>
  <c r="F46" i="123" s="1"/>
  <c r="I25" i="123" a="1"/>
  <c r="I25" i="123" s="1"/>
  <c r="J14" i="123" a="1"/>
  <c r="J14" i="123" s="1"/>
  <c r="G38" i="123" a="1"/>
  <c r="G38" i="123" s="1"/>
  <c r="F19" i="123" a="1"/>
  <c r="F19" i="123" s="1"/>
  <c r="G29" i="123" a="1"/>
  <c r="G29" i="123" s="1"/>
  <c r="I21" i="123" a="1"/>
  <c r="I21" i="123" s="1"/>
  <c r="G36" i="123" a="1"/>
  <c r="G36" i="123" s="1"/>
  <c r="I31" i="123" a="1"/>
  <c r="I31" i="123" s="1"/>
  <c r="H39" i="123" a="1"/>
  <c r="H39" i="123" s="1"/>
  <c r="I46" i="123" a="1"/>
  <c r="I46" i="123" s="1"/>
  <c r="E14" i="123" a="1"/>
  <c r="E14" i="123" s="1"/>
  <c r="F18" i="123" a="1"/>
  <c r="F18" i="123" s="1"/>
  <c r="F47" i="123" a="1"/>
  <c r="F47" i="123" s="1"/>
  <c r="I28" i="123" a="1"/>
  <c r="I28" i="123" s="1"/>
  <c r="G17" i="123" a="1"/>
  <c r="G17" i="123" s="1"/>
  <c r="I22" i="123" a="1"/>
  <c r="I22" i="123" s="1"/>
  <c r="E16" i="123" a="1"/>
  <c r="E16" i="123" s="1"/>
  <c r="I32" i="123" a="1"/>
  <c r="I32" i="123" s="1"/>
  <c r="I15" i="123" a="1"/>
  <c r="I15" i="123" s="1"/>
  <c r="H15" i="123" a="1"/>
  <c r="H15" i="123" s="1"/>
  <c r="F13" i="123" a="1"/>
  <c r="F13" i="123" s="1"/>
  <c r="G39" i="123" a="1"/>
  <c r="G39" i="123" s="1"/>
  <c r="G13" i="123" a="1"/>
  <c r="G13" i="123" s="1"/>
  <c r="I41" i="123" a="1"/>
  <c r="I41" i="123" s="1"/>
  <c r="F25" i="123" a="1"/>
  <c r="F25" i="123" s="1"/>
  <c r="G44" i="123" a="1"/>
  <c r="G44" i="123" s="1"/>
  <c r="F20" i="123" a="1"/>
  <c r="F20" i="123" s="1"/>
  <c r="L20" i="123" a="1"/>
  <c r="L20" i="123" s="1"/>
  <c r="K46" i="123" a="1"/>
  <c r="K46" i="123" s="1"/>
  <c r="L44" i="123" a="1"/>
  <c r="L44" i="123" s="1"/>
  <c r="J29" i="123" a="1"/>
  <c r="J29" i="123" s="1"/>
  <c r="J13" i="123" a="1"/>
  <c r="J13" i="123" s="1"/>
  <c r="J23" i="123" a="1"/>
  <c r="J23" i="123" s="1"/>
  <c r="J25" i="123" a="1"/>
  <c r="J25" i="123" s="1"/>
  <c r="K25" i="123" a="1"/>
  <c r="K25" i="123" s="1"/>
  <c r="K20" i="123" a="1"/>
  <c r="K20" i="123" s="1"/>
  <c r="G23" i="123" a="1"/>
  <c r="G23" i="123" s="1"/>
  <c r="E38" i="123" a="1"/>
  <c r="E38" i="123" s="1"/>
  <c r="F27" i="123" a="1"/>
  <c r="F27" i="123" s="1"/>
  <c r="F43" i="123" a="1"/>
  <c r="F43" i="123" s="1"/>
  <c r="J49" i="123" a="1"/>
  <c r="J49" i="123" s="1"/>
  <c r="L43" i="123" a="1"/>
  <c r="L43" i="123" s="1"/>
  <c r="G42" i="123" a="1"/>
  <c r="G42" i="123" s="1"/>
  <c r="K40" i="123" a="1"/>
  <c r="K40" i="123" s="1"/>
  <c r="H41" i="123" a="1"/>
  <c r="H41" i="123" s="1"/>
  <c r="G41" i="123" a="1"/>
  <c r="G41" i="123" s="1"/>
  <c r="L28" i="123" a="1"/>
  <c r="L28" i="123" s="1"/>
  <c r="I33" i="123" a="1"/>
  <c r="I33" i="123" s="1"/>
  <c r="F31" i="123" a="1"/>
  <c r="F31" i="123" s="1"/>
  <c r="G26" i="123" a="1"/>
  <c r="G26" i="123" s="1"/>
  <c r="H42" i="123" a="1"/>
  <c r="H42" i="123" s="1"/>
  <c r="E13" i="123" a="1"/>
  <c r="E13" i="123" s="1"/>
  <c r="H19" i="123" a="1"/>
  <c r="H19" i="123" s="1"/>
  <c r="E19" i="123" a="1"/>
  <c r="E19" i="123" s="1"/>
  <c r="I35" i="123" a="1"/>
  <c r="I35" i="123" s="1"/>
  <c r="J24" i="123" a="1"/>
  <c r="J24" i="123" s="1"/>
  <c r="K38" i="123" a="1"/>
  <c r="K38" i="123" s="1"/>
  <c r="J32" i="123" a="1"/>
  <c r="J32" i="123" s="1"/>
  <c r="H13" i="123" a="1"/>
  <c r="H13" i="123" s="1"/>
  <c r="E23" i="123" a="1"/>
  <c r="E23" i="123" s="1"/>
  <c r="L45" i="123" a="1"/>
  <c r="L45" i="123" s="1"/>
  <c r="H28" i="123" a="1"/>
  <c r="H28" i="123" s="1"/>
  <c r="F15" i="123" a="1"/>
  <c r="F15" i="123" s="1"/>
  <c r="K41" i="123" a="1"/>
  <c r="K41" i="123" s="1"/>
  <c r="J47" i="123" a="1"/>
  <c r="J47" i="123" s="1"/>
  <c r="E20" i="123" a="1"/>
  <c r="E20" i="123" s="1"/>
  <c r="H38" i="123" a="1"/>
  <c r="H38" i="123" s="1"/>
  <c r="I29" i="123" a="1"/>
  <c r="I29" i="123" s="1"/>
  <c r="J46" i="123" a="1"/>
  <c r="J46" i="123" s="1"/>
  <c r="F16" i="123" a="1"/>
  <c r="F16" i="123" s="1"/>
  <c r="K31" i="123" a="1"/>
  <c r="K31" i="123" s="1"/>
  <c r="K26" i="123" a="1"/>
  <c r="K26" i="123" s="1"/>
  <c r="K47" i="123" a="1"/>
  <c r="K47" i="123" s="1"/>
  <c r="K18" i="123" a="1"/>
  <c r="K18" i="123" s="1"/>
  <c r="K17" i="123" a="1"/>
  <c r="K17" i="123" s="1"/>
  <c r="K43" i="123" a="1"/>
  <c r="K43" i="123" s="1"/>
  <c r="K42" i="123" a="1"/>
  <c r="K42" i="123" s="1"/>
  <c r="J36" i="123" a="1"/>
  <c r="J36" i="123" s="1"/>
  <c r="L16" i="123" a="1"/>
  <c r="L16" i="123" s="1"/>
  <c r="J28" i="123" a="1"/>
  <c r="J28" i="123" s="1"/>
  <c r="J43" i="123" a="1"/>
  <c r="J43" i="123" s="1"/>
  <c r="L33" i="123" a="1"/>
  <c r="L33" i="123" s="1"/>
  <c r="H43" i="123" a="1"/>
  <c r="H43" i="123" s="1"/>
  <c r="F26" i="123" a="1"/>
  <c r="F26" i="123" s="1"/>
  <c r="K22" i="123" a="1"/>
  <c r="K22" i="123" s="1"/>
  <c r="G32" i="123" a="1"/>
  <c r="G32" i="123" s="1"/>
  <c r="G20" i="123" a="1"/>
  <c r="G20" i="123" s="1"/>
  <c r="G37" i="123" a="1"/>
  <c r="G37" i="123" s="1"/>
  <c r="J42" i="123" a="1"/>
  <c r="J42" i="123" s="1"/>
  <c r="H48" i="123" a="1"/>
  <c r="H48" i="123" s="1"/>
  <c r="I42" i="123" a="1"/>
  <c r="I42" i="123" s="1"/>
  <c r="I24" i="123" a="1"/>
  <c r="I24" i="123" s="1"/>
  <c r="E33" i="123" a="1"/>
  <c r="E33" i="123" s="1"/>
  <c r="I36" i="123" a="1"/>
  <c r="I36" i="123" s="1"/>
  <c r="J48" i="123" a="1"/>
  <c r="J48" i="123" s="1"/>
  <c r="F37" i="123" a="1"/>
  <c r="F37" i="123" s="1"/>
  <c r="G18" i="123" a="1"/>
  <c r="G18" i="123" s="1"/>
  <c r="K49" i="123" a="1"/>
  <c r="K49" i="123" s="1"/>
  <c r="I40" i="123" a="1"/>
  <c r="I40" i="123" s="1"/>
  <c r="H24" i="123" a="1"/>
  <c r="H24" i="123" s="1"/>
  <c r="E22" i="123" a="1"/>
  <c r="E22" i="123" s="1"/>
  <c r="I27" i="123" a="1"/>
  <c r="I27" i="123" s="1"/>
  <c r="L23" i="123" a="1"/>
  <c r="L23" i="123" s="1"/>
  <c r="L25" i="123" a="1"/>
  <c r="L25" i="123" s="1"/>
  <c r="H49" i="123" a="1"/>
  <c r="H49" i="123" s="1"/>
  <c r="J18" i="123" a="1"/>
  <c r="J18" i="123" s="1"/>
  <c r="G19" i="123" a="1"/>
  <c r="G19" i="123" s="1"/>
  <c r="H23" i="123" a="1"/>
  <c r="H23" i="123" s="1"/>
  <c r="K35" i="123" a="1"/>
  <c r="K35" i="123" s="1"/>
  <c r="E31" i="123" a="1"/>
  <c r="E31" i="123" s="1"/>
  <c r="K29" i="123" a="1"/>
  <c r="K29" i="123" s="1"/>
  <c r="J35" i="123" a="1"/>
  <c r="J35" i="123" s="1"/>
  <c r="G15" i="123" a="1"/>
  <c r="G15" i="123" s="1"/>
  <c r="F22" i="123" a="1"/>
  <c r="F22" i="123" s="1"/>
  <c r="G45" i="123" a="1"/>
  <c r="G45" i="123" s="1"/>
  <c r="L30" i="123" a="1"/>
  <c r="L30" i="123" s="1"/>
  <c r="H31" i="123" a="1"/>
  <c r="H31" i="123" s="1"/>
  <c r="L40" i="123" a="1"/>
  <c r="L40" i="123" s="1"/>
  <c r="G46" i="123" a="1"/>
  <c r="G46" i="123" s="1"/>
  <c r="G49" i="123" a="1"/>
  <c r="G49" i="123" s="1"/>
  <c r="E24" i="123" a="1"/>
  <c r="E24" i="123" s="1"/>
  <c r="J37" i="123" a="1"/>
  <c r="J37" i="123" s="1"/>
  <c r="H17" i="123" a="1"/>
  <c r="H17" i="123" s="1"/>
  <c r="H33" i="123" a="1"/>
  <c r="H33" i="123" s="1"/>
  <c r="H25" i="123" a="1"/>
  <c r="H25" i="123" s="1"/>
  <c r="F34" i="123" a="1"/>
  <c r="F34" i="123" s="1"/>
  <c r="J27" i="123" a="1"/>
  <c r="J27" i="123" s="1"/>
  <c r="K45" i="123" a="1"/>
  <c r="K45" i="123" s="1"/>
  <c r="L29" i="123" a="1"/>
  <c r="L29" i="123" s="1"/>
  <c r="J39" i="123" a="1"/>
  <c r="J39" i="123" s="1"/>
  <c r="E37" i="123" a="1"/>
  <c r="E37" i="123" s="1"/>
  <c r="H14" i="123" a="1"/>
  <c r="H14" i="123" s="1"/>
  <c r="G48" i="123" a="1"/>
  <c r="G48" i="123" s="1"/>
  <c r="I19" i="123" a="1"/>
  <c r="I19" i="123" s="1"/>
  <c r="H35" i="123" a="1"/>
  <c r="H35" i="123" s="1"/>
  <c r="G47" i="123" a="1"/>
  <c r="G47" i="123" s="1"/>
  <c r="I49" i="123" a="1"/>
  <c r="I49" i="123" s="1"/>
  <c r="E32" i="123" a="1"/>
  <c r="E32" i="123" s="1"/>
  <c r="L22" i="123" a="1"/>
  <c r="L22" i="123" s="1"/>
  <c r="H32" i="123" a="1"/>
  <c r="H32" i="123" s="1"/>
  <c r="H34" i="123" a="1"/>
  <c r="H34" i="123" s="1"/>
  <c r="G21" i="123" a="1"/>
  <c r="G21" i="123" s="1"/>
  <c r="F23" i="123" a="1"/>
  <c r="F23" i="123" s="1"/>
  <c r="K23" i="123" a="1"/>
  <c r="K23" i="123" s="1"/>
  <c r="L48" i="123" a="1"/>
  <c r="L48" i="123" s="1"/>
  <c r="K30" i="123" a="1"/>
  <c r="K30" i="123" s="1"/>
  <c r="E49" i="123" a="1"/>
  <c r="E49" i="123" s="1"/>
  <c r="G27" i="123" a="1"/>
  <c r="G27" i="123" s="1"/>
  <c r="L42" i="123" a="1"/>
  <c r="L42" i="123" s="1"/>
  <c r="G30" i="123" a="1"/>
  <c r="G30" i="123" s="1"/>
  <c r="F14" i="123" a="1"/>
  <c r="F14" i="123" s="1"/>
  <c r="J20" i="123" a="1"/>
  <c r="J20" i="123" s="1"/>
  <c r="E28" i="123" a="1"/>
  <c r="E28" i="123" s="1"/>
  <c r="E40" i="123" a="1"/>
  <c r="E40" i="123" s="1"/>
  <c r="J30" i="123" a="1"/>
  <c r="J30" i="123" s="1"/>
  <c r="I45" i="123" a="1"/>
  <c r="I45" i="123" s="1"/>
  <c r="H27" i="123" a="1"/>
  <c r="H27" i="123" s="1"/>
  <c r="K19" i="123" a="1"/>
  <c r="K19" i="123" s="1"/>
  <c r="L36" i="123" a="1"/>
  <c r="L36" i="123" s="1"/>
  <c r="K14" i="123" a="1"/>
  <c r="K14" i="123" s="1"/>
  <c r="J45" i="123" a="1"/>
  <c r="J45" i="123" s="1"/>
  <c r="K39" i="123" a="1"/>
  <c r="K39" i="123" s="1"/>
  <c r="F48" i="123" a="1"/>
  <c r="F48" i="123" s="1"/>
  <c r="F49" i="123" a="1"/>
  <c r="F49" i="123" s="1"/>
  <c r="E27" i="123" a="1"/>
  <c r="E27" i="123" s="1"/>
  <c r="H18" i="123" a="1"/>
  <c r="H18" i="123" s="1"/>
  <c r="H37" i="123" a="1"/>
  <c r="H37" i="123" s="1"/>
  <c r="G22" i="123" a="1"/>
  <c r="G22" i="123" s="1"/>
  <c r="G25" i="123" a="1"/>
  <c r="G25" i="123" s="1"/>
  <c r="J21" i="123" a="1"/>
  <c r="J21" i="123" s="1"/>
  <c r="L26" i="123" a="1"/>
  <c r="L26" i="123" s="1"/>
  <c r="F24" i="123" a="1"/>
  <c r="F24" i="123" s="1"/>
  <c r="I39" i="123" a="1"/>
  <c r="I39" i="123" s="1"/>
  <c r="I20" i="123" a="1"/>
  <c r="I20" i="123" s="1"/>
  <c r="H44" i="123" a="1"/>
  <c r="H44" i="123" s="1"/>
  <c r="J15" i="123" a="1"/>
  <c r="J15" i="123" s="1"/>
  <c r="K24" i="123" a="1"/>
  <c r="K24" i="123" s="1"/>
  <c r="H16" i="123" a="1"/>
  <c r="H16" i="123" s="1"/>
  <c r="L24" i="123" a="1"/>
  <c r="L24" i="123" s="1"/>
  <c r="L21" i="123" a="1"/>
  <c r="L21" i="123" s="1"/>
  <c r="G35" i="123" a="1"/>
  <c r="G35" i="123" s="1"/>
  <c r="K37" i="123" a="1"/>
  <c r="K37" i="123" s="1"/>
  <c r="J44" i="123" a="1"/>
  <c r="J44" i="123" s="1"/>
  <c r="H36" i="123" a="1"/>
  <c r="H36" i="123" s="1"/>
  <c r="J22" i="123" a="1"/>
  <c r="J22" i="123" s="1"/>
  <c r="E42" i="123" a="1"/>
  <c r="E42" i="123" s="1"/>
  <c r="K16" i="123" a="1"/>
  <c r="K16" i="123" s="1"/>
  <c r="L46" i="123" a="1"/>
  <c r="L46" i="123" s="1"/>
  <c r="E15" i="123" a="1"/>
  <c r="E15" i="123" s="1"/>
  <c r="J17" i="123" a="1"/>
  <c r="J17" i="123" s="1"/>
  <c r="K13" i="123" a="1"/>
  <c r="K13" i="123" s="1"/>
  <c r="E18" i="123" a="1"/>
  <c r="E18" i="123" s="1"/>
  <c r="K15" i="123" a="1"/>
  <c r="K15" i="123" s="1"/>
  <c r="G31" i="123" a="1"/>
  <c r="G31" i="123" s="1"/>
  <c r="F36" i="123" a="1"/>
  <c r="F36" i="123" s="1"/>
  <c r="L19" i="123" a="1"/>
  <c r="L19" i="123" s="1"/>
  <c r="L39" i="123" a="1"/>
  <c r="L39" i="123" s="1"/>
  <c r="L34" i="123" a="1"/>
  <c r="L34" i="123" s="1"/>
  <c r="L31" i="123" a="1"/>
  <c r="L31" i="123" s="1"/>
  <c r="L37" i="123" a="1"/>
  <c r="L37" i="123" s="1"/>
  <c r="L14" i="123" a="1"/>
  <c r="L14" i="123" s="1"/>
  <c r="L35" i="123" a="1"/>
  <c r="L35" i="123" s="1"/>
  <c r="K33" i="123" a="1"/>
  <c r="K33" i="123" s="1"/>
  <c r="L41" i="123" a="1"/>
  <c r="L41" i="123" s="1"/>
  <c r="J33" i="123" a="1"/>
  <c r="J33" i="123" s="1"/>
  <c r="E34" i="123" a="1"/>
  <c r="E34" i="123" s="1"/>
  <c r="E25" i="123" a="1"/>
  <c r="E25" i="123" s="1"/>
  <c r="E41" i="123" a="1"/>
  <c r="E41" i="123" s="1"/>
  <c r="E44" i="123" a="1"/>
  <c r="E44" i="123" s="1"/>
  <c r="E46" i="123" a="1"/>
  <c r="E46" i="123" s="1"/>
  <c r="G43" i="123" a="1"/>
  <c r="G43" i="123" s="1"/>
  <c r="H22" i="123" a="1"/>
  <c r="H22" i="123" s="1"/>
  <c r="E21" i="123" a="1"/>
  <c r="E21" i="123" s="1"/>
  <c r="H21" i="123" a="1"/>
  <c r="H21" i="123" s="1"/>
  <c r="H30" i="123" a="1"/>
  <c r="H30" i="123" s="1"/>
  <c r="I43" i="123" a="1"/>
  <c r="I43" i="123" s="1"/>
  <c r="I44" i="123" a="1"/>
  <c r="I44" i="123" s="1"/>
  <c r="H20" i="123" a="1"/>
  <c r="H20" i="123" s="1"/>
  <c r="K36" i="123" a="1"/>
  <c r="K36" i="123" s="1"/>
  <c r="K34" i="123" a="1"/>
  <c r="K34" i="123" s="1"/>
  <c r="E48" i="123" a="1"/>
  <c r="E48" i="123" s="1"/>
  <c r="L38" i="123" a="1"/>
  <c r="L38" i="123" s="1"/>
  <c r="L47" i="123" a="1"/>
  <c r="L47" i="123" s="1"/>
  <c r="E35" i="123" a="1"/>
  <c r="E35" i="123" s="1"/>
  <c r="K32" i="123" a="1"/>
  <c r="K32" i="123" s="1"/>
  <c r="J31" i="123" a="1"/>
  <c r="J31" i="123" s="1"/>
  <c r="I34" i="123" a="1"/>
  <c r="I34" i="123" s="1"/>
  <c r="K48" i="123" a="1"/>
  <c r="K48" i="123" s="1"/>
  <c r="L13" i="123" a="1"/>
  <c r="L13" i="123" s="1"/>
  <c r="E43" i="123" a="1"/>
  <c r="E43" i="123" s="1"/>
  <c r="L15" i="123" a="1"/>
  <c r="L15" i="123" s="1"/>
  <c r="F44" i="123" a="1"/>
  <c r="F44" i="123" s="1"/>
  <c r="E36" i="123" a="1"/>
  <c r="E36" i="123" s="1"/>
  <c r="G28" i="123" a="1"/>
  <c r="G28" i="123" s="1"/>
  <c r="E29" i="123" a="1"/>
  <c r="E29" i="123" s="1"/>
  <c r="H26" i="123" a="1"/>
  <c r="H26" i="123" s="1"/>
  <c r="F42" i="123" a="1"/>
  <c r="F42" i="123" s="1"/>
  <c r="E17" i="123" a="1"/>
  <c r="E17" i="123" s="1"/>
  <c r="F39" i="123" a="1"/>
  <c r="F39" i="123" s="1"/>
  <c r="F38" i="123" a="1"/>
  <c r="F38" i="123" s="1"/>
  <c r="L32" i="123" a="1"/>
  <c r="L32" i="123" s="1"/>
  <c r="G24" i="123" a="1"/>
  <c r="G24" i="123" s="1"/>
  <c r="J41" i="123" a="1"/>
  <c r="J41" i="123" s="1"/>
  <c r="L27" i="123" a="1"/>
  <c r="L27" i="123" s="1"/>
  <c r="E26" i="123" a="1"/>
  <c r="E26" i="123" s="1"/>
  <c r="G33" i="123" a="1"/>
  <c r="G33" i="123" s="1"/>
  <c r="I26" i="123" a="1"/>
  <c r="I26" i="123" s="1"/>
  <c r="F32" i="123" a="1"/>
  <c r="F32" i="123" s="1"/>
  <c r="L18" i="123" a="1"/>
  <c r="L18" i="123" s="1"/>
  <c r="H46" i="123" a="1"/>
  <c r="H46" i="123" s="1"/>
  <c r="H45" i="123" a="1"/>
  <c r="H45" i="123" s="1"/>
  <c r="J19" i="123" a="1"/>
  <c r="J19" i="123" s="1"/>
  <c r="I47" i="123" a="1"/>
  <c r="I47" i="123" s="1"/>
  <c r="K27" i="123" a="1"/>
  <c r="K27" i="123" s="1"/>
  <c r="F21" i="123" a="1"/>
  <c r="F21" i="123" s="1"/>
  <c r="K44" i="123" a="1"/>
  <c r="K44" i="123" s="1"/>
  <c r="J40" i="123" a="1"/>
  <c r="J40" i="123" s="1"/>
  <c r="I30" i="123" a="1"/>
  <c r="I30" i="123" s="1"/>
  <c r="H40" i="123" a="1"/>
  <c r="H40" i="123" s="1"/>
  <c r="I16" i="123" a="1"/>
  <c r="I16" i="123" s="1"/>
  <c r="L49" i="123" a="1"/>
  <c r="L49" i="123" s="1"/>
  <c r="J16" i="123" a="1"/>
  <c r="J16" i="123" s="1"/>
  <c r="I48" i="123" a="1"/>
  <c r="I48" i="123" s="1"/>
  <c r="F30" i="123" a="1"/>
  <c r="F30" i="123" s="1"/>
  <c r="E47" i="123" a="1"/>
  <c r="E47" i="123" s="1"/>
  <c r="K21" i="123" a="1"/>
  <c r="K21" i="123" s="1"/>
  <c r="F33" i="123" a="1"/>
  <c r="F33" i="123" s="1"/>
  <c r="F40" i="123" a="1"/>
  <c r="F40" i="123" s="1"/>
  <c r="F41" i="123" a="1"/>
  <c r="F41" i="123" s="1"/>
  <c r="E45" i="123" a="1"/>
  <c r="E45" i="123" s="1"/>
  <c r="M235" i="123"/>
  <c r="M46" i="123" s="1" a="1"/>
  <c r="M46" i="123" s="1"/>
  <c r="N235" i="123"/>
  <c r="N39" i="123" s="1" a="1"/>
  <c r="N39" i="123" s="1"/>
  <c r="A8" i="111"/>
  <c r="A8" i="115"/>
  <c r="A8" i="113"/>
  <c r="AU9" i="112"/>
  <c r="AG9" i="112"/>
  <c r="A8" i="110"/>
  <c r="AU9" i="114"/>
  <c r="AG9" i="114"/>
  <c r="AU55" i="101"/>
  <c r="M48" i="123" l="1" a="1"/>
  <c r="M48" i="123" s="1"/>
  <c r="M21" i="123" a="1"/>
  <c r="M21" i="123" s="1"/>
  <c r="M35" i="123" a="1"/>
  <c r="M35" i="123" s="1"/>
  <c r="N14" i="123" a="1"/>
  <c r="N14" i="123" s="1"/>
  <c r="N40" i="123" a="1"/>
  <c r="N40" i="123" s="1"/>
  <c r="M26" i="123" a="1"/>
  <c r="M26" i="123" s="1"/>
  <c r="N17" i="123" a="1"/>
  <c r="N17" i="123" s="1"/>
  <c r="N32" i="123" a="1"/>
  <c r="N32" i="123" s="1"/>
  <c r="N42" i="123" a="1"/>
  <c r="N42" i="123" s="1"/>
  <c r="N49" i="123" a="1"/>
  <c r="N49" i="123" s="1"/>
  <c r="N34" i="123" a="1"/>
  <c r="N34" i="123" s="1"/>
  <c r="M16" i="123" a="1"/>
  <c r="M16" i="123" s="1"/>
  <c r="N27" i="123" a="1"/>
  <c r="N27" i="123" s="1"/>
  <c r="M33" i="123" a="1"/>
  <c r="M33" i="123" s="1"/>
  <c r="M18" i="123" a="1"/>
  <c r="M18" i="123" s="1"/>
  <c r="M43" i="123" a="1"/>
  <c r="M43" i="123" s="1"/>
  <c r="N36" i="123" a="1"/>
  <c r="N36" i="123" s="1"/>
  <c r="N29" i="123" a="1"/>
  <c r="N29" i="123" s="1"/>
  <c r="N48" i="123" a="1"/>
  <c r="N48" i="123" s="1"/>
  <c r="N23" i="123" a="1"/>
  <c r="N23" i="123" s="1"/>
  <c r="N16" i="123" a="1"/>
  <c r="N16" i="123" s="1"/>
  <c r="M41" i="123" a="1"/>
  <c r="M41" i="123" s="1"/>
  <c r="M31" i="123" a="1"/>
  <c r="M31" i="123" s="1"/>
  <c r="M23" i="123" a="1"/>
  <c r="M23" i="123" s="1"/>
  <c r="N31" i="123" a="1"/>
  <c r="N31" i="123" s="1"/>
  <c r="N33" i="123" a="1"/>
  <c r="N33" i="123" s="1"/>
  <c r="N41" i="123" a="1"/>
  <c r="N41" i="123" s="1"/>
  <c r="N24" i="123" a="1"/>
  <c r="N24" i="123" s="1"/>
  <c r="N22" i="123" a="1"/>
  <c r="N22" i="123" s="1"/>
  <c r="N26" i="123" a="1"/>
  <c r="N26" i="123" s="1"/>
  <c r="N38" i="123" a="1"/>
  <c r="N38" i="123" s="1"/>
  <c r="N13" i="123" a="1"/>
  <c r="N13" i="123" s="1"/>
  <c r="N21" i="123" a="1"/>
  <c r="N21" i="123" s="1"/>
  <c r="N20" i="123" a="1"/>
  <c r="N20" i="123" s="1"/>
  <c r="N45" i="123" a="1"/>
  <c r="N45" i="123" s="1"/>
  <c r="N30" i="123" a="1"/>
  <c r="N30" i="123" s="1"/>
  <c r="M22" i="123" a="1"/>
  <c r="M22" i="123" s="1"/>
  <c r="M27" i="123" a="1"/>
  <c r="M27" i="123" s="1"/>
  <c r="N37" i="123" a="1"/>
  <c r="N37" i="123" s="1"/>
  <c r="N44" i="123" a="1"/>
  <c r="N44" i="123" s="1"/>
  <c r="M24" i="123" a="1"/>
  <c r="M24" i="123" s="1"/>
  <c r="N28" i="123" a="1"/>
  <c r="N28" i="123" s="1"/>
  <c r="M36" i="123" a="1"/>
  <c r="M36" i="123" s="1"/>
  <c r="M45" i="123" a="1"/>
  <c r="M45" i="123" s="1"/>
  <c r="N35" i="123" a="1"/>
  <c r="N35" i="123" s="1"/>
  <c r="N43" i="123" a="1"/>
  <c r="N43" i="123" s="1"/>
  <c r="M25" i="123" a="1"/>
  <c r="M25" i="123" s="1"/>
  <c r="M14" i="123" a="1"/>
  <c r="M14" i="123" s="1"/>
  <c r="M15" i="123" a="1"/>
  <c r="M15" i="123" s="1"/>
  <c r="M30" i="123" a="1"/>
  <c r="M30" i="123" s="1"/>
  <c r="M42" i="123" a="1"/>
  <c r="M42" i="123" s="1"/>
  <c r="M40" i="123" a="1"/>
  <c r="M40" i="123" s="1"/>
  <c r="M28" i="123" a="1"/>
  <c r="M28" i="123" s="1"/>
  <c r="M17" i="123" a="1"/>
  <c r="M17" i="123" s="1"/>
  <c r="M39" i="123" a="1"/>
  <c r="M39" i="123" s="1"/>
  <c r="M20" i="123" a="1"/>
  <c r="M20" i="123" s="1"/>
  <c r="M47" i="123" a="1"/>
  <c r="M47" i="123" s="1"/>
  <c r="M19" i="123" a="1"/>
  <c r="M19" i="123" s="1"/>
  <c r="M37" i="123" a="1"/>
  <c r="M37" i="123" s="1"/>
  <c r="M44" i="123" a="1"/>
  <c r="M44" i="123" s="1"/>
  <c r="N15" i="123" a="1"/>
  <c r="N15" i="123" s="1"/>
  <c r="M32" i="123" a="1"/>
  <c r="M32" i="123" s="1"/>
  <c r="N19" i="123" a="1"/>
  <c r="N19" i="123" s="1"/>
  <c r="M29" i="123" a="1"/>
  <c r="M29" i="123" s="1"/>
  <c r="N25" i="123" a="1"/>
  <c r="N25" i="123" s="1"/>
  <c r="M49" i="123" a="1"/>
  <c r="M49" i="123" s="1"/>
  <c r="M34" i="123" a="1"/>
  <c r="M34" i="123" s="1"/>
  <c r="N47" i="123" a="1"/>
  <c r="N47" i="123" s="1"/>
  <c r="M38" i="123" a="1"/>
  <c r="M38" i="123" s="1"/>
  <c r="N18" i="123" a="1"/>
  <c r="N18" i="123" s="1"/>
  <c r="M13" i="123" a="1"/>
  <c r="M13" i="123" s="1"/>
  <c r="N46" i="123" a="1"/>
  <c r="N46" i="123" s="1"/>
  <c r="A8" i="112"/>
  <c r="A8" i="114"/>
  <c r="W9" i="58" l="1"/>
  <c r="AG9" i="58"/>
  <c r="AU9" i="58" l="1"/>
  <c r="AT9" i="58"/>
  <c r="AJ9" i="58"/>
  <c r="AJ9" i="104"/>
  <c r="W9" i="108"/>
  <c r="Q9" i="105"/>
  <c r="G9" i="105"/>
  <c r="Q9" i="58" l="1"/>
  <c r="G9" i="58"/>
  <c r="W9" i="100"/>
  <c r="AT9" i="102"/>
  <c r="AJ9" i="102"/>
  <c r="AG9" i="108"/>
  <c r="A8" i="58" l="1"/>
  <c r="W9" i="103"/>
  <c r="AG9" i="100"/>
  <c r="AT9" i="103"/>
  <c r="AJ9" i="103"/>
  <c r="W9" i="107"/>
  <c r="Q9" i="103"/>
  <c r="G9" i="103"/>
  <c r="W9" i="104"/>
  <c r="Q9" i="108"/>
  <c r="G9" i="108"/>
  <c r="Q9" i="101"/>
  <c r="G9" i="101"/>
  <c r="W9" i="99"/>
  <c r="Q9" i="102"/>
  <c r="G9" i="102"/>
  <c r="W9" i="105"/>
  <c r="AK9" i="104" l="1"/>
  <c r="AT9" i="104"/>
  <c r="W9" i="102"/>
  <c r="AG9" i="104"/>
  <c r="AT9" i="107"/>
  <c r="AJ9" i="107"/>
  <c r="Q9" i="104"/>
  <c r="G9" i="104"/>
  <c r="AT9" i="101"/>
  <c r="AJ9" i="101"/>
  <c r="AJ9" i="100"/>
  <c r="AG9" i="99"/>
  <c r="AJ9" i="108"/>
  <c r="Q9" i="107"/>
  <c r="G9" i="107"/>
  <c r="AT9" i="105"/>
  <c r="AJ9" i="105"/>
  <c r="AG9" i="105"/>
  <c r="AU9" i="107"/>
  <c r="AG9" i="107"/>
  <c r="AT9" i="99"/>
  <c r="AJ9" i="99"/>
  <c r="W9" i="101"/>
  <c r="Q9" i="100"/>
  <c r="G9" i="100"/>
  <c r="AU9" i="103"/>
  <c r="AG9" i="103"/>
  <c r="Q9" i="99"/>
  <c r="G9" i="99"/>
  <c r="A8" i="103" l="1"/>
  <c r="AU9" i="105"/>
  <c r="A8" i="105" s="1"/>
  <c r="A8" i="104"/>
  <c r="AT9" i="108"/>
  <c r="AU9" i="108"/>
  <c r="AU9" i="101"/>
  <c r="AG9" i="101"/>
  <c r="AU9" i="99"/>
  <c r="A8" i="99" s="1"/>
  <c r="AU9" i="102"/>
  <c r="AG9" i="102"/>
  <c r="A8" i="107"/>
  <c r="AT9" i="100"/>
  <c r="AU9" i="100"/>
  <c r="A8" i="101" l="1"/>
  <c r="A8" i="100"/>
  <c r="A8" i="108"/>
  <c r="A8" i="102"/>
  <c r="D9" i="71" l="1"/>
  <c r="A8" i="71" s="1"/>
  <c r="N26" i="20" l="1"/>
  <c r="N19" i="20"/>
  <c r="N33" i="20" l="1"/>
  <c r="N25" i="20"/>
  <c r="N32" i="20"/>
  <c r="N18" i="20" l="1"/>
  <c r="O26" i="20"/>
  <c r="O32" i="20"/>
  <c r="O19" i="20"/>
  <c r="P26" i="20" l="1"/>
  <c r="P32" i="20"/>
  <c r="P19" i="20"/>
  <c r="O33" i="20"/>
  <c r="O25" i="20"/>
  <c r="O18" i="20" l="1"/>
  <c r="Q19" i="20"/>
  <c r="Q32" i="20"/>
  <c r="P25" i="20"/>
  <c r="Q26" i="20"/>
  <c r="P33" i="20"/>
  <c r="P18" i="20" l="1"/>
  <c r="Q25" i="20"/>
  <c r="Q33" i="20"/>
  <c r="R32" i="20"/>
  <c r="R19" i="20"/>
  <c r="R26" i="20"/>
  <c r="Q18" i="20" l="1"/>
  <c r="S19" i="20"/>
  <c r="R33" i="20"/>
  <c r="S26" i="20"/>
  <c r="S32" i="20"/>
  <c r="R25" i="20"/>
  <c r="R18" i="20" l="1"/>
  <c r="T32" i="20"/>
  <c r="S25" i="20"/>
  <c r="T26" i="20"/>
  <c r="S33" i="20"/>
  <c r="T19" i="20"/>
  <c r="S18" i="20" l="1"/>
  <c r="T25" i="20"/>
  <c r="U32" i="20"/>
  <c r="U19" i="20"/>
  <c r="U26" i="20"/>
  <c r="T33" i="20"/>
  <c r="T18" i="20" l="1"/>
  <c r="V19" i="20"/>
  <c r="U33" i="20"/>
  <c r="V26" i="20"/>
  <c r="V32" i="20"/>
  <c r="U25" i="20"/>
  <c r="U18" i="20" l="1"/>
  <c r="V33" i="20"/>
  <c r="V25" i="20"/>
  <c r="V18" i="20" l="1"/>
  <c r="Q18" i="118" l="1"/>
  <c r="AT18" i="118"/>
  <c r="AG38" i="118"/>
  <c r="Q39" i="118"/>
  <c r="AT39" i="118"/>
  <c r="AG49" i="118"/>
  <c r="Q33" i="83"/>
  <c r="Q33" i="117"/>
  <c r="Q54" i="117"/>
  <c r="AG38" i="117"/>
  <c r="Q39" i="117"/>
  <c r="AT26" i="118"/>
  <c r="AG27" i="118"/>
  <c r="AT33" i="118"/>
  <c r="AG18" i="83"/>
  <c r="AT45" i="90"/>
  <c r="AT39" i="117"/>
  <c r="Q44" i="117"/>
  <c r="Q48" i="83"/>
  <c r="AT49" i="83"/>
  <c r="AG18" i="90"/>
  <c r="Q38" i="90"/>
  <c r="Q23" i="118"/>
  <c r="Q26" i="117"/>
  <c r="AG44" i="117"/>
  <c r="Q48" i="117"/>
  <c r="AT49" i="117"/>
  <c r="Q45" i="83"/>
  <c r="Q54" i="90"/>
  <c r="Q18" i="90"/>
  <c r="Q39" i="90"/>
  <c r="AT39" i="90"/>
  <c r="AG26" i="118"/>
  <c r="AT49" i="118"/>
  <c r="AG18" i="118"/>
  <c r="Q38" i="118"/>
  <c r="AG39" i="118"/>
  <c r="AU39" i="118" s="1"/>
  <c r="AT17" i="117"/>
  <c r="Q38" i="117"/>
  <c r="Q27" i="83"/>
  <c r="AG46" i="83"/>
  <c r="Q54" i="83"/>
  <c r="Q18" i="83"/>
  <c r="AT18" i="83"/>
  <c r="Q39" i="83"/>
  <c r="AT39" i="83"/>
  <c r="Q48" i="90"/>
  <c r="AT49" i="90"/>
  <c r="Q18" i="117"/>
  <c r="AG18" i="117"/>
  <c r="AT38" i="117"/>
  <c r="Q25" i="83"/>
  <c r="Q43" i="83"/>
  <c r="AT44" i="83"/>
  <c r="Q38" i="83"/>
  <c r="AG38" i="83"/>
  <c r="AT23" i="90"/>
  <c r="Q26" i="90"/>
  <c r="AG44" i="90"/>
  <c r="Q46" i="90"/>
  <c r="AT47" i="90"/>
  <c r="Q16" i="90"/>
  <c r="AG16" i="90"/>
  <c r="AT17" i="90"/>
  <c r="AG44" i="118"/>
  <c r="Q45" i="118"/>
  <c r="AG46" i="118"/>
  <c r="Q17" i="118"/>
  <c r="AG17" i="118"/>
  <c r="AT38" i="118"/>
  <c r="AG23" i="117"/>
  <c r="AT24" i="117"/>
  <c r="Q27" i="117"/>
  <c r="AT46" i="117"/>
  <c r="AG49" i="117"/>
  <c r="AT16" i="117"/>
  <c r="AT23" i="83"/>
  <c r="Q26" i="83"/>
  <c r="AG44" i="83"/>
  <c r="AG49" i="83"/>
  <c r="AT16" i="83"/>
  <c r="AG39" i="83"/>
  <c r="Q27" i="90"/>
  <c r="AG47" i="90"/>
  <c r="Q17" i="90"/>
  <c r="AG17" i="90"/>
  <c r="AT18" i="90"/>
  <c r="AT38" i="90"/>
  <c r="AT25" i="118"/>
  <c r="Q47" i="118"/>
  <c r="Q48" i="118"/>
  <c r="Q24" i="117"/>
  <c r="Q16" i="117"/>
  <c r="AG16" i="117"/>
  <c r="AG39" i="117"/>
  <c r="Q16" i="83"/>
  <c r="AG16" i="83"/>
  <c r="AT17" i="83"/>
  <c r="Q28" i="90"/>
  <c r="AG38" i="90"/>
  <c r="AT16" i="118"/>
  <c r="Q25" i="117"/>
  <c r="AT26" i="117"/>
  <c r="Q43" i="117"/>
  <c r="AT44" i="117"/>
  <c r="Q47" i="117"/>
  <c r="Q17" i="117"/>
  <c r="AG17" i="117"/>
  <c r="AT18" i="117"/>
  <c r="Q24" i="83"/>
  <c r="Q28" i="83"/>
  <c r="Q47" i="83"/>
  <c r="Q17" i="83"/>
  <c r="AG17" i="83"/>
  <c r="AT38" i="83"/>
  <c r="Q25" i="90"/>
  <c r="Q33" i="90"/>
  <c r="Q43" i="90"/>
  <c r="AT44" i="90"/>
  <c r="AG45" i="90"/>
  <c r="AG49" i="90"/>
  <c r="AT16" i="90"/>
  <c r="AG39" i="90"/>
  <c r="AT27" i="118"/>
  <c r="AG33" i="118"/>
  <c r="Q43" i="118"/>
  <c r="AT44" i="118"/>
  <c r="AT46" i="118"/>
  <c r="Q16" i="118"/>
  <c r="AG16" i="118"/>
  <c r="AT17" i="118"/>
  <c r="AM34" i="118"/>
  <c r="AM37" i="118" s="1"/>
  <c r="AT45" i="83"/>
  <c r="Q22" i="83"/>
  <c r="AU44" i="117" l="1"/>
  <c r="AU49" i="118"/>
  <c r="AU38" i="118"/>
  <c r="AU18" i="90"/>
  <c r="AU18" i="118"/>
  <c r="AU17" i="90"/>
  <c r="AU26" i="118"/>
  <c r="AU38" i="117"/>
  <c r="AU17" i="83"/>
  <c r="AG18" i="57"/>
  <c r="AG39" i="57"/>
  <c r="AT22" i="117"/>
  <c r="AG22" i="83"/>
  <c r="AU33" i="118"/>
  <c r="AU17" i="117"/>
  <c r="Q38" i="82"/>
  <c r="AG39" i="82"/>
  <c r="AG22" i="117"/>
  <c r="AU18" i="83"/>
  <c r="AU27" i="118"/>
  <c r="AT22" i="90"/>
  <c r="Q33" i="82"/>
  <c r="Q17" i="82"/>
  <c r="Q27" i="57"/>
  <c r="AT44" i="57"/>
  <c r="AT27" i="90"/>
  <c r="Q27" i="82"/>
  <c r="Q43" i="82"/>
  <c r="Q54" i="82"/>
  <c r="AG17" i="82"/>
  <c r="Q18" i="82"/>
  <c r="AT18" i="82"/>
  <c r="Q39" i="82"/>
  <c r="AT39" i="82"/>
  <c r="Q54" i="57"/>
  <c r="Q18" i="57"/>
  <c r="Q39" i="57"/>
  <c r="Q24" i="118"/>
  <c r="AT22" i="83"/>
  <c r="T9" i="90"/>
  <c r="Q28" i="82"/>
  <c r="AG45" i="82"/>
  <c r="AT49" i="82"/>
  <c r="AG24" i="57"/>
  <c r="AT49" i="57"/>
  <c r="AG22" i="118"/>
  <c r="T9" i="117"/>
  <c r="Q25" i="82"/>
  <c r="AG49" i="82"/>
  <c r="AT16" i="82"/>
  <c r="AT38" i="82"/>
  <c r="AG28" i="57"/>
  <c r="AG45" i="57"/>
  <c r="AT16" i="57"/>
  <c r="AG47" i="118"/>
  <c r="AT22" i="118"/>
  <c r="Q22" i="118"/>
  <c r="Q26" i="118"/>
  <c r="Q44" i="90"/>
  <c r="AT47" i="118"/>
  <c r="AG24" i="90"/>
  <c r="AT24" i="118"/>
  <c r="AG28" i="90"/>
  <c r="AT24" i="90"/>
  <c r="Q22" i="90"/>
  <c r="Q44" i="83"/>
  <c r="AG33" i="83"/>
  <c r="AT27" i="83"/>
  <c r="AG24" i="83"/>
  <c r="AG45" i="83"/>
  <c r="AT25" i="83"/>
  <c r="Q23" i="83"/>
  <c r="AG23" i="90"/>
  <c r="AU23" i="90" s="1"/>
  <c r="AT47" i="83"/>
  <c r="AT26" i="83"/>
  <c r="AT48" i="117"/>
  <c r="Q23" i="117"/>
  <c r="Q46" i="83"/>
  <c r="AG45" i="117"/>
  <c r="AG48" i="117"/>
  <c r="L34" i="83"/>
  <c r="L37" i="83" s="1"/>
  <c r="AU16" i="83"/>
  <c r="AU39" i="83"/>
  <c r="AU49" i="83"/>
  <c r="J34" i="117"/>
  <c r="J37" i="117" s="1"/>
  <c r="AU46" i="118"/>
  <c r="AU44" i="90"/>
  <c r="AU38" i="83"/>
  <c r="AU18" i="117"/>
  <c r="Q46" i="82"/>
  <c r="AT47" i="82"/>
  <c r="Q16" i="82"/>
  <c r="AG16" i="82"/>
  <c r="AT17" i="82"/>
  <c r="AG38" i="82"/>
  <c r="Q25" i="57"/>
  <c r="Q46" i="57"/>
  <c r="AT47" i="57"/>
  <c r="Q16" i="57"/>
  <c r="AG16" i="57"/>
  <c r="AT17" i="57"/>
  <c r="AT38" i="57"/>
  <c r="Q46" i="118"/>
  <c r="AG45" i="118"/>
  <c r="Q54" i="118"/>
  <c r="Q44" i="118"/>
  <c r="AG54" i="118"/>
  <c r="Q28" i="118"/>
  <c r="AT54" i="118"/>
  <c r="AT43" i="118"/>
  <c r="Q27" i="118"/>
  <c r="T9" i="118"/>
  <c r="Q49" i="90"/>
  <c r="AT54" i="90"/>
  <c r="Q45" i="90"/>
  <c r="AG43" i="90"/>
  <c r="AG23" i="83"/>
  <c r="AU23" i="83" s="1"/>
  <c r="AG27" i="90"/>
  <c r="Q24" i="90"/>
  <c r="Q49" i="83"/>
  <c r="AG54" i="83"/>
  <c r="AG47" i="83"/>
  <c r="AG43" i="117"/>
  <c r="AG24" i="117"/>
  <c r="AU24" i="117" s="1"/>
  <c r="AG47" i="117"/>
  <c r="AT27" i="117"/>
  <c r="AT54" i="117"/>
  <c r="AG26" i="117"/>
  <c r="AU26" i="117" s="1"/>
  <c r="AG27" i="117"/>
  <c r="AG26" i="90"/>
  <c r="AT33" i="83"/>
  <c r="AG27" i="83"/>
  <c r="AG54" i="117"/>
  <c r="AT47" i="117"/>
  <c r="Q22" i="117"/>
  <c r="AT43" i="117"/>
  <c r="AU16" i="118"/>
  <c r="AU47" i="90"/>
  <c r="AU49" i="117"/>
  <c r="AG47" i="82"/>
  <c r="Q33" i="57"/>
  <c r="Q43" i="57"/>
  <c r="AG47" i="57"/>
  <c r="Q17" i="57"/>
  <c r="AG17" i="57"/>
  <c r="AT18" i="57"/>
  <c r="Q38" i="57"/>
  <c r="AG38" i="57"/>
  <c r="AT39" i="57"/>
  <c r="AT48" i="118"/>
  <c r="Q49" i="118"/>
  <c r="AT23" i="118"/>
  <c r="AT45" i="118"/>
  <c r="AG28" i="118"/>
  <c r="AG25" i="118"/>
  <c r="AU25" i="118" s="1"/>
  <c r="AG33" i="90"/>
  <c r="AT28" i="118"/>
  <c r="AG22" i="90"/>
  <c r="AG48" i="90"/>
  <c r="AT33" i="90"/>
  <c r="AG24" i="118"/>
  <c r="AG25" i="90"/>
  <c r="AT25" i="90"/>
  <c r="AT46" i="83"/>
  <c r="AU46" i="83" s="1"/>
  <c r="AT48" i="90"/>
  <c r="AT43" i="90"/>
  <c r="AG28" i="83"/>
  <c r="AG23" i="118"/>
  <c r="AU23" i="118" s="1"/>
  <c r="AT43" i="83"/>
  <c r="AG26" i="83"/>
  <c r="AT28" i="83"/>
  <c r="AT45" i="117"/>
  <c r="AT25" i="117"/>
  <c r="AT33" i="117"/>
  <c r="Q46" i="117"/>
  <c r="AG33" i="117"/>
  <c r="Q28" i="117"/>
  <c r="AG48" i="83"/>
  <c r="AG25" i="117"/>
  <c r="AU49" i="90"/>
  <c r="AU16" i="117"/>
  <c r="AU44" i="83"/>
  <c r="AU44" i="118"/>
  <c r="Q24" i="82"/>
  <c r="AT45" i="82"/>
  <c r="Q48" i="82"/>
  <c r="AG18" i="82"/>
  <c r="Q23" i="57"/>
  <c r="AG44" i="57"/>
  <c r="AT45" i="57"/>
  <c r="AG43" i="118"/>
  <c r="AG48" i="118"/>
  <c r="Q25" i="118"/>
  <c r="Q33" i="118"/>
  <c r="AG54" i="90"/>
  <c r="AG46" i="90"/>
  <c r="AT46" i="90"/>
  <c r="AT26" i="90"/>
  <c r="AT28" i="90"/>
  <c r="Q47" i="90"/>
  <c r="Q23" i="90"/>
  <c r="AT48" i="83"/>
  <c r="AT24" i="83"/>
  <c r="AT28" i="117"/>
  <c r="Q49" i="117"/>
  <c r="AG28" i="117"/>
  <c r="AT54" i="83"/>
  <c r="AG25" i="83"/>
  <c r="AU25" i="83" s="1"/>
  <c r="Q45" i="117"/>
  <c r="AT23" i="117"/>
  <c r="AU23" i="117" s="1"/>
  <c r="AG43" i="83"/>
  <c r="AG46" i="117"/>
  <c r="AU39" i="90"/>
  <c r="AU45" i="90"/>
  <c r="AU38" i="90"/>
  <c r="AU39" i="117"/>
  <c r="AU17" i="118"/>
  <c r="AU16" i="90"/>
  <c r="AT28" i="57"/>
  <c r="AT24" i="57"/>
  <c r="AQ34" i="82"/>
  <c r="AQ37" i="82" s="1"/>
  <c r="AG26" i="82"/>
  <c r="AG25" i="57"/>
  <c r="AL34" i="57"/>
  <c r="AL37" i="57" s="1"/>
  <c r="AP34" i="57"/>
  <c r="AP37" i="57" s="1"/>
  <c r="AG33" i="57"/>
  <c r="T9" i="83"/>
  <c r="AD34" i="57"/>
  <c r="AD37" i="57" s="1"/>
  <c r="AU18" i="57" l="1"/>
  <c r="AU18" i="82"/>
  <c r="AU39" i="82"/>
  <c r="AU22" i="83"/>
  <c r="AU24" i="57"/>
  <c r="AU26" i="83"/>
  <c r="AU22" i="90"/>
  <c r="AU45" i="82"/>
  <c r="AU22" i="118"/>
  <c r="AU17" i="82"/>
  <c r="AU39" i="57"/>
  <c r="AU27" i="90"/>
  <c r="AU22" i="117"/>
  <c r="AU27" i="83"/>
  <c r="AU24" i="118"/>
  <c r="AU17" i="57"/>
  <c r="AU27" i="117"/>
  <c r="AG22" i="82"/>
  <c r="AU28" i="117"/>
  <c r="AU25" i="90"/>
  <c r="T9" i="82"/>
  <c r="K34" i="82"/>
  <c r="K37" i="82" s="1"/>
  <c r="AP34" i="82"/>
  <c r="AP37" i="82" s="1"/>
  <c r="AK34" i="82"/>
  <c r="AK37" i="82" s="1"/>
  <c r="T9" i="57"/>
  <c r="AU33" i="117"/>
  <c r="AU33" i="90"/>
  <c r="L34" i="57"/>
  <c r="L37" i="57" s="1"/>
  <c r="M34" i="82"/>
  <c r="M37" i="82" s="1"/>
  <c r="AR34" i="82"/>
  <c r="AR37" i="82" s="1"/>
  <c r="AU25" i="117"/>
  <c r="Q22" i="57"/>
  <c r="AQ34" i="57"/>
  <c r="AQ37" i="57" s="1"/>
  <c r="O34" i="82"/>
  <c r="O37" i="82" s="1"/>
  <c r="O55" i="82" s="1"/>
  <c r="H34" i="90"/>
  <c r="H37" i="90" s="1"/>
  <c r="AJ34" i="118"/>
  <c r="AR34" i="118"/>
  <c r="AR37" i="118" s="1"/>
  <c r="H34" i="117"/>
  <c r="H37" i="117" s="1"/>
  <c r="AC34" i="90"/>
  <c r="AC37" i="90" s="1"/>
  <c r="L34" i="118"/>
  <c r="L37" i="118" s="1"/>
  <c r="Q22" i="82"/>
  <c r="Q24" i="57"/>
  <c r="AG24" i="82"/>
  <c r="AG54" i="82"/>
  <c r="AG46" i="82"/>
  <c r="AT48" i="57"/>
  <c r="AG27" i="57"/>
  <c r="AT22" i="82"/>
  <c r="AG23" i="82"/>
  <c r="AT25" i="57"/>
  <c r="AU25" i="57" s="1"/>
  <c r="AT22" i="57"/>
  <c r="AT23" i="82"/>
  <c r="AN34" i="117"/>
  <c r="AN37" i="117" s="1"/>
  <c r="AG48" i="57"/>
  <c r="Q45" i="57"/>
  <c r="AT33" i="82"/>
  <c r="Q47" i="82"/>
  <c r="AT43" i="57"/>
  <c r="Q26" i="82"/>
  <c r="N34" i="117"/>
  <c r="N37" i="117" s="1"/>
  <c r="N55" i="117" s="1"/>
  <c r="N9" i="117" s="1"/>
  <c r="I34" i="118"/>
  <c r="I37" i="118" s="1"/>
  <c r="AU43" i="83"/>
  <c r="AU54" i="90"/>
  <c r="AM34" i="57"/>
  <c r="AM37" i="57" s="1"/>
  <c r="AU28" i="118"/>
  <c r="AL34" i="82"/>
  <c r="AL37" i="82" s="1"/>
  <c r="AU47" i="82"/>
  <c r="AU26" i="90"/>
  <c r="AE34" i="82"/>
  <c r="AE37" i="82" s="1"/>
  <c r="AE55" i="82" s="1"/>
  <c r="AU16" i="82"/>
  <c r="G34" i="82"/>
  <c r="AU28" i="90"/>
  <c r="AU24" i="90"/>
  <c r="P34" i="117"/>
  <c r="G34" i="83"/>
  <c r="AP34" i="118"/>
  <c r="AP37" i="118" s="1"/>
  <c r="Q28" i="57"/>
  <c r="P34" i="83"/>
  <c r="P37" i="83" s="1"/>
  <c r="AG49" i="57"/>
  <c r="N34" i="90"/>
  <c r="N37" i="90" s="1"/>
  <c r="Q48" i="57"/>
  <c r="Q44" i="82"/>
  <c r="AT43" i="82"/>
  <c r="AT26" i="57"/>
  <c r="AT54" i="57"/>
  <c r="AT44" i="82"/>
  <c r="Q45" i="82"/>
  <c r="Q23" i="82"/>
  <c r="AD34" i="118"/>
  <c r="AD37" i="118" s="1"/>
  <c r="AU43" i="118"/>
  <c r="H34" i="118"/>
  <c r="H37" i="118" s="1"/>
  <c r="AU48" i="83"/>
  <c r="AU47" i="83"/>
  <c r="AU43" i="90"/>
  <c r="AU45" i="118"/>
  <c r="AU45" i="117"/>
  <c r="AU24" i="83"/>
  <c r="AU33" i="83"/>
  <c r="AU45" i="57"/>
  <c r="AU49" i="82"/>
  <c r="Y34" i="90"/>
  <c r="Y37" i="90" s="1"/>
  <c r="I34" i="90"/>
  <c r="I37" i="90" s="1"/>
  <c r="AQ34" i="117"/>
  <c r="AQ37" i="117" s="1"/>
  <c r="AA34" i="117"/>
  <c r="AA37" i="117" s="1"/>
  <c r="Q49" i="57"/>
  <c r="AG46" i="57"/>
  <c r="Q49" i="82"/>
  <c r="AG33" i="82"/>
  <c r="AT33" i="57"/>
  <c r="AU33" i="57" s="1"/>
  <c r="AG22" i="57"/>
  <c r="AG28" i="82"/>
  <c r="AT27" i="57"/>
  <c r="AG23" i="57"/>
  <c r="AA34" i="118"/>
  <c r="AA37" i="118" s="1"/>
  <c r="AS34" i="118"/>
  <c r="AS37" i="118" s="1"/>
  <c r="AG26" i="57"/>
  <c r="AT46" i="57"/>
  <c r="Q44" i="57"/>
  <c r="AG43" i="82"/>
  <c r="AT54" i="82"/>
  <c r="AG48" i="82"/>
  <c r="Q47" i="57"/>
  <c r="AT25" i="82"/>
  <c r="AS34" i="117"/>
  <c r="AS37" i="117" s="1"/>
  <c r="AP34" i="83"/>
  <c r="AP37" i="83" s="1"/>
  <c r="AP55" i="83" s="1"/>
  <c r="AP9" i="83" s="1"/>
  <c r="O34" i="83"/>
  <c r="O37" i="83" s="1"/>
  <c r="AN34" i="118"/>
  <c r="AN37" i="118" s="1"/>
  <c r="AU46" i="117"/>
  <c r="AU46" i="90"/>
  <c r="AU47" i="57"/>
  <c r="AU54" i="117"/>
  <c r="AU47" i="117"/>
  <c r="AU43" i="117"/>
  <c r="AU28" i="57"/>
  <c r="AO34" i="83"/>
  <c r="AO37" i="83" s="1"/>
  <c r="AC34" i="118"/>
  <c r="AC37" i="118" s="1"/>
  <c r="AL34" i="117"/>
  <c r="AL37" i="117" s="1"/>
  <c r="O34" i="90"/>
  <c r="O37" i="90" s="1"/>
  <c r="Q26" i="57"/>
  <c r="AG54" i="57"/>
  <c r="AT23" i="57"/>
  <c r="AT26" i="82"/>
  <c r="AU26" i="82" s="1"/>
  <c r="AT48" i="82"/>
  <c r="AG27" i="82"/>
  <c r="AT28" i="82"/>
  <c r="AT27" i="82"/>
  <c r="AT24" i="82"/>
  <c r="AT46" i="82"/>
  <c r="AG43" i="57"/>
  <c r="AG25" i="82"/>
  <c r="AG44" i="82"/>
  <c r="Z34" i="117"/>
  <c r="Z37" i="117" s="1"/>
  <c r="Z34" i="118"/>
  <c r="Z37" i="118" s="1"/>
  <c r="Z55" i="118" s="1"/>
  <c r="Z9" i="118" s="1"/>
  <c r="AQ34" i="118"/>
  <c r="AQ37" i="118" s="1"/>
  <c r="AQ55" i="118" s="1"/>
  <c r="AQ9" i="118" s="1"/>
  <c r="AU48" i="118"/>
  <c r="AU44" i="57"/>
  <c r="AU28" i="83"/>
  <c r="AU48" i="90"/>
  <c r="AU38" i="57"/>
  <c r="P34" i="118"/>
  <c r="P37" i="118" s="1"/>
  <c r="AU54" i="83"/>
  <c r="AU54" i="118"/>
  <c r="AU16" i="57"/>
  <c r="AU38" i="82"/>
  <c r="L34" i="90"/>
  <c r="L37" i="90" s="1"/>
  <c r="AU48" i="117"/>
  <c r="AU45" i="83"/>
  <c r="AU47" i="118"/>
  <c r="AU33" i="82" l="1"/>
  <c r="AU22" i="57"/>
  <c r="AU26" i="57"/>
  <c r="AU22" i="82"/>
  <c r="P55" i="118"/>
  <c r="P9" i="118" s="1"/>
  <c r="AU25" i="82"/>
  <c r="O9" i="82"/>
  <c r="K55" i="82"/>
  <c r="K9" i="82" s="1"/>
  <c r="AT19" i="83"/>
  <c r="AJ34" i="83"/>
  <c r="H55" i="118"/>
  <c r="H9" i="118" s="1"/>
  <c r="AG19" i="118"/>
  <c r="W34" i="118"/>
  <c r="AG19" i="117"/>
  <c r="W34" i="117"/>
  <c r="I34" i="82"/>
  <c r="I37" i="82" s="1"/>
  <c r="I55" i="118"/>
  <c r="I9" i="118" s="1"/>
  <c r="Q19" i="117"/>
  <c r="G34" i="117"/>
  <c r="O55" i="83"/>
  <c r="O9" i="83" s="1"/>
  <c r="AO34" i="90"/>
  <c r="AO37" i="90" s="1"/>
  <c r="X34" i="118"/>
  <c r="X37" i="118" s="1"/>
  <c r="AU27" i="82"/>
  <c r="AU54" i="57"/>
  <c r="AE34" i="83"/>
  <c r="AE37" i="83" s="1"/>
  <c r="AK34" i="90"/>
  <c r="AK37" i="90" s="1"/>
  <c r="AA34" i="83"/>
  <c r="AA37" i="83" s="1"/>
  <c r="K34" i="118"/>
  <c r="K37" i="118" s="1"/>
  <c r="AU46" i="57"/>
  <c r="AP34" i="117"/>
  <c r="AP37" i="117" s="1"/>
  <c r="K34" i="83"/>
  <c r="K37" i="83" s="1"/>
  <c r="Z34" i="83"/>
  <c r="Z37" i="83" s="1"/>
  <c r="M34" i="83"/>
  <c r="M37" i="83" s="1"/>
  <c r="AF34" i="90"/>
  <c r="AF37" i="90" s="1"/>
  <c r="AP34" i="90"/>
  <c r="AP37" i="90" s="1"/>
  <c r="Y34" i="118"/>
  <c r="Y37" i="118" s="1"/>
  <c r="AL34" i="83"/>
  <c r="AL37" i="83" s="1"/>
  <c r="AL55" i="83" s="1"/>
  <c r="AK34" i="83"/>
  <c r="AK37" i="83" s="1"/>
  <c r="G37" i="82"/>
  <c r="AM55" i="57"/>
  <c r="AM9" i="57" s="1"/>
  <c r="AU23" i="82"/>
  <c r="AR34" i="117"/>
  <c r="AR37" i="117" s="1"/>
  <c r="AO34" i="118"/>
  <c r="AO37" i="118" s="1"/>
  <c r="AN34" i="83"/>
  <c r="AN37" i="83" s="1"/>
  <c r="AQ34" i="90"/>
  <c r="AQ37" i="90" s="1"/>
  <c r="AB34" i="118"/>
  <c r="AB37" i="118" s="1"/>
  <c r="P55" i="117"/>
  <c r="P9" i="117" s="1"/>
  <c r="AC55" i="90"/>
  <c r="AC9" i="90" s="1"/>
  <c r="Q19" i="118"/>
  <c r="G34" i="118"/>
  <c r="P55" i="83"/>
  <c r="P9" i="83" s="1"/>
  <c r="L34" i="117"/>
  <c r="L37" i="117" s="1"/>
  <c r="X34" i="117"/>
  <c r="X37" i="117" s="1"/>
  <c r="X55" i="117" s="1"/>
  <c r="O34" i="57"/>
  <c r="O37" i="57" s="1"/>
  <c r="AM34" i="83"/>
  <c r="AM37" i="83" s="1"/>
  <c r="AO34" i="82"/>
  <c r="AO37" i="82" s="1"/>
  <c r="AF34" i="118"/>
  <c r="AF37" i="118" s="1"/>
  <c r="AL34" i="90"/>
  <c r="AL37" i="90" s="1"/>
  <c r="AL34" i="118"/>
  <c r="AL37" i="118" s="1"/>
  <c r="M34" i="118"/>
  <c r="M37" i="118" s="1"/>
  <c r="AF34" i="83"/>
  <c r="AF37" i="83" s="1"/>
  <c r="M34" i="117"/>
  <c r="M37" i="117" s="1"/>
  <c r="AB34" i="90"/>
  <c r="AB37" i="90" s="1"/>
  <c r="H34" i="83"/>
  <c r="H37" i="83" s="1"/>
  <c r="AC34" i="83"/>
  <c r="AC37" i="83" s="1"/>
  <c r="AC55" i="83" s="1"/>
  <c r="AB34" i="117"/>
  <c r="AB37" i="117" s="1"/>
  <c r="AB55" i="117" s="1"/>
  <c r="P34" i="90"/>
  <c r="P37" i="90" s="1"/>
  <c r="AU54" i="82"/>
  <c r="AC34" i="57"/>
  <c r="AC37" i="57" s="1"/>
  <c r="AJ37" i="118"/>
  <c r="AD34" i="90"/>
  <c r="AD37" i="90" s="1"/>
  <c r="AQ55" i="57"/>
  <c r="AQ9" i="57" s="1"/>
  <c r="AS55" i="117"/>
  <c r="AS9" i="117" s="1"/>
  <c r="O55" i="90"/>
  <c r="O9" i="90" s="1"/>
  <c r="L34" i="82"/>
  <c r="L37" i="82" s="1"/>
  <c r="AU43" i="57"/>
  <c r="AE34" i="90"/>
  <c r="AE37" i="90" s="1"/>
  <c r="O34" i="117"/>
  <c r="O37" i="117" s="1"/>
  <c r="AQ34" i="83"/>
  <c r="AQ37" i="83" s="1"/>
  <c r="X34" i="83"/>
  <c r="X37" i="83" s="1"/>
  <c r="O34" i="118"/>
  <c r="O37" i="118" s="1"/>
  <c r="AN34" i="90"/>
  <c r="AN37" i="90" s="1"/>
  <c r="AS34" i="90"/>
  <c r="AS37" i="90" s="1"/>
  <c r="AE34" i="117"/>
  <c r="AE37" i="117" s="1"/>
  <c r="AA34" i="90"/>
  <c r="AA37" i="90" s="1"/>
  <c r="J34" i="118"/>
  <c r="J37" i="118" s="1"/>
  <c r="N34" i="118"/>
  <c r="N37" i="118" s="1"/>
  <c r="AE34" i="118"/>
  <c r="AE37" i="118" s="1"/>
  <c r="I34" i="83"/>
  <c r="I37" i="83" s="1"/>
  <c r="AD34" i="117"/>
  <c r="AD37" i="117" s="1"/>
  <c r="AD55" i="117" s="1"/>
  <c r="Z34" i="90"/>
  <c r="Z37" i="90" s="1"/>
  <c r="G37" i="83"/>
  <c r="K34" i="117"/>
  <c r="K37" i="117" s="1"/>
  <c r="Z34" i="57"/>
  <c r="Z37" i="57" s="1"/>
  <c r="Z55" i="57" s="1"/>
  <c r="AM34" i="117"/>
  <c r="AM37" i="117" s="1"/>
  <c r="M34" i="90"/>
  <c r="M37" i="90" s="1"/>
  <c r="AD34" i="83"/>
  <c r="AD37" i="83" s="1"/>
  <c r="AB34" i="83"/>
  <c r="AB37" i="83" s="1"/>
  <c r="G34" i="57"/>
  <c r="AG19" i="90"/>
  <c r="W34" i="90"/>
  <c r="H55" i="117"/>
  <c r="H9" i="117" s="1"/>
  <c r="L55" i="83"/>
  <c r="L9" i="83" s="1"/>
  <c r="Q19" i="90"/>
  <c r="G34" i="90"/>
  <c r="AT19" i="117"/>
  <c r="AJ34" i="117"/>
  <c r="AG19" i="83"/>
  <c r="W34" i="83"/>
  <c r="Y55" i="90"/>
  <c r="Y9" i="90" s="1"/>
  <c r="AT19" i="90"/>
  <c r="AJ34" i="90"/>
  <c r="N55" i="90"/>
  <c r="N9" i="90" s="1"/>
  <c r="AD55" i="118"/>
  <c r="AD9" i="118" s="1"/>
  <c r="AJ34" i="57"/>
  <c r="Y34" i="83"/>
  <c r="Y37" i="83" s="1"/>
  <c r="AU44" i="82"/>
  <c r="AO34" i="117"/>
  <c r="AO37" i="117" s="1"/>
  <c r="AO55" i="117" s="1"/>
  <c r="AF34" i="117"/>
  <c r="AF37" i="117" s="1"/>
  <c r="AF55" i="117" s="1"/>
  <c r="AU48" i="82"/>
  <c r="AU43" i="82"/>
  <c r="AU23" i="57"/>
  <c r="AU28" i="82"/>
  <c r="X34" i="90"/>
  <c r="X37" i="90" s="1"/>
  <c r="N34" i="83"/>
  <c r="N37" i="83" s="1"/>
  <c r="AU49" i="57"/>
  <c r="AM34" i="90"/>
  <c r="AM37" i="90" s="1"/>
  <c r="J34" i="83"/>
  <c r="J37" i="83" s="1"/>
  <c r="J34" i="90"/>
  <c r="J37" i="90" s="1"/>
  <c r="AS34" i="83"/>
  <c r="AS37" i="83" s="1"/>
  <c r="AC34" i="117"/>
  <c r="AC37" i="117" s="1"/>
  <c r="AR34" i="90"/>
  <c r="AR37" i="90" s="1"/>
  <c r="I34" i="117"/>
  <c r="I37" i="117" s="1"/>
  <c r="Q19" i="83"/>
  <c r="AK34" i="117"/>
  <c r="AK37" i="117" s="1"/>
  <c r="K34" i="57"/>
  <c r="K37" i="57" s="1"/>
  <c r="K55" i="57" s="1"/>
  <c r="AU48" i="57"/>
  <c r="AU27" i="57"/>
  <c r="AU46" i="82"/>
  <c r="AU24" i="82"/>
  <c r="AR34" i="83"/>
  <c r="AR37" i="83" s="1"/>
  <c r="K34" i="90"/>
  <c r="K37" i="90" s="1"/>
  <c r="Y34" i="117"/>
  <c r="Y37" i="117" s="1"/>
  <c r="AE9" i="82"/>
  <c r="AD55" i="83" l="1"/>
  <c r="AD9" i="83" s="1"/>
  <c r="AC55" i="117"/>
  <c r="AC9" i="117" s="1"/>
  <c r="I55" i="117"/>
  <c r="AD55" i="90"/>
  <c r="AD9" i="90" s="1"/>
  <c r="M55" i="83"/>
  <c r="M9" i="83" s="1"/>
  <c r="AF55" i="118"/>
  <c r="AF9" i="118" s="1"/>
  <c r="Y55" i="83"/>
  <c r="Y9" i="83" s="1"/>
  <c r="K55" i="117"/>
  <c r="K9" i="117" s="1"/>
  <c r="Y55" i="117"/>
  <c r="Y9" i="117" s="1"/>
  <c r="J55" i="83"/>
  <c r="J9" i="83" s="1"/>
  <c r="K55" i="90"/>
  <c r="K9" i="90" s="1"/>
  <c r="X55" i="90"/>
  <c r="X9" i="90" s="1"/>
  <c r="Y55" i="118"/>
  <c r="Y9" i="118" s="1"/>
  <c r="AD9" i="117"/>
  <c r="AT19" i="57"/>
  <c r="M55" i="117"/>
  <c r="M9" i="117" s="1"/>
  <c r="Z55" i="83"/>
  <c r="Z9" i="83" s="1"/>
  <c r="AF9" i="117"/>
  <c r="AE55" i="90"/>
  <c r="AE9" i="90" s="1"/>
  <c r="AO55" i="118"/>
  <c r="AO9" i="118" s="1"/>
  <c r="H55" i="90"/>
  <c r="H9" i="90" s="1"/>
  <c r="AM55" i="117"/>
  <c r="AM9" i="117" s="1"/>
  <c r="Z55" i="90"/>
  <c r="Z9" i="90" s="1"/>
  <c r="N55" i="118"/>
  <c r="M55" i="90"/>
  <c r="AA55" i="117"/>
  <c r="AA9" i="117" s="1"/>
  <c r="AL55" i="118"/>
  <c r="AL9" i="118" s="1"/>
  <c r="O55" i="57"/>
  <c r="O9" i="57" s="1"/>
  <c r="AF55" i="90"/>
  <c r="AF9" i="90" s="1"/>
  <c r="AR55" i="118"/>
  <c r="AR9" i="118" s="1"/>
  <c r="AR55" i="83"/>
  <c r="AR9" i="83" s="1"/>
  <c r="AK55" i="83"/>
  <c r="AS55" i="83"/>
  <c r="AS9" i="83" s="1"/>
  <c r="K9" i="57"/>
  <c r="I9" i="117"/>
  <c r="AJ37" i="57"/>
  <c r="Y34" i="57"/>
  <c r="Y37" i="57" s="1"/>
  <c r="AS34" i="82"/>
  <c r="AS37" i="82" s="1"/>
  <c r="X34" i="82"/>
  <c r="X37" i="82" s="1"/>
  <c r="AE34" i="57"/>
  <c r="AE37" i="57" s="1"/>
  <c r="AF34" i="57"/>
  <c r="AF37" i="57" s="1"/>
  <c r="AC9" i="83"/>
  <c r="H55" i="83"/>
  <c r="H9" i="83" s="1"/>
  <c r="X9" i="117"/>
  <c r="L55" i="90"/>
  <c r="L9" i="90" s="1"/>
  <c r="P34" i="82"/>
  <c r="P37" i="82" s="1"/>
  <c r="P34" i="57"/>
  <c r="P37" i="57" s="1"/>
  <c r="AK34" i="57"/>
  <c r="AK37" i="57" s="1"/>
  <c r="J34" i="57"/>
  <c r="J37" i="57" s="1"/>
  <c r="AB34" i="57"/>
  <c r="AB37" i="57" s="1"/>
  <c r="W37" i="117"/>
  <c r="AG34" i="117"/>
  <c r="AR34" i="57"/>
  <c r="AR37" i="57" s="1"/>
  <c r="AB34" i="82"/>
  <c r="AB37" i="82" s="1"/>
  <c r="AD55" i="57"/>
  <c r="AD9" i="57" s="1"/>
  <c r="AN55" i="117"/>
  <c r="AN9" i="117" s="1"/>
  <c r="AM55" i="83"/>
  <c r="I55" i="90"/>
  <c r="I9" i="90" s="1"/>
  <c r="AB55" i="118"/>
  <c r="AB9" i="118" s="1"/>
  <c r="J55" i="118"/>
  <c r="L55" i="118"/>
  <c r="L9" i="118" s="1"/>
  <c r="I55" i="83"/>
  <c r="AM55" i="118"/>
  <c r="AM9" i="118" s="1"/>
  <c r="AL55" i="117"/>
  <c r="AL9" i="117" s="1"/>
  <c r="AR55" i="117"/>
  <c r="AR9" i="117" s="1"/>
  <c r="Y34" i="82"/>
  <c r="Y37" i="82" s="1"/>
  <c r="Y55" i="82" s="1"/>
  <c r="Z34" i="82"/>
  <c r="Z37" i="82" s="1"/>
  <c r="AJ37" i="90"/>
  <c r="AT34" i="90"/>
  <c r="AJ37" i="117"/>
  <c r="AT34" i="117"/>
  <c r="AM34" i="82"/>
  <c r="AM37" i="82" s="1"/>
  <c r="G37" i="90"/>
  <c r="Q34" i="90"/>
  <c r="W37" i="90"/>
  <c r="AG34" i="90"/>
  <c r="AE55" i="118"/>
  <c r="AE9" i="118" s="1"/>
  <c r="M55" i="118"/>
  <c r="M9" i="118" s="1"/>
  <c r="AA34" i="82"/>
  <c r="AA37" i="82" s="1"/>
  <c r="J34" i="82"/>
  <c r="J37" i="82" s="1"/>
  <c r="X34" i="57"/>
  <c r="X37" i="57" s="1"/>
  <c r="AL9" i="83"/>
  <c r="AA55" i="83"/>
  <c r="AA9" i="83" s="1"/>
  <c r="G37" i="117"/>
  <c r="Q34" i="117"/>
  <c r="AU19" i="117"/>
  <c r="N34" i="57"/>
  <c r="N37" i="57" s="1"/>
  <c r="N55" i="57" s="1"/>
  <c r="AS34" i="57"/>
  <c r="AS37" i="57" s="1"/>
  <c r="X55" i="83"/>
  <c r="AF55" i="83"/>
  <c r="AC55" i="57"/>
  <c r="X55" i="118"/>
  <c r="X9" i="118" s="1"/>
  <c r="I55" i="82"/>
  <c r="I9" i="82" s="1"/>
  <c r="M55" i="82"/>
  <c r="M9" i="82" s="1"/>
  <c r="AP55" i="118"/>
  <c r="AP9" i="118" s="1"/>
  <c r="AB55" i="83"/>
  <c r="AL55" i="90"/>
  <c r="AG19" i="82"/>
  <c r="W34" i="82"/>
  <c r="AC55" i="118"/>
  <c r="AC9" i="118" s="1"/>
  <c r="AS55" i="118"/>
  <c r="AS9" i="118" s="1"/>
  <c r="AQ55" i="117"/>
  <c r="AQ9" i="117" s="1"/>
  <c r="AK55" i="117"/>
  <c r="AK9" i="117" s="1"/>
  <c r="AO9" i="117"/>
  <c r="AN34" i="82"/>
  <c r="AN37" i="82" s="1"/>
  <c r="W37" i="83"/>
  <c r="AG34" i="83"/>
  <c r="AA34" i="57"/>
  <c r="AA37" i="57" s="1"/>
  <c r="AU19" i="90"/>
  <c r="G37" i="57"/>
  <c r="Z9" i="57"/>
  <c r="Q34" i="83"/>
  <c r="H34" i="57"/>
  <c r="H37" i="57" s="1"/>
  <c r="H55" i="57" s="1"/>
  <c r="Q19" i="57"/>
  <c r="H34" i="82"/>
  <c r="Q19" i="82"/>
  <c r="M34" i="57"/>
  <c r="M37" i="57" s="1"/>
  <c r="AB9" i="117"/>
  <c r="L55" i="117"/>
  <c r="L9" i="117" s="1"/>
  <c r="I34" i="57"/>
  <c r="I37" i="57" s="1"/>
  <c r="I55" i="57" s="1"/>
  <c r="AC34" i="82"/>
  <c r="AC37" i="82" s="1"/>
  <c r="AC55" i="82" s="1"/>
  <c r="AF34" i="82"/>
  <c r="AF37" i="82" s="1"/>
  <c r="AK34" i="118"/>
  <c r="AT19" i="118"/>
  <c r="AN34" i="57"/>
  <c r="AN37" i="57" s="1"/>
  <c r="W37" i="118"/>
  <c r="AG34" i="118"/>
  <c r="AJ37" i="83"/>
  <c r="AT34" i="83"/>
  <c r="J55" i="90"/>
  <c r="AG19" i="57"/>
  <c r="W34" i="57"/>
  <c r="AB55" i="90"/>
  <c r="Z55" i="117"/>
  <c r="Z9" i="117" s="1"/>
  <c r="AE55" i="117"/>
  <c r="O55" i="117"/>
  <c r="AA55" i="118"/>
  <c r="AA9" i="118" s="1"/>
  <c r="AT19" i="82"/>
  <c r="AJ34" i="82"/>
  <c r="AP55" i="117"/>
  <c r="AP9" i="117" s="1"/>
  <c r="AP55" i="82"/>
  <c r="AP9" i="82" s="1"/>
  <c r="AU19" i="83"/>
  <c r="Q37" i="83"/>
  <c r="AA55" i="90"/>
  <c r="AA9" i="90" s="1"/>
  <c r="G37" i="118"/>
  <c r="Q34" i="118"/>
  <c r="K55" i="118"/>
  <c r="K9" i="118" s="1"/>
  <c r="AK55" i="90"/>
  <c r="AK9" i="90" s="1"/>
  <c r="AE55" i="83"/>
  <c r="AE9" i="83" s="1"/>
  <c r="AO34" i="57"/>
  <c r="AO37" i="57" s="1"/>
  <c r="N34" i="82"/>
  <c r="N37" i="82" s="1"/>
  <c r="AD34" i="82"/>
  <c r="AD37" i="82" s="1"/>
  <c r="AF55" i="57" l="1"/>
  <c r="AF9" i="57" s="1"/>
  <c r="AB55" i="82"/>
  <c r="AB9" i="82" s="1"/>
  <c r="AA55" i="57"/>
  <c r="M55" i="57"/>
  <c r="M9" i="57" s="1"/>
  <c r="AA55" i="82"/>
  <c r="AA9" i="82" s="1"/>
  <c r="P55" i="57"/>
  <c r="P9" i="57" s="1"/>
  <c r="AD55" i="82"/>
  <c r="AD9" i="82" s="1"/>
  <c r="H9" i="57"/>
  <c r="AB55" i="57"/>
  <c r="AB9" i="57" s="1"/>
  <c r="N9" i="57"/>
  <c r="AB9" i="90"/>
  <c r="I9" i="83"/>
  <c r="AE9" i="117"/>
  <c r="I9" i="57"/>
  <c r="AL9" i="90"/>
  <c r="X55" i="82"/>
  <c r="X9" i="82" s="1"/>
  <c r="AC9" i="57"/>
  <c r="AU34" i="90"/>
  <c r="AN55" i="57"/>
  <c r="AN9" i="57" s="1"/>
  <c r="J55" i="57"/>
  <c r="J9" i="57" s="1"/>
  <c r="X55" i="57"/>
  <c r="AO55" i="57"/>
  <c r="AO9" i="57" s="1"/>
  <c r="N55" i="82"/>
  <c r="N9" i="82" s="1"/>
  <c r="AR55" i="57"/>
  <c r="AR9" i="57" s="1"/>
  <c r="AK55" i="57"/>
  <c r="J55" i="117"/>
  <c r="J9" i="117" s="1"/>
  <c r="AT37" i="83"/>
  <c r="AQ55" i="83"/>
  <c r="AQ9" i="83" s="1"/>
  <c r="Q37" i="57"/>
  <c r="AG37" i="83"/>
  <c r="AL55" i="82"/>
  <c r="AL9" i="82" s="1"/>
  <c r="AU19" i="82"/>
  <c r="K55" i="83"/>
  <c r="K9" i="83" s="1"/>
  <c r="AQ55" i="90"/>
  <c r="AQ9" i="90" s="1"/>
  <c r="Y9" i="82"/>
  <c r="AR55" i="82"/>
  <c r="AR9" i="82" s="1"/>
  <c r="J9" i="118"/>
  <c r="AN55" i="118"/>
  <c r="AN9" i="118" s="1"/>
  <c r="AM9" i="83"/>
  <c r="Y55" i="57"/>
  <c r="Y9" i="57" s="1"/>
  <c r="M9" i="90"/>
  <c r="AP55" i="57"/>
  <c r="AP9" i="57" s="1"/>
  <c r="Z55" i="82"/>
  <c r="Z9" i="82" s="1"/>
  <c r="AN55" i="82"/>
  <c r="AN9" i="82" s="1"/>
  <c r="Q37" i="118"/>
  <c r="Q34" i="57"/>
  <c r="L55" i="57"/>
  <c r="L9" i="57" s="1"/>
  <c r="AB9" i="83"/>
  <c r="AK55" i="82"/>
  <c r="AK9" i="82" s="1"/>
  <c r="X9" i="83"/>
  <c r="Q37" i="117"/>
  <c r="P55" i="90"/>
  <c r="P9" i="90" s="1"/>
  <c r="O55" i="118"/>
  <c r="O9" i="118" s="1"/>
  <c r="Q37" i="90"/>
  <c r="AT37" i="117"/>
  <c r="AU19" i="118"/>
  <c r="P55" i="82"/>
  <c r="P9" i="82" s="1"/>
  <c r="AT34" i="57"/>
  <c r="AE55" i="57"/>
  <c r="AE9" i="57" s="1"/>
  <c r="L55" i="82"/>
  <c r="L9" i="82" s="1"/>
  <c r="AO55" i="83"/>
  <c r="AO9" i="83" s="1"/>
  <c r="W37" i="57"/>
  <c r="AG34" i="57"/>
  <c r="J9" i="90"/>
  <c r="AG37" i="118"/>
  <c r="AK37" i="118"/>
  <c r="AT34" i="118"/>
  <c r="AU34" i="118" s="1"/>
  <c r="AC9" i="82"/>
  <c r="AN55" i="83"/>
  <c r="AN9" i="83" s="1"/>
  <c r="H37" i="82"/>
  <c r="Q34" i="82"/>
  <c r="AA9" i="57"/>
  <c r="W37" i="82"/>
  <c r="AG34" i="82"/>
  <c r="AL55" i="57"/>
  <c r="AL9" i="57" s="1"/>
  <c r="AU34" i="117"/>
  <c r="AO55" i="82"/>
  <c r="AO9" i="82" s="1"/>
  <c r="AT37" i="57"/>
  <c r="AK9" i="83"/>
  <c r="N9" i="118"/>
  <c r="AM55" i="82"/>
  <c r="J55" i="82"/>
  <c r="J9" i="82" s="1"/>
  <c r="AS55" i="57"/>
  <c r="AQ55" i="82"/>
  <c r="AQ9" i="82" s="1"/>
  <c r="AJ37" i="82"/>
  <c r="AT34" i="82"/>
  <c r="O9" i="117"/>
  <c r="AU19" i="57"/>
  <c r="AU34" i="83"/>
  <c r="AF9" i="83"/>
  <c r="AG37" i="90"/>
  <c r="AT37" i="90"/>
  <c r="AG37" i="117"/>
  <c r="AS55" i="82"/>
  <c r="AS9" i="82" s="1"/>
  <c r="N55" i="83"/>
  <c r="N9" i="83" s="1"/>
  <c r="AU34" i="57" l="1"/>
  <c r="Q40" i="57"/>
  <c r="AT37" i="82"/>
  <c r="AM9" i="82"/>
  <c r="AG37" i="57"/>
  <c r="AU37" i="57" s="1"/>
  <c r="AS55" i="90"/>
  <c r="AS9" i="90" s="1"/>
  <c r="AU37" i="117"/>
  <c r="AS9" i="57"/>
  <c r="AU34" i="82"/>
  <c r="AO55" i="90"/>
  <c r="AO9" i="90" s="1"/>
  <c r="AF55" i="82"/>
  <c r="AF9" i="82" s="1"/>
  <c r="G55" i="57"/>
  <c r="Q55" i="57" s="1"/>
  <c r="AK9" i="57"/>
  <c r="AR55" i="90"/>
  <c r="AR9" i="90" s="1"/>
  <c r="X9" i="57"/>
  <c r="AT40" i="118"/>
  <c r="AJ55" i="118"/>
  <c r="Q40" i="83"/>
  <c r="G55" i="83"/>
  <c r="Q55" i="83" s="1"/>
  <c r="AU37" i="90"/>
  <c r="AP55" i="90"/>
  <c r="AP9" i="90" s="1"/>
  <c r="G55" i="82"/>
  <c r="G9" i="82" s="1"/>
  <c r="AG37" i="82"/>
  <c r="Q37" i="82"/>
  <c r="AN55" i="90"/>
  <c r="AN9" i="90" s="1"/>
  <c r="AK55" i="118"/>
  <c r="AK9" i="118" s="1"/>
  <c r="AT37" i="118"/>
  <c r="AU37" i="118" s="1"/>
  <c r="AU37" i="83"/>
  <c r="AM55" i="90"/>
  <c r="AM9" i="90" s="1"/>
  <c r="Q40" i="82"/>
  <c r="Q9" i="57" l="1"/>
  <c r="AT40" i="57"/>
  <c r="AJ55" i="57"/>
  <c r="AT55" i="57" s="1"/>
  <c r="AU37" i="82"/>
  <c r="Q9" i="83"/>
  <c r="G9" i="57"/>
  <c r="Q40" i="118"/>
  <c r="G55" i="118"/>
  <c r="AT40" i="117"/>
  <c r="AJ55" i="117"/>
  <c r="AG40" i="90"/>
  <c r="W55" i="90"/>
  <c r="H55" i="82"/>
  <c r="H9" i="82" s="1"/>
  <c r="G9" i="83"/>
  <c r="AT40" i="83"/>
  <c r="AJ55" i="83"/>
  <c r="AG40" i="117"/>
  <c r="W55" i="117"/>
  <c r="AG55" i="117" s="1"/>
  <c r="Q40" i="90"/>
  <c r="G55" i="90"/>
  <c r="Q55" i="90" s="1"/>
  <c r="Q55" i="82"/>
  <c r="AG40" i="118"/>
  <c r="W55" i="118"/>
  <c r="AG55" i="118" s="1"/>
  <c r="Q40" i="117"/>
  <c r="G55" i="117"/>
  <c r="Q55" i="117" s="1"/>
  <c r="AT40" i="90"/>
  <c r="AJ55" i="90"/>
  <c r="AG40" i="83"/>
  <c r="W55" i="83"/>
  <c r="AT55" i="118"/>
  <c r="AJ9" i="118"/>
  <c r="AT9" i="57" l="1"/>
  <c r="W9" i="118"/>
  <c r="G9" i="117"/>
  <c r="W9" i="117"/>
  <c r="AT40" i="82"/>
  <c r="AJ55" i="82"/>
  <c r="AG55" i="83"/>
  <c r="W9" i="83"/>
  <c r="Q9" i="117"/>
  <c r="Q9" i="90"/>
  <c r="AU40" i="117"/>
  <c r="AG9" i="117"/>
  <c r="AU40" i="90"/>
  <c r="AU40" i="83"/>
  <c r="AG9" i="83"/>
  <c r="AU40" i="118"/>
  <c r="AT55" i="83"/>
  <c r="AJ9" i="83"/>
  <c r="AT55" i="117"/>
  <c r="AT9" i="117" s="1"/>
  <c r="AJ9" i="117"/>
  <c r="AG40" i="82"/>
  <c r="W55" i="82"/>
  <c r="AG55" i="82" s="1"/>
  <c r="AU55" i="118"/>
  <c r="AT9" i="118"/>
  <c r="AT55" i="90"/>
  <c r="AT9" i="90" s="1"/>
  <c r="AJ9" i="90"/>
  <c r="Q9" i="82"/>
  <c r="AJ9" i="57"/>
  <c r="AG40" i="57"/>
  <c r="W55" i="57"/>
  <c r="AG55" i="57" s="1"/>
  <c r="AG9" i="118"/>
  <c r="G9" i="90"/>
  <c r="AG55" i="90"/>
  <c r="W9" i="90"/>
  <c r="Q55" i="118"/>
  <c r="G9" i="118"/>
  <c r="AU9" i="118" l="1"/>
  <c r="AU55" i="117"/>
  <c r="AU9" i="117" s="1"/>
  <c r="W9" i="82"/>
  <c r="W9" i="57"/>
  <c r="A8" i="117"/>
  <c r="Q9" i="118"/>
  <c r="AU40" i="57"/>
  <c r="AG9" i="57"/>
  <c r="AU55" i="83"/>
  <c r="AU9" i="83" s="1"/>
  <c r="AT9" i="83"/>
  <c r="AU55" i="90"/>
  <c r="AU9" i="90" s="1"/>
  <c r="AG9" i="90"/>
  <c r="AU55" i="57"/>
  <c r="AU40" i="82"/>
  <c r="AG9" i="82"/>
  <c r="AT55" i="82"/>
  <c r="AT9" i="82" s="1"/>
  <c r="AJ9" i="82"/>
  <c r="A8" i="118" l="1"/>
  <c r="A8" i="83"/>
  <c r="A8" i="90"/>
  <c r="AU9" i="57"/>
  <c r="A8" i="57" s="1"/>
  <c r="AU55" i="82"/>
  <c r="AU9" i="82" s="1"/>
  <c r="A8" i="82" s="1"/>
  <c r="N147" i="27" l="1"/>
  <c r="U197" i="27" l="1"/>
  <c r="Y197" i="27"/>
  <c r="S204" i="27"/>
  <c r="W204" i="27"/>
  <c r="N190" i="24"/>
  <c r="R197" i="27"/>
  <c r="V197" i="27"/>
  <c r="Z197" i="27"/>
  <c r="T204" i="27"/>
  <c r="X204" i="27"/>
  <c r="T197" i="27"/>
  <c r="X197" i="27"/>
  <c r="R204" i="27"/>
  <c r="V204" i="27"/>
  <c r="Z204" i="27"/>
  <c r="N147" i="24"/>
  <c r="N111" i="22"/>
  <c r="N104" i="27"/>
  <c r="N204" i="22"/>
  <c r="N155" i="22"/>
  <c r="N112" i="22"/>
  <c r="N198" i="24"/>
  <c r="N105" i="24"/>
  <c r="N119" i="24"/>
  <c r="N155" i="27"/>
  <c r="N112" i="27"/>
  <c r="N147" i="22"/>
  <c r="N154" i="24"/>
  <c r="N104" i="22"/>
  <c r="S197" i="27"/>
  <c r="W197" i="27"/>
  <c r="U204" i="27"/>
  <c r="Y204" i="27"/>
  <c r="N111" i="27"/>
  <c r="N197" i="24"/>
  <c r="N190" i="22"/>
  <c r="N197" i="22"/>
  <c r="N148" i="22"/>
  <c r="N162" i="22"/>
  <c r="N105" i="22"/>
  <c r="N191" i="24"/>
  <c r="N112" i="24"/>
  <c r="N148" i="27"/>
  <c r="N162" i="27"/>
  <c r="N105" i="27"/>
  <c r="N161" i="24"/>
  <c r="R190" i="24"/>
  <c r="V190" i="24"/>
  <c r="Z190" i="24"/>
  <c r="R197" i="24"/>
  <c r="V197" i="24"/>
  <c r="Z197" i="24"/>
  <c r="R204" i="24"/>
  <c r="V204" i="24"/>
  <c r="Z204" i="24"/>
  <c r="N61" i="22"/>
  <c r="Q190" i="22"/>
  <c r="U190" i="22"/>
  <c r="Y190" i="22"/>
  <c r="N68" i="22"/>
  <c r="Q197" i="22"/>
  <c r="U197" i="22"/>
  <c r="Y197" i="22"/>
  <c r="N75" i="22"/>
  <c r="Q204" i="22"/>
  <c r="U204" i="22"/>
  <c r="Y204" i="22"/>
  <c r="R190" i="27"/>
  <c r="V190" i="27"/>
  <c r="Z190" i="27"/>
  <c r="N204" i="24"/>
  <c r="N62" i="22"/>
  <c r="Q191" i="22"/>
  <c r="U191" i="22"/>
  <c r="Y191" i="22"/>
  <c r="N69" i="22"/>
  <c r="Q198" i="22"/>
  <c r="U198" i="22"/>
  <c r="Y198" i="22"/>
  <c r="N76" i="22"/>
  <c r="Q205" i="22"/>
  <c r="U205" i="22"/>
  <c r="Y205" i="22"/>
  <c r="R191" i="24"/>
  <c r="V191" i="24"/>
  <c r="Z191" i="24"/>
  <c r="R198" i="24"/>
  <c r="V198" i="24"/>
  <c r="Z198" i="24"/>
  <c r="R205" i="24"/>
  <c r="V205" i="24"/>
  <c r="Z205" i="24"/>
  <c r="Q191" i="27"/>
  <c r="N62" i="27"/>
  <c r="U191" i="27"/>
  <c r="Y191" i="27"/>
  <c r="Q198" i="27"/>
  <c r="N69" i="27"/>
  <c r="U198" i="27"/>
  <c r="Y198" i="27"/>
  <c r="N76" i="27"/>
  <c r="Q205" i="27"/>
  <c r="U205" i="27"/>
  <c r="Y205" i="27"/>
  <c r="S190" i="24"/>
  <c r="W190" i="24"/>
  <c r="S197" i="24"/>
  <c r="W197" i="24"/>
  <c r="S204" i="24"/>
  <c r="W204" i="24"/>
  <c r="N118" i="22"/>
  <c r="R190" i="22"/>
  <c r="V190" i="22"/>
  <c r="Z190" i="22"/>
  <c r="R197" i="22"/>
  <c r="V197" i="22"/>
  <c r="Z197" i="22"/>
  <c r="R204" i="22"/>
  <c r="V204" i="22"/>
  <c r="Z204" i="22"/>
  <c r="S190" i="27"/>
  <c r="W190" i="27"/>
  <c r="N190" i="27"/>
  <c r="N197" i="27"/>
  <c r="N204" i="27"/>
  <c r="R191" i="22"/>
  <c r="V191" i="22"/>
  <c r="Z191" i="22"/>
  <c r="R198" i="22"/>
  <c r="V198" i="22"/>
  <c r="Z198" i="22"/>
  <c r="R205" i="22"/>
  <c r="V205" i="22"/>
  <c r="Z205" i="22"/>
  <c r="N205" i="24"/>
  <c r="S191" i="24"/>
  <c r="W191" i="24"/>
  <c r="S198" i="24"/>
  <c r="W198" i="24"/>
  <c r="S205" i="24"/>
  <c r="W205" i="24"/>
  <c r="R191" i="27"/>
  <c r="V191" i="27"/>
  <c r="Z191" i="27"/>
  <c r="R198" i="27"/>
  <c r="V198" i="27"/>
  <c r="Z198" i="27"/>
  <c r="R205" i="27"/>
  <c r="V205" i="27"/>
  <c r="Z205" i="27"/>
  <c r="N161" i="22"/>
  <c r="T190" i="24"/>
  <c r="X190" i="24"/>
  <c r="T197" i="24"/>
  <c r="X197" i="24"/>
  <c r="T204" i="24"/>
  <c r="X204" i="24"/>
  <c r="N104" i="24"/>
  <c r="N111" i="24"/>
  <c r="N118" i="24"/>
  <c r="S190" i="22"/>
  <c r="W190" i="22"/>
  <c r="S197" i="22"/>
  <c r="W197" i="22"/>
  <c r="S204" i="22"/>
  <c r="W204" i="22"/>
  <c r="T190" i="27"/>
  <c r="X190" i="27"/>
  <c r="N118" i="27"/>
  <c r="S191" i="22"/>
  <c r="W191" i="22"/>
  <c r="S198" i="22"/>
  <c r="W198" i="22"/>
  <c r="S205" i="22"/>
  <c r="W205" i="22"/>
  <c r="N191" i="22"/>
  <c r="N198" i="22"/>
  <c r="N205" i="22"/>
  <c r="T191" i="24"/>
  <c r="X191" i="24"/>
  <c r="T198" i="24"/>
  <c r="X198" i="24"/>
  <c r="T205" i="24"/>
  <c r="X205" i="24"/>
  <c r="N148" i="24"/>
  <c r="N155" i="24"/>
  <c r="N162" i="24"/>
  <c r="S191" i="27"/>
  <c r="W191" i="27"/>
  <c r="S198" i="27"/>
  <c r="W198" i="27"/>
  <c r="S205" i="27"/>
  <c r="W205" i="27"/>
  <c r="N191" i="27"/>
  <c r="N198" i="27"/>
  <c r="N205" i="27"/>
  <c r="N154" i="22"/>
  <c r="N61" i="24"/>
  <c r="Q190" i="24"/>
  <c r="U190" i="24"/>
  <c r="Y190" i="24"/>
  <c r="N68" i="24"/>
  <c r="Q197" i="24"/>
  <c r="U197" i="24"/>
  <c r="Y197" i="24"/>
  <c r="N75" i="24"/>
  <c r="Q204" i="24"/>
  <c r="U204" i="24"/>
  <c r="Y204" i="24"/>
  <c r="T190" i="22"/>
  <c r="X190" i="22"/>
  <c r="T197" i="22"/>
  <c r="X197" i="22"/>
  <c r="T204" i="22"/>
  <c r="X204" i="22"/>
  <c r="Q190" i="27"/>
  <c r="N61" i="27"/>
  <c r="U190" i="27"/>
  <c r="Y190" i="27"/>
  <c r="Q197" i="27"/>
  <c r="N68" i="27"/>
  <c r="N75" i="27"/>
  <c r="Q204" i="27"/>
  <c r="N154" i="27"/>
  <c r="N161" i="27"/>
  <c r="T191" i="22"/>
  <c r="X191" i="22"/>
  <c r="T198" i="22"/>
  <c r="X198" i="22"/>
  <c r="T205" i="22"/>
  <c r="X205" i="22"/>
  <c r="N119" i="22"/>
  <c r="N62" i="24"/>
  <c r="Q191" i="24"/>
  <c r="U191" i="24"/>
  <c r="Y191" i="24"/>
  <c r="N69" i="24"/>
  <c r="Q198" i="24"/>
  <c r="U198" i="24"/>
  <c r="Y198" i="24"/>
  <c r="N76" i="24"/>
  <c r="Q205" i="24"/>
  <c r="U205" i="24"/>
  <c r="Y205" i="24"/>
  <c r="T191" i="27"/>
  <c r="X191" i="27"/>
  <c r="T198" i="27"/>
  <c r="X198" i="27"/>
  <c r="T205" i="27"/>
  <c r="X205" i="27"/>
  <c r="N119" i="27"/>
  <c r="AA191" i="24" l="1"/>
  <c r="AA204" i="24"/>
  <c r="AA197" i="24"/>
  <c r="AA205" i="24"/>
  <c r="AA197" i="27"/>
  <c r="AA198" i="24"/>
  <c r="AA204" i="27"/>
  <c r="AA190" i="27"/>
  <c r="AA190" i="24"/>
  <c r="AA198" i="27"/>
  <c r="AA191" i="27"/>
  <c r="AA205" i="27"/>
  <c r="AA190" i="22"/>
  <c r="AA205" i="22"/>
  <c r="AA198" i="22"/>
  <c r="AA191" i="22"/>
  <c r="AA204" i="22"/>
  <c r="AA197" i="22"/>
  <c r="N108" i="24" l="1"/>
  <c r="N122" i="24"/>
  <c r="N194" i="27"/>
  <c r="N115" i="24"/>
  <c r="U201" i="22"/>
  <c r="Y201" i="22"/>
  <c r="S208" i="27"/>
  <c r="W208" i="27"/>
  <c r="R208" i="24"/>
  <c r="V208" i="24"/>
  <c r="Z208" i="24"/>
  <c r="U208" i="22"/>
  <c r="Y208" i="22"/>
  <c r="S201" i="27"/>
  <c r="W201" i="27"/>
  <c r="R201" i="24"/>
  <c r="V201" i="24"/>
  <c r="Z201" i="24"/>
  <c r="R194" i="24"/>
  <c r="Z194" i="24"/>
  <c r="N201" i="27"/>
  <c r="T194" i="22"/>
  <c r="X194" i="22"/>
  <c r="T201" i="22"/>
  <c r="X201" i="22"/>
  <c r="T208" i="22"/>
  <c r="X208" i="22"/>
  <c r="N65" i="24"/>
  <c r="Q194" i="24"/>
  <c r="U194" i="24"/>
  <c r="Y194" i="24"/>
  <c r="N72" i="24"/>
  <c r="Q201" i="24"/>
  <c r="U201" i="24"/>
  <c r="Y201" i="24"/>
  <c r="N79" i="24"/>
  <c r="Q208" i="24"/>
  <c r="U208" i="24"/>
  <c r="Y208" i="24"/>
  <c r="R194" i="27"/>
  <c r="V194" i="27"/>
  <c r="Z194" i="27"/>
  <c r="R201" i="27"/>
  <c r="V201" i="27"/>
  <c r="Z201" i="27"/>
  <c r="R208" i="27"/>
  <c r="V208" i="27"/>
  <c r="Z208" i="27"/>
  <c r="N108" i="22"/>
  <c r="N115" i="22"/>
  <c r="N122" i="22"/>
  <c r="N65" i="22"/>
  <c r="Q194" i="22"/>
  <c r="Y194" i="22"/>
  <c r="N72" i="22"/>
  <c r="Q201" i="22"/>
  <c r="V194" i="24"/>
  <c r="S194" i="27"/>
  <c r="W194" i="27"/>
  <c r="N208" i="27"/>
  <c r="N151" i="22"/>
  <c r="N158" i="22"/>
  <c r="N151" i="27"/>
  <c r="N158" i="27"/>
  <c r="N165" i="27"/>
  <c r="R194" i="22"/>
  <c r="V194" i="22"/>
  <c r="Z194" i="22"/>
  <c r="R201" i="22"/>
  <c r="V201" i="22"/>
  <c r="Z201" i="22"/>
  <c r="R208" i="22"/>
  <c r="V208" i="22"/>
  <c r="Z208" i="22"/>
  <c r="S194" i="24"/>
  <c r="W194" i="24"/>
  <c r="S201" i="24"/>
  <c r="W201" i="24"/>
  <c r="S208" i="24"/>
  <c r="W208" i="24"/>
  <c r="T194" i="27"/>
  <c r="X194" i="27"/>
  <c r="T201" i="27"/>
  <c r="X201" i="27"/>
  <c r="T208" i="27"/>
  <c r="X208" i="27"/>
  <c r="N108" i="27"/>
  <c r="N115" i="27"/>
  <c r="N122" i="27"/>
  <c r="N194" i="24"/>
  <c r="N201" i="24"/>
  <c r="N208" i="24"/>
  <c r="U194" i="22"/>
  <c r="N79" i="22"/>
  <c r="Q208" i="22"/>
  <c r="N165" i="22"/>
  <c r="N151" i="24"/>
  <c r="N158" i="24"/>
  <c r="N165" i="24"/>
  <c r="S194" i="22"/>
  <c r="W194" i="22"/>
  <c r="S201" i="22"/>
  <c r="W201" i="22"/>
  <c r="S208" i="22"/>
  <c r="W208" i="22"/>
  <c r="T194" i="24"/>
  <c r="X194" i="24"/>
  <c r="T201" i="24"/>
  <c r="X201" i="24"/>
  <c r="T208" i="24"/>
  <c r="X208" i="24"/>
  <c r="Q194" i="27"/>
  <c r="N65" i="27"/>
  <c r="U194" i="27"/>
  <c r="Y194" i="27"/>
  <c r="Q201" i="27"/>
  <c r="N72" i="27"/>
  <c r="U201" i="27"/>
  <c r="Y201" i="27"/>
  <c r="N79" i="27"/>
  <c r="Q208" i="27"/>
  <c r="U208" i="27"/>
  <c r="Y208" i="27"/>
  <c r="N194" i="22"/>
  <c r="N201" i="22"/>
  <c r="N208" i="22"/>
  <c r="AA208" i="27" l="1"/>
  <c r="AA208" i="22"/>
  <c r="AA194" i="27"/>
  <c r="AA194" i="24"/>
  <c r="AA201" i="27"/>
  <c r="AA201" i="22"/>
  <c r="AA208" i="24"/>
  <c r="AA201" i="24"/>
  <c r="AA194" i="22"/>
  <c r="Q38" i="93" l="1"/>
  <c r="AT18" i="97"/>
  <c r="Q18" i="97"/>
  <c r="Q16" i="93"/>
  <c r="Q17" i="97"/>
  <c r="AG17" i="97"/>
  <c r="Q16" i="85"/>
  <c r="AG16" i="85"/>
  <c r="AT16" i="85"/>
  <c r="Q17" i="85"/>
  <c r="AG17" i="85"/>
  <c r="AT18" i="85"/>
  <c r="Q39" i="85"/>
  <c r="AG18" i="97"/>
  <c r="AT39" i="85"/>
  <c r="Q18" i="85"/>
  <c r="AG18" i="85"/>
  <c r="AT17" i="85"/>
  <c r="AG38" i="85"/>
  <c r="Q43" i="97" l="1"/>
  <c r="AU18" i="85"/>
  <c r="AU18" i="97"/>
  <c r="AG26" i="93"/>
  <c r="Q44" i="97"/>
  <c r="AG26" i="97"/>
  <c r="Q26" i="97"/>
  <c r="AG45" i="85"/>
  <c r="AT44" i="93"/>
  <c r="AT43" i="93"/>
  <c r="AG23" i="93"/>
  <c r="AT33" i="97"/>
  <c r="Q22" i="93"/>
  <c r="AG28" i="97"/>
  <c r="Q48" i="97"/>
  <c r="AT49" i="93"/>
  <c r="Q49" i="97"/>
  <c r="AG54" i="97"/>
  <c r="Q33" i="93"/>
  <c r="Q45" i="93"/>
  <c r="AT22" i="97"/>
  <c r="Q49" i="93"/>
  <c r="AT46" i="93"/>
  <c r="AT38" i="93"/>
  <c r="AG39" i="93"/>
  <c r="AG39" i="97"/>
  <c r="AT38" i="85"/>
  <c r="AU38" i="85" s="1"/>
  <c r="Q48" i="93"/>
  <c r="AT47" i="93"/>
  <c r="AG54" i="93"/>
  <c r="Q27" i="97"/>
  <c r="AG49" i="97"/>
  <c r="Q24" i="97"/>
  <c r="AG27" i="97"/>
  <c r="AG39" i="85"/>
  <c r="AU39" i="85" s="1"/>
  <c r="AT45" i="97"/>
  <c r="AT54" i="93"/>
  <c r="AT45" i="85"/>
  <c r="AT25" i="97"/>
  <c r="Q28" i="97"/>
  <c r="AG22" i="93"/>
  <c r="Q23" i="93"/>
  <c r="AG46" i="93"/>
  <c r="AT38" i="97"/>
  <c r="AG43" i="97"/>
  <c r="Q44" i="93"/>
  <c r="Q28" i="93"/>
  <c r="Q47" i="97"/>
  <c r="Q39" i="93"/>
  <c r="AG47" i="93"/>
  <c r="AT54" i="85"/>
  <c r="AT44" i="85"/>
  <c r="AG49" i="85"/>
  <c r="Q44" i="85"/>
  <c r="AG27" i="85"/>
  <c r="AT26" i="85"/>
  <c r="AG26" i="85"/>
  <c r="Q26" i="85"/>
  <c r="Q22" i="85"/>
  <c r="Q45" i="97"/>
  <c r="AT39" i="93"/>
  <c r="Q26" i="93"/>
  <c r="Q46" i="97"/>
  <c r="AG48" i="97"/>
  <c r="AG24" i="97"/>
  <c r="AG44" i="97"/>
  <c r="AG25" i="93"/>
  <c r="Q38" i="97"/>
  <c r="AT26" i="97"/>
  <c r="AT23" i="97"/>
  <c r="AG23" i="97"/>
  <c r="AG48" i="93"/>
  <c r="AG44" i="93"/>
  <c r="AT28" i="93"/>
  <c r="AT39" i="97"/>
  <c r="AU39" i="97" s="1"/>
  <c r="Q39" i="97"/>
  <c r="AT47" i="97"/>
  <c r="AT44" i="97"/>
  <c r="AG47" i="97"/>
  <c r="Q33" i="97"/>
  <c r="Q23" i="97"/>
  <c r="AT48" i="93"/>
  <c r="Q46" i="93"/>
  <c r="AT33" i="93"/>
  <c r="AG28" i="93"/>
  <c r="Q54" i="97"/>
  <c r="AG33" i="97"/>
  <c r="AG49" i="93"/>
  <c r="Q47" i="93"/>
  <c r="AT26" i="93"/>
  <c r="Q54" i="93"/>
  <c r="AT49" i="85"/>
  <c r="Q24" i="85"/>
  <c r="AG47" i="85"/>
  <c r="Q49" i="85"/>
  <c r="Q43" i="85"/>
  <c r="AG24" i="85"/>
  <c r="AT25" i="85"/>
  <c r="AG28" i="85"/>
  <c r="AG22" i="85"/>
  <c r="Q25" i="85"/>
  <c r="AG48" i="85"/>
  <c r="AG43" i="85"/>
  <c r="AG46" i="85"/>
  <c r="Q47" i="85"/>
  <c r="AT27" i="85"/>
  <c r="AT33" i="85"/>
  <c r="AT23" i="85"/>
  <c r="Q33" i="85"/>
  <c r="AT22" i="93"/>
  <c r="Q25" i="93"/>
  <c r="AU17" i="85"/>
  <c r="AG38" i="93"/>
  <c r="AG38" i="97"/>
  <c r="Q22" i="97"/>
  <c r="AT47" i="85"/>
  <c r="AT43" i="85"/>
  <c r="Q54" i="85"/>
  <c r="Q27" i="85"/>
  <c r="AG33" i="85"/>
  <c r="Q23" i="85"/>
  <c r="AG25" i="85"/>
  <c r="AG23" i="85"/>
  <c r="AT27" i="97"/>
  <c r="AG46" i="97"/>
  <c r="AG25" i="97"/>
  <c r="AG22" i="97"/>
  <c r="AT25" i="93"/>
  <c r="AT48" i="97"/>
  <c r="AG45" i="97"/>
  <c r="AT49" i="97"/>
  <c r="AT46" i="97"/>
  <c r="Q25" i="97"/>
  <c r="AT45" i="93"/>
  <c r="Q43" i="93"/>
  <c r="AT23" i="93"/>
  <c r="AT24" i="97"/>
  <c r="AT54" i="97"/>
  <c r="AT43" i="97"/>
  <c r="AG45" i="93"/>
  <c r="AG33" i="93"/>
  <c r="AG43" i="93"/>
  <c r="AT28" i="97"/>
  <c r="Q38" i="85"/>
  <c r="Q48" i="85"/>
  <c r="Q45" i="85"/>
  <c r="AT46" i="85"/>
  <c r="AG54" i="85"/>
  <c r="AG44" i="85"/>
  <c r="Q46" i="85"/>
  <c r="AT24" i="85"/>
  <c r="AT28" i="85"/>
  <c r="Q28" i="85"/>
  <c r="AT48" i="85"/>
  <c r="AU16" i="85"/>
  <c r="AU23" i="85" l="1"/>
  <c r="AU28" i="93"/>
  <c r="AU26" i="93"/>
  <c r="AU26" i="97"/>
  <c r="AU23" i="93"/>
  <c r="AU27" i="97"/>
  <c r="AU54" i="97"/>
  <c r="AU28" i="97"/>
  <c r="AU22" i="97"/>
  <c r="AU39" i="93"/>
  <c r="AU33" i="97"/>
  <c r="AU54" i="93"/>
  <c r="AU45" i="85"/>
  <c r="T9" i="85"/>
  <c r="AU33" i="93"/>
  <c r="AU49" i="97"/>
  <c r="AU33" i="85"/>
  <c r="T9" i="93"/>
  <c r="AU27" i="85"/>
  <c r="AS34" i="93"/>
  <c r="AS37" i="93" s="1"/>
  <c r="AT16" i="97"/>
  <c r="AT16" i="93"/>
  <c r="AU24" i="85"/>
  <c r="Q16" i="97"/>
  <c r="AU44" i="93"/>
  <c r="AU46" i="93"/>
  <c r="Y34" i="85"/>
  <c r="Y37" i="85" s="1"/>
  <c r="AF34" i="97"/>
  <c r="AF37" i="97" s="1"/>
  <c r="O34" i="97"/>
  <c r="O37" i="97" s="1"/>
  <c r="AN34" i="97"/>
  <c r="AN37" i="97" s="1"/>
  <c r="AE34" i="85"/>
  <c r="AE37" i="85" s="1"/>
  <c r="AU47" i="97"/>
  <c r="AR34" i="85"/>
  <c r="AR37" i="85" s="1"/>
  <c r="Y34" i="97"/>
  <c r="Y37" i="97" s="1"/>
  <c r="AT22" i="85"/>
  <c r="AU22" i="85" s="1"/>
  <c r="AU43" i="93"/>
  <c r="AT17" i="97"/>
  <c r="AU17" i="97" s="1"/>
  <c r="AU25" i="97"/>
  <c r="AU25" i="85"/>
  <c r="AU46" i="85"/>
  <c r="AU49" i="93"/>
  <c r="AU48" i="93"/>
  <c r="AU25" i="93"/>
  <c r="AU47" i="93"/>
  <c r="H34" i="97"/>
  <c r="H37" i="97" s="1"/>
  <c r="I34" i="97"/>
  <c r="I37" i="97" s="1"/>
  <c r="L34" i="93"/>
  <c r="L37" i="93" s="1"/>
  <c r="AO34" i="93"/>
  <c r="AO37" i="93" s="1"/>
  <c r="AU44" i="85"/>
  <c r="AG16" i="97"/>
  <c r="AU46" i="97"/>
  <c r="AU38" i="93"/>
  <c r="AU43" i="85"/>
  <c r="AU28" i="85"/>
  <c r="AU23" i="97"/>
  <c r="AU44" i="97"/>
  <c r="AU48" i="97"/>
  <c r="AU26" i="85"/>
  <c r="AU49" i="85"/>
  <c r="AU43" i="97"/>
  <c r="AU22" i="93"/>
  <c r="K34" i="97"/>
  <c r="K37" i="97" s="1"/>
  <c r="AO34" i="85"/>
  <c r="AO37" i="85" s="1"/>
  <c r="M34" i="85"/>
  <c r="M37" i="85" s="1"/>
  <c r="X34" i="93"/>
  <c r="X37" i="93" s="1"/>
  <c r="AB34" i="93"/>
  <c r="AB37" i="93" s="1"/>
  <c r="AU54" i="85"/>
  <c r="AU45" i="93"/>
  <c r="AG16" i="93"/>
  <c r="AU45" i="97"/>
  <c r="AU38" i="97"/>
  <c r="AU48" i="85"/>
  <c r="AU47" i="85"/>
  <c r="AU24" i="97"/>
  <c r="T9" i="97"/>
  <c r="P34" i="85" l="1"/>
  <c r="P37" i="85" s="1"/>
  <c r="AK34" i="85"/>
  <c r="AK37" i="85" s="1"/>
  <c r="AC34" i="97"/>
  <c r="AC37" i="97" s="1"/>
  <c r="W34" i="85"/>
  <c r="AG19" i="85"/>
  <c r="AT19" i="97"/>
  <c r="AU16" i="93"/>
  <c r="Z34" i="93"/>
  <c r="Z37" i="93" s="1"/>
  <c r="AB34" i="97"/>
  <c r="AB37" i="97" s="1"/>
  <c r="AF34" i="93"/>
  <c r="AF37" i="93" s="1"/>
  <c r="AB34" i="85"/>
  <c r="AB37" i="85" s="1"/>
  <c r="AR34" i="93"/>
  <c r="AR37" i="93" s="1"/>
  <c r="X34" i="97"/>
  <c r="X37" i="97" s="1"/>
  <c r="AJ34" i="97"/>
  <c r="H34" i="93"/>
  <c r="H37" i="93" s="1"/>
  <c r="AP34" i="85"/>
  <c r="AP37" i="85" s="1"/>
  <c r="AF34" i="85"/>
  <c r="AF37" i="85" s="1"/>
  <c r="Z34" i="85"/>
  <c r="Z37" i="85" s="1"/>
  <c r="K34" i="93"/>
  <c r="K37" i="93" s="1"/>
  <c r="AA34" i="85"/>
  <c r="AA37" i="85" s="1"/>
  <c r="AD34" i="93"/>
  <c r="AD37" i="93" s="1"/>
  <c r="AQ34" i="97"/>
  <c r="AQ37" i="97" s="1"/>
  <c r="AQ34" i="93"/>
  <c r="AQ37" i="93" s="1"/>
  <c r="AJ34" i="93"/>
  <c r="W34" i="93"/>
  <c r="J34" i="85"/>
  <c r="J37" i="85" s="1"/>
  <c r="AE34" i="93"/>
  <c r="AE37" i="93" s="1"/>
  <c r="AP34" i="97"/>
  <c r="AP37" i="97" s="1"/>
  <c r="AL34" i="97"/>
  <c r="AL37" i="97" s="1"/>
  <c r="J34" i="93"/>
  <c r="J37" i="93" s="1"/>
  <c r="Y34" i="93"/>
  <c r="Y37" i="93" s="1"/>
  <c r="AS34" i="97"/>
  <c r="AS37" i="97" s="1"/>
  <c r="G34" i="85"/>
  <c r="AO55" i="93"/>
  <c r="AO9" i="93" s="1"/>
  <c r="AB55" i="93"/>
  <c r="AB9" i="93" s="1"/>
  <c r="N34" i="93"/>
  <c r="N37" i="93" s="1"/>
  <c r="AC34" i="93"/>
  <c r="AC37" i="93" s="1"/>
  <c r="L34" i="97"/>
  <c r="L37" i="97" s="1"/>
  <c r="M34" i="93"/>
  <c r="M37" i="93" s="1"/>
  <c r="AU16" i="97"/>
  <c r="AS34" i="85"/>
  <c r="AS37" i="85" s="1"/>
  <c r="AC34" i="85"/>
  <c r="AC37" i="85" s="1"/>
  <c r="O34" i="85"/>
  <c r="O37" i="85" s="1"/>
  <c r="AO34" i="97"/>
  <c r="AO37" i="97" s="1"/>
  <c r="P34" i="93"/>
  <c r="P37" i="93" s="1"/>
  <c r="AN34" i="85"/>
  <c r="AN37" i="85" s="1"/>
  <c r="AM34" i="97"/>
  <c r="AM37" i="97" s="1"/>
  <c r="AR34" i="97"/>
  <c r="AR37" i="97" s="1"/>
  <c r="G34" i="97"/>
  <c r="N34" i="97"/>
  <c r="N37" i="97" s="1"/>
  <c r="O34" i="93"/>
  <c r="O37" i="93" s="1"/>
  <c r="AT19" i="85"/>
  <c r="AJ34" i="85"/>
  <c r="X55" i="93"/>
  <c r="G34" i="93"/>
  <c r="AS55" i="93"/>
  <c r="AS9" i="93" s="1"/>
  <c r="AG19" i="93"/>
  <c r="AM34" i="85"/>
  <c r="AM37" i="85" s="1"/>
  <c r="P34" i="97"/>
  <c r="P37" i="97" s="1"/>
  <c r="K34" i="85"/>
  <c r="K37" i="85" s="1"/>
  <c r="W34" i="97"/>
  <c r="AP34" i="93"/>
  <c r="AP37" i="93" s="1"/>
  <c r="AL34" i="93"/>
  <c r="AL37" i="93" s="1"/>
  <c r="M34" i="97"/>
  <c r="M37" i="97" s="1"/>
  <c r="J34" i="97"/>
  <c r="J37" i="97" s="1"/>
  <c r="AL34" i="85"/>
  <c r="AL37" i="85" s="1"/>
  <c r="AD34" i="97"/>
  <c r="AD37" i="97" s="1"/>
  <c r="Z34" i="97"/>
  <c r="Z37" i="97" s="1"/>
  <c r="AN34" i="93"/>
  <c r="AN37" i="93" s="1"/>
  <c r="X34" i="85"/>
  <c r="X37" i="85" s="1"/>
  <c r="AQ34" i="85"/>
  <c r="AQ37" i="85" s="1"/>
  <c r="I34" i="93"/>
  <c r="I37" i="93" s="1"/>
  <c r="O55" i="97"/>
  <c r="O9" i="97" s="1"/>
  <c r="K55" i="97"/>
  <c r="L55" i="93"/>
  <c r="L9" i="93" s="1"/>
  <c r="AF55" i="93" l="1"/>
  <c r="AF9" i="93" s="1"/>
  <c r="AN55" i="93"/>
  <c r="AC55" i="93"/>
  <c r="AC9" i="93" s="1"/>
  <c r="AR55" i="93"/>
  <c r="AR9" i="93" s="1"/>
  <c r="E9" i="68"/>
  <c r="Q19" i="93"/>
  <c r="AN9" i="93"/>
  <c r="AU19" i="85"/>
  <c r="AQ55" i="93"/>
  <c r="AD55" i="93"/>
  <c r="AB55" i="85"/>
  <c r="Y55" i="97"/>
  <c r="Y9" i="97" s="1"/>
  <c r="AN55" i="85"/>
  <c r="AC55" i="85"/>
  <c r="AC9" i="85" s="1"/>
  <c r="P55" i="97"/>
  <c r="M55" i="97"/>
  <c r="M9" i="97" s="1"/>
  <c r="I34" i="85"/>
  <c r="I37" i="85" s="1"/>
  <c r="L34" i="85"/>
  <c r="L37" i="85" s="1"/>
  <c r="L55" i="85" s="1"/>
  <c r="AJ37" i="85"/>
  <c r="AT34" i="85"/>
  <c r="AK34" i="93"/>
  <c r="AK37" i="93" s="1"/>
  <c r="AE34" i="97"/>
  <c r="AE37" i="97" s="1"/>
  <c r="J55" i="85"/>
  <c r="J9" i="85" s="1"/>
  <c r="W37" i="93"/>
  <c r="K9" i="97"/>
  <c r="AJ37" i="97"/>
  <c r="Z55" i="93"/>
  <c r="AE55" i="85"/>
  <c r="AE9" i="85" s="1"/>
  <c r="AF55" i="85"/>
  <c r="AM55" i="85"/>
  <c r="Z55" i="85"/>
  <c r="Z9" i="85" s="1"/>
  <c r="AK55" i="85"/>
  <c r="AO55" i="97"/>
  <c r="AS55" i="97"/>
  <c r="AS9" i="97" s="1"/>
  <c r="AC55" i="97"/>
  <c r="H55" i="97"/>
  <c r="H9" i="97" s="1"/>
  <c r="I55" i="97"/>
  <c r="I9" i="97" s="1"/>
  <c r="J55" i="97"/>
  <c r="J9" i="97" s="1"/>
  <c r="W37" i="97"/>
  <c r="X9" i="93"/>
  <c r="N55" i="97"/>
  <c r="N9" i="97" s="1"/>
  <c r="G37" i="85"/>
  <c r="AQ55" i="97"/>
  <c r="AP55" i="85"/>
  <c r="AK34" i="97"/>
  <c r="AK37" i="97" s="1"/>
  <c r="N34" i="85"/>
  <c r="N37" i="85" s="1"/>
  <c r="N55" i="85" s="1"/>
  <c r="P55" i="85"/>
  <c r="P9" i="85" s="1"/>
  <c r="AP55" i="93"/>
  <c r="AP9" i="93" s="1"/>
  <c r="AF55" i="97"/>
  <c r="AF9" i="97" s="1"/>
  <c r="M55" i="85"/>
  <c r="M9" i="85" s="1"/>
  <c r="AL55" i="93"/>
  <c r="AR55" i="85"/>
  <c r="AR9" i="85" s="1"/>
  <c r="AS55" i="85"/>
  <c r="AS9" i="85" s="1"/>
  <c r="Z55" i="97"/>
  <c r="Z9" i="97" s="1"/>
  <c r="J55" i="93"/>
  <c r="P55" i="93"/>
  <c r="L55" i="97"/>
  <c r="AA34" i="93"/>
  <c r="AA37" i="93" s="1"/>
  <c r="AA55" i="93" s="1"/>
  <c r="G37" i="93"/>
  <c r="Q34" i="93"/>
  <c r="G37" i="97"/>
  <c r="Q34" i="97"/>
  <c r="O55" i="85"/>
  <c r="O9" i="85" s="1"/>
  <c r="N55" i="93"/>
  <c r="N9" i="93" s="1"/>
  <c r="H34" i="85"/>
  <c r="H37" i="85" s="1"/>
  <c r="Q19" i="85"/>
  <c r="AE55" i="93"/>
  <c r="AE9" i="93" s="1"/>
  <c r="AT19" i="93"/>
  <c r="AL55" i="97"/>
  <c r="AP55" i="97"/>
  <c r="AP9" i="97" s="1"/>
  <c r="AO55" i="85"/>
  <c r="AO9" i="85" s="1"/>
  <c r="Y55" i="85"/>
  <c r="Y9" i="85" s="1"/>
  <c r="AL55" i="85"/>
  <c r="AL9" i="85" s="1"/>
  <c r="AD55" i="97"/>
  <c r="AD9" i="97" s="1"/>
  <c r="K55" i="93"/>
  <c r="I55" i="93"/>
  <c r="I9" i="93" s="1"/>
  <c r="O55" i="93"/>
  <c r="O9" i="93" s="1"/>
  <c r="AA34" i="97"/>
  <c r="AA37" i="97" s="1"/>
  <c r="Q19" i="97"/>
  <c r="M55" i="93"/>
  <c r="M9" i="93" s="1"/>
  <c r="Y55" i="93"/>
  <c r="Y9" i="93" s="1"/>
  <c r="AJ37" i="93"/>
  <c r="H55" i="93"/>
  <c r="H9" i="93" s="1"/>
  <c r="AM34" i="93"/>
  <c r="AM37" i="93" s="1"/>
  <c r="AD34" i="85"/>
  <c r="AD37" i="85" s="1"/>
  <c r="W37" i="85"/>
  <c r="AG19" i="97"/>
  <c r="H55" i="85" l="1"/>
  <c r="AA55" i="97"/>
  <c r="AE55" i="97"/>
  <c r="AE9" i="97" s="1"/>
  <c r="AA9" i="93"/>
  <c r="AK55" i="97"/>
  <c r="AK9" i="97" s="1"/>
  <c r="AM55" i="93"/>
  <c r="AM9" i="93" s="1"/>
  <c r="L9" i="85"/>
  <c r="AQ9" i="97"/>
  <c r="AG34" i="93"/>
  <c r="AT34" i="93"/>
  <c r="AK9" i="85"/>
  <c r="H9" i="85"/>
  <c r="AD55" i="85"/>
  <c r="AG37" i="85"/>
  <c r="P9" i="93"/>
  <c r="AN55" i="97"/>
  <c r="AN9" i="97" s="1"/>
  <c r="AG37" i="97"/>
  <c r="AT34" i="97"/>
  <c r="AT37" i="85"/>
  <c r="AM9" i="85"/>
  <c r="AF9" i="85"/>
  <c r="AT37" i="97"/>
  <c r="AG37" i="93"/>
  <c r="AK55" i="93"/>
  <c r="AK9" i="93" s="1"/>
  <c r="I55" i="85"/>
  <c r="I9" i="85" s="1"/>
  <c r="AQ9" i="93"/>
  <c r="AL9" i="97"/>
  <c r="AU19" i="97"/>
  <c r="K55" i="85"/>
  <c r="K9" i="85" s="1"/>
  <c r="Q37" i="97"/>
  <c r="L9" i="97"/>
  <c r="J9" i="93"/>
  <c r="AB55" i="97"/>
  <c r="AB9" i="97" s="1"/>
  <c r="Q34" i="85"/>
  <c r="AM55" i="97"/>
  <c r="AM9" i="97" s="1"/>
  <c r="X55" i="85"/>
  <c r="X9" i="85" s="1"/>
  <c r="K9" i="93"/>
  <c r="Q37" i="93"/>
  <c r="AG34" i="85"/>
  <c r="X55" i="97"/>
  <c r="X9" i="97" s="1"/>
  <c r="AT37" i="93"/>
  <c r="AA9" i="97"/>
  <c r="AL9" i="93"/>
  <c r="N9" i="85"/>
  <c r="Q37" i="85"/>
  <c r="AR55" i="97"/>
  <c r="AR9" i="97" s="1"/>
  <c r="AG34" i="97"/>
  <c r="AQ55" i="85"/>
  <c r="AQ9" i="85" s="1"/>
  <c r="AC9" i="97"/>
  <c r="AO9" i="97"/>
  <c r="AP9" i="85"/>
  <c r="Z9" i="93"/>
  <c r="P9" i="97"/>
  <c r="AN9" i="85"/>
  <c r="AB9" i="85"/>
  <c r="AD9" i="93"/>
  <c r="AU19" i="93"/>
  <c r="AU37" i="93" l="1"/>
  <c r="AU34" i="93"/>
  <c r="AA55" i="85"/>
  <c r="AA9" i="85" s="1"/>
  <c r="AU34" i="85"/>
  <c r="AU37" i="85"/>
  <c r="AU34" i="97"/>
  <c r="AU37" i="97"/>
  <c r="AD9" i="85"/>
  <c r="U30" i="18"/>
  <c r="D65" i="11"/>
  <c r="S94" i="18"/>
  <c r="B24" i="18"/>
  <c r="B91" i="23"/>
  <c r="R27" i="18"/>
  <c r="S32" i="18"/>
  <c r="B27" i="26"/>
  <c r="B43" i="68"/>
  <c r="J75" i="18"/>
  <c r="R41" i="18"/>
  <c r="N47" i="18"/>
  <c r="B70" i="27"/>
  <c r="D16" i="11"/>
  <c r="AA61" i="18"/>
  <c r="M81" i="18"/>
  <c r="S22" i="18"/>
  <c r="D72" i="11"/>
  <c r="B42" i="18"/>
  <c r="T92" i="18"/>
  <c r="D74" i="18"/>
  <c r="R46" i="18"/>
  <c r="J52" i="18"/>
  <c r="D79" i="18"/>
  <c r="R81" i="18"/>
  <c r="U96" i="18"/>
  <c r="B53" i="24"/>
  <c r="B20" i="22"/>
  <c r="T66" i="18"/>
  <c r="N81" i="18"/>
  <c r="B21" i="68"/>
  <c r="B80" i="24"/>
  <c r="B17" i="22"/>
  <c r="B63" i="21"/>
  <c r="K86" i="18"/>
  <c r="B30" i="18"/>
  <c r="K88" i="18"/>
  <c r="N19" i="18"/>
  <c r="F81" i="18"/>
  <c r="B125" i="22"/>
  <c r="B72" i="18"/>
  <c r="B28" i="26"/>
  <c r="L45" i="18"/>
  <c r="T82" i="18"/>
  <c r="B53" i="122"/>
  <c r="N96" i="18"/>
  <c r="O49" i="18"/>
  <c r="J29" i="18"/>
  <c r="B23" i="20"/>
  <c r="B95" i="20"/>
  <c r="U40" i="18"/>
  <c r="E88" i="18"/>
  <c r="W94" i="18"/>
  <c r="B41" i="21"/>
  <c r="O50" i="18"/>
  <c r="Z61" i="18"/>
  <c r="B35" i="18"/>
  <c r="K75" i="18"/>
  <c r="B82" i="22"/>
  <c r="W82" i="18"/>
  <c r="I47" i="18"/>
  <c r="U74" i="18"/>
  <c r="G89" i="18"/>
  <c r="B37" i="24"/>
  <c r="B86" i="18"/>
  <c r="B104" i="27"/>
  <c r="T80" i="18"/>
  <c r="D62" i="18"/>
  <c r="B51" i="68"/>
  <c r="P94" i="18"/>
  <c r="D91" i="18"/>
  <c r="I91" i="18"/>
  <c r="B41" i="24"/>
  <c r="Q86" i="18"/>
  <c r="W75" i="18"/>
  <c r="E62" i="11"/>
  <c r="O33" i="18"/>
  <c r="B19" i="24"/>
  <c r="B81" i="23"/>
  <c r="S52" i="18"/>
  <c r="B90" i="22"/>
  <c r="B50" i="23"/>
  <c r="R93" i="18"/>
  <c r="R72" i="18"/>
  <c r="D73" i="11"/>
  <c r="D47" i="11"/>
  <c r="T84" i="18"/>
  <c r="B87" i="27"/>
  <c r="L83" i="18"/>
  <c r="J48" i="18"/>
  <c r="G82" i="18"/>
  <c r="T83" i="18"/>
  <c r="S62" i="18"/>
  <c r="I77" i="18"/>
  <c r="S41" i="18"/>
  <c r="J51" i="18"/>
  <c r="B66" i="22"/>
  <c r="R91" i="18"/>
  <c r="B77" i="26"/>
  <c r="J32" i="18"/>
  <c r="T27" i="18"/>
  <c r="E18" i="11"/>
  <c r="W88" i="18"/>
  <c r="B96" i="23"/>
  <c r="S31" i="18"/>
  <c r="V95" i="18"/>
  <c r="J60" i="18"/>
  <c r="B21" i="22"/>
  <c r="U89" i="18"/>
  <c r="D64" i="18"/>
  <c r="B61" i="26"/>
  <c r="D22" i="18"/>
  <c r="B92" i="26"/>
  <c r="B21" i="27"/>
  <c r="S25" i="18"/>
  <c r="F45" i="18"/>
  <c r="U50" i="18"/>
  <c r="D37" i="18"/>
  <c r="M49" i="18"/>
  <c r="G32" i="18"/>
  <c r="V39" i="18"/>
  <c r="B79" i="27"/>
  <c r="U28" i="18"/>
  <c r="J81" i="18"/>
  <c r="N46" i="18"/>
  <c r="J82" i="18"/>
  <c r="T53" i="18"/>
  <c r="B67" i="26"/>
  <c r="W89" i="18"/>
  <c r="G81" i="18"/>
  <c r="B44" i="26"/>
  <c r="B60" i="27"/>
  <c r="B35" i="122"/>
  <c r="J70" i="18"/>
  <c r="D18" i="18"/>
  <c r="B65" i="18"/>
  <c r="D62" i="11"/>
  <c r="S19" i="18"/>
  <c r="B36" i="23"/>
  <c r="N93" i="18"/>
  <c r="B115" i="27"/>
  <c r="B108" i="22"/>
  <c r="S28" i="18"/>
  <c r="B39" i="20"/>
  <c r="I78" i="18"/>
  <c r="R25" i="18"/>
  <c r="B75" i="20"/>
  <c r="U60" i="18"/>
  <c r="B61" i="24"/>
  <c r="R48" i="18"/>
  <c r="B111" i="27"/>
  <c r="O44" i="18"/>
  <c r="I79" i="18"/>
  <c r="J72" i="18"/>
  <c r="B106" i="24"/>
  <c r="B46" i="22"/>
  <c r="B18" i="24"/>
  <c r="D49" i="18"/>
  <c r="B35" i="26"/>
  <c r="V86" i="18"/>
  <c r="V19" i="18"/>
  <c r="J25" i="18"/>
  <c r="W93" i="18"/>
  <c r="I23" i="122"/>
  <c r="B52" i="23"/>
  <c r="B108" i="27"/>
  <c r="S64" i="18"/>
  <c r="N88" i="18"/>
  <c r="T34" i="18"/>
  <c r="B76" i="26"/>
  <c r="B87" i="23"/>
  <c r="B40" i="20"/>
  <c r="V48" i="18"/>
  <c r="B45" i="24"/>
  <c r="B26" i="23"/>
  <c r="B22" i="23"/>
  <c r="H42" i="18"/>
  <c r="B33" i="26"/>
  <c r="B28" i="68"/>
  <c r="Y68" i="18"/>
  <c r="B20" i="26"/>
  <c r="R20" i="18"/>
  <c r="S30" i="18"/>
  <c r="AB69" i="18"/>
  <c r="K18" i="18"/>
  <c r="B131" i="27"/>
  <c r="B134" i="22"/>
  <c r="D32" i="11"/>
  <c r="B26" i="122"/>
  <c r="P86" i="18"/>
  <c r="D77" i="18"/>
  <c r="L19" i="18"/>
  <c r="B84" i="18"/>
  <c r="B29" i="21"/>
  <c r="J37" i="18"/>
  <c r="T71" i="18"/>
  <c r="D31" i="11"/>
  <c r="B90" i="26"/>
  <c r="B44" i="23"/>
  <c r="B127" i="24"/>
  <c r="K84" i="18"/>
  <c r="B48" i="23"/>
  <c r="T26" i="18"/>
  <c r="L40" i="18"/>
  <c r="T23" i="18"/>
  <c r="P48" i="18"/>
  <c r="I94" i="18"/>
  <c r="O39" i="18"/>
  <c r="D27" i="11"/>
  <c r="Z76" i="18"/>
  <c r="K19" i="18"/>
  <c r="B33" i="20"/>
  <c r="B113" i="24"/>
  <c r="AA75" i="18"/>
  <c r="B80" i="22"/>
  <c r="B23" i="22"/>
  <c r="D50" i="11"/>
  <c r="J22" i="18"/>
  <c r="S77" i="18"/>
  <c r="I22" i="18"/>
  <c r="B69" i="26"/>
  <c r="H19" i="18"/>
  <c r="B114" i="24"/>
  <c r="B106" i="27"/>
  <c r="K42" i="18"/>
  <c r="J76" i="18"/>
  <c r="B85" i="21"/>
  <c r="E54" i="11"/>
  <c r="B81" i="27"/>
  <c r="F53" i="18"/>
  <c r="U90" i="18"/>
  <c r="J27" i="18"/>
  <c r="O91" i="18"/>
  <c r="B29" i="24"/>
  <c r="G88" i="18"/>
  <c r="D13" i="11"/>
  <c r="B43" i="21"/>
  <c r="B28" i="27"/>
  <c r="E72" i="11"/>
  <c r="B117" i="27"/>
  <c r="D89" i="18"/>
  <c r="B43" i="23"/>
  <c r="B26" i="26"/>
  <c r="J69" i="18"/>
  <c r="I64" i="18"/>
  <c r="I48" i="18"/>
  <c r="R62" i="18"/>
  <c r="B30" i="68"/>
  <c r="S75" i="18"/>
  <c r="B42" i="27"/>
  <c r="H52" i="18"/>
  <c r="B27" i="23"/>
  <c r="B88" i="24"/>
  <c r="E26" i="18"/>
  <c r="B20" i="20"/>
  <c r="R50" i="18"/>
  <c r="B40" i="122"/>
  <c r="B79" i="22"/>
  <c r="B85" i="18"/>
  <c r="B25" i="27"/>
  <c r="B71" i="23"/>
  <c r="D15" i="11"/>
  <c r="B83" i="23"/>
  <c r="B44" i="122"/>
  <c r="I38" i="18"/>
  <c r="AD76" i="18"/>
  <c r="U38" i="18"/>
  <c r="B53" i="23"/>
  <c r="B19" i="122"/>
  <c r="B72" i="26"/>
  <c r="L46" i="18"/>
  <c r="B64" i="18"/>
  <c r="B21" i="20"/>
  <c r="J43" i="18"/>
  <c r="P92" i="18"/>
  <c r="D55" i="11"/>
  <c r="B47" i="24"/>
  <c r="B48" i="18"/>
  <c r="I70" i="18"/>
  <c r="M41" i="18"/>
  <c r="F38" i="18"/>
  <c r="D47" i="18"/>
  <c r="T20" i="18"/>
  <c r="T22" i="18"/>
  <c r="B39" i="122"/>
  <c r="I44" i="18"/>
  <c r="M84" i="18"/>
  <c r="G51" i="18"/>
  <c r="B24" i="23"/>
  <c r="B125" i="27"/>
  <c r="B25" i="68"/>
  <c r="Q39" i="18"/>
  <c r="I95" i="18"/>
  <c r="E38" i="18"/>
  <c r="U80" i="18"/>
  <c r="E17" i="11"/>
  <c r="W81" i="18"/>
  <c r="U43" i="18"/>
  <c r="R89" i="18"/>
  <c r="G40" i="18"/>
  <c r="L51" i="18"/>
  <c r="B26" i="22"/>
  <c r="P18" i="18"/>
  <c r="AD61" i="18"/>
  <c r="B94" i="27"/>
  <c r="N62" i="18"/>
  <c r="B73" i="20"/>
  <c r="B45" i="18"/>
  <c r="O46" i="18"/>
  <c r="B30" i="26"/>
  <c r="S40" i="18"/>
  <c r="B107" i="22"/>
  <c r="L44" i="18"/>
  <c r="B61" i="27"/>
  <c r="F89" i="18"/>
  <c r="M83" i="18"/>
  <c r="E75" i="11"/>
  <c r="D85" i="18"/>
  <c r="J38" i="18"/>
  <c r="P44" i="18"/>
  <c r="D30" i="11"/>
  <c r="E74" i="11"/>
  <c r="B75" i="27"/>
  <c r="U52" i="18"/>
  <c r="B113" i="22"/>
  <c r="T37" i="18"/>
  <c r="B48" i="122"/>
  <c r="B72" i="20"/>
  <c r="B87" i="26"/>
  <c r="E26" i="11"/>
  <c r="B92" i="22"/>
  <c r="I34" i="18"/>
  <c r="O47" i="18"/>
  <c r="D32" i="18"/>
  <c r="B131" i="22"/>
  <c r="B37" i="18"/>
  <c r="S33" i="18"/>
  <c r="D39" i="11"/>
  <c r="I25" i="18"/>
  <c r="B94" i="18"/>
  <c r="M51" i="18"/>
  <c r="I42" i="18"/>
  <c r="B22" i="24"/>
  <c r="M82" i="18"/>
  <c r="B66" i="24"/>
  <c r="T51" i="18"/>
  <c r="S86" i="18"/>
  <c r="B52" i="122"/>
  <c r="S42" i="18"/>
  <c r="H26" i="18"/>
  <c r="D72" i="18"/>
  <c r="L87" i="18"/>
  <c r="B138" i="27"/>
  <c r="D26" i="18"/>
  <c r="B135" i="24"/>
  <c r="O43" i="18"/>
  <c r="J49" i="18"/>
  <c r="J35" i="18"/>
  <c r="S39" i="18"/>
  <c r="U92" i="18"/>
  <c r="W86" i="18"/>
  <c r="B41" i="27"/>
  <c r="B133" i="22"/>
  <c r="O42" i="18"/>
  <c r="P38" i="18"/>
  <c r="L94" i="18"/>
  <c r="G87" i="18"/>
  <c r="B34" i="27"/>
  <c r="B82" i="26"/>
  <c r="B25" i="21"/>
  <c r="B78" i="21"/>
  <c r="W85" i="18"/>
  <c r="B37" i="20"/>
  <c r="B43" i="27"/>
  <c r="Y75" i="18"/>
  <c r="Q93" i="18"/>
  <c r="B75" i="26"/>
  <c r="S69" i="18"/>
  <c r="P26" i="18"/>
  <c r="B79" i="18"/>
  <c r="T63" i="18"/>
  <c r="T61" i="18"/>
  <c r="U93" i="18"/>
  <c r="Q68" i="18"/>
  <c r="B64" i="21"/>
  <c r="Y62" i="18"/>
  <c r="U18" i="18"/>
  <c r="B48" i="24"/>
  <c r="R40" i="18"/>
  <c r="W76" i="18"/>
  <c r="B43" i="26"/>
  <c r="B77" i="27"/>
  <c r="O89" i="18"/>
  <c r="N76" i="18"/>
  <c r="K85" i="18"/>
  <c r="D31" i="18"/>
  <c r="B115" i="22"/>
  <c r="B78" i="22"/>
  <c r="D66" i="18"/>
  <c r="B48" i="68"/>
  <c r="B39" i="68"/>
  <c r="B32" i="27"/>
  <c r="B72" i="24"/>
  <c r="B50" i="22"/>
  <c r="J93" i="18"/>
  <c r="J67" i="18"/>
  <c r="U51" i="18"/>
  <c r="B103" i="27"/>
  <c r="D90" i="18"/>
  <c r="S51" i="18"/>
  <c r="B37" i="21"/>
  <c r="V50" i="18"/>
  <c r="D71" i="18"/>
  <c r="S21" i="18"/>
  <c r="J90" i="18"/>
  <c r="Q26" i="18"/>
  <c r="T81" i="18"/>
  <c r="B28" i="20"/>
  <c r="S38" i="18"/>
  <c r="I84" i="18"/>
  <c r="B62" i="26"/>
  <c r="B105" i="22"/>
  <c r="O53" i="18"/>
  <c r="W49" i="18"/>
  <c r="B51" i="24"/>
  <c r="E36" i="11"/>
  <c r="B45" i="20"/>
  <c r="I23" i="18"/>
  <c r="R85" i="18"/>
  <c r="M65" i="18"/>
  <c r="B71" i="26"/>
  <c r="K36" i="18"/>
  <c r="M40" i="18"/>
  <c r="AD79" i="18"/>
  <c r="Q87" i="18"/>
  <c r="B51" i="18"/>
  <c r="B137" i="24"/>
  <c r="E67" i="11"/>
  <c r="D14" i="11"/>
  <c r="N25" i="18"/>
  <c r="E70" i="11"/>
  <c r="L18" i="18"/>
  <c r="H76" i="18"/>
  <c r="R45" i="18"/>
  <c r="B48" i="26"/>
  <c r="S74" i="18"/>
  <c r="B60" i="22"/>
  <c r="E40" i="18"/>
  <c r="R34" i="18"/>
  <c r="E51" i="18"/>
  <c r="B32" i="122"/>
  <c r="O41" i="18"/>
  <c r="D53" i="11"/>
  <c r="I45" i="18"/>
  <c r="B18" i="27"/>
  <c r="B48" i="22"/>
  <c r="B134" i="24"/>
  <c r="J50" i="18"/>
  <c r="B88" i="18"/>
  <c r="V68" i="18"/>
  <c r="U81" i="18"/>
  <c r="S20" i="18"/>
  <c r="T49" i="18"/>
  <c r="B76" i="21"/>
  <c r="B87" i="18"/>
  <c r="O90" i="18"/>
  <c r="R61" i="18"/>
  <c r="B78" i="26"/>
  <c r="M19" i="18"/>
  <c r="H92" i="18"/>
  <c r="P19" i="18"/>
  <c r="B25" i="22"/>
  <c r="B53" i="18"/>
  <c r="T65" i="18"/>
  <c r="B40" i="18"/>
  <c r="V32" i="18"/>
  <c r="D87" i="18"/>
  <c r="B86" i="27"/>
  <c r="P75" i="18"/>
  <c r="B37" i="122"/>
  <c r="R38" i="18"/>
  <c r="B91" i="27"/>
  <c r="J74" i="18"/>
  <c r="H39" i="18"/>
  <c r="L96" i="18"/>
  <c r="R23" i="18"/>
  <c r="B36" i="122"/>
  <c r="R73" i="18"/>
  <c r="B132" i="24"/>
  <c r="T87" i="18"/>
  <c r="B95" i="27"/>
  <c r="B24" i="26"/>
  <c r="B71" i="21"/>
  <c r="P32" i="18"/>
  <c r="U65" i="18"/>
  <c r="R77" i="18"/>
  <c r="D17" i="18"/>
  <c r="O81" i="18"/>
  <c r="E48" i="18"/>
  <c r="R33" i="18"/>
  <c r="M44" i="18"/>
  <c r="G68" i="18"/>
  <c r="G50" i="18"/>
  <c r="B50" i="27"/>
  <c r="T32" i="18"/>
  <c r="U61" i="18"/>
  <c r="W96" i="18"/>
  <c r="U78" i="18"/>
  <c r="S53" i="18"/>
  <c r="J18" i="18"/>
  <c r="E84" i="18"/>
  <c r="E61" i="11"/>
  <c r="D95" i="18"/>
  <c r="B111" i="22"/>
  <c r="B81" i="21"/>
  <c r="B34" i="21"/>
  <c r="H46" i="18"/>
  <c r="N50" i="18"/>
  <c r="B88" i="22"/>
  <c r="B65" i="27"/>
  <c r="B47" i="22"/>
  <c r="W46" i="18"/>
  <c r="B67" i="23"/>
  <c r="Q89" i="18"/>
  <c r="AC62" i="18"/>
  <c r="I68" i="18"/>
  <c r="L93" i="18"/>
  <c r="B19" i="20"/>
  <c r="B66" i="18"/>
  <c r="B24" i="27"/>
  <c r="S68" i="18"/>
  <c r="B128" i="22"/>
  <c r="T40" i="18"/>
  <c r="U79" i="18"/>
  <c r="S29" i="18"/>
  <c r="K61" i="18"/>
  <c r="S79" i="18"/>
  <c r="E66" i="11"/>
  <c r="N36" i="18"/>
  <c r="N79" i="18"/>
  <c r="P45" i="18"/>
  <c r="T64" i="18"/>
  <c r="M42" i="18"/>
  <c r="B42" i="26"/>
  <c r="B77" i="20"/>
  <c r="B95" i="21"/>
  <c r="B91" i="18"/>
  <c r="O88" i="18"/>
  <c r="B23" i="24"/>
  <c r="F83" i="18"/>
  <c r="B129" i="27"/>
  <c r="L91" i="18"/>
  <c r="I87" i="18"/>
  <c r="U17" i="18"/>
  <c r="B52" i="21"/>
  <c r="B45" i="122"/>
  <c r="B27" i="68"/>
  <c r="S84" i="18"/>
  <c r="D36" i="11"/>
  <c r="B77" i="22"/>
  <c r="B62" i="21"/>
  <c r="D19" i="18"/>
  <c r="B47" i="18"/>
  <c r="P90" i="18"/>
  <c r="R83" i="18"/>
  <c r="E45" i="18"/>
  <c r="E35" i="11"/>
  <c r="J92" i="18"/>
  <c r="B35" i="27"/>
  <c r="B62" i="20"/>
  <c r="E71" i="11"/>
  <c r="B50" i="20"/>
  <c r="R26" i="18"/>
  <c r="R70" i="18"/>
  <c r="B27" i="27"/>
  <c r="E32" i="18"/>
  <c r="B44" i="20"/>
  <c r="S81" i="18"/>
  <c r="B88" i="21"/>
  <c r="J91" i="18"/>
  <c r="B110" i="24"/>
  <c r="B37" i="22"/>
  <c r="R30" i="18"/>
  <c r="B31" i="21"/>
  <c r="D41" i="11"/>
  <c r="U24" i="18"/>
  <c r="D38" i="11"/>
  <c r="R78" i="18"/>
  <c r="M33" i="18"/>
  <c r="B52" i="22"/>
  <c r="Q40" i="18"/>
  <c r="E62" i="18"/>
  <c r="T21" i="18"/>
  <c r="E61" i="18"/>
  <c r="I38" i="122"/>
  <c r="G46" i="18"/>
  <c r="B49" i="24"/>
  <c r="M90" i="18"/>
  <c r="T42" i="18"/>
  <c r="D36" i="18"/>
  <c r="B42" i="20"/>
  <c r="P89" i="18"/>
  <c r="Z75" i="18"/>
  <c r="B66" i="26"/>
  <c r="R67" i="18"/>
  <c r="B36" i="27"/>
  <c r="B90" i="24"/>
  <c r="B31" i="26"/>
  <c r="I66" i="18"/>
  <c r="I39" i="18"/>
  <c r="G22" i="18"/>
  <c r="M96" i="18"/>
  <c r="L42" i="18"/>
  <c r="D75" i="11"/>
  <c r="R53" i="18"/>
  <c r="B65" i="24"/>
  <c r="I81" i="18"/>
  <c r="K52" i="18"/>
  <c r="R49" i="18"/>
  <c r="B92" i="20"/>
  <c r="L62" i="18"/>
  <c r="B20" i="122"/>
  <c r="D18" i="11"/>
  <c r="F69" i="18"/>
  <c r="Y61" i="18"/>
  <c r="D30" i="18"/>
  <c r="B64" i="20"/>
  <c r="E42" i="18"/>
  <c r="G83" i="18"/>
  <c r="B90" i="21"/>
  <c r="N38" i="18"/>
  <c r="U77" i="18"/>
  <c r="W51" i="18"/>
  <c r="T69" i="18"/>
  <c r="O83" i="18"/>
  <c r="V96" i="18"/>
  <c r="E43" i="18"/>
  <c r="G91" i="18"/>
  <c r="B75" i="23"/>
  <c r="B81" i="24"/>
  <c r="T88" i="18"/>
  <c r="B114" i="22"/>
  <c r="R86" i="18"/>
  <c r="D34" i="18"/>
  <c r="V40" i="18"/>
  <c r="P40" i="18"/>
  <c r="T76" i="18"/>
  <c r="B119" i="27"/>
  <c r="B45" i="23"/>
  <c r="K47" i="18"/>
  <c r="T86" i="18"/>
  <c r="S90" i="18"/>
  <c r="J83" i="18"/>
  <c r="K90" i="18"/>
  <c r="M92" i="18"/>
  <c r="D40" i="18"/>
  <c r="F41" i="18"/>
  <c r="I63" i="18"/>
  <c r="I37" i="18"/>
  <c r="F48" i="18"/>
  <c r="B70" i="26"/>
  <c r="B79" i="20"/>
  <c r="G52" i="18"/>
  <c r="B48" i="20"/>
  <c r="S70" i="18"/>
  <c r="B94" i="26"/>
  <c r="L48" i="18"/>
  <c r="J78" i="18"/>
  <c r="U48" i="18"/>
  <c r="L33" i="18"/>
  <c r="I28" i="18"/>
  <c r="R22" i="18"/>
  <c r="B52" i="27"/>
  <c r="E41" i="18"/>
  <c r="B62" i="22"/>
  <c r="B88" i="26"/>
  <c r="J47" i="18"/>
  <c r="Q82" i="18"/>
  <c r="B43" i="18"/>
  <c r="G42" i="18"/>
  <c r="I40" i="18"/>
  <c r="E75" i="18"/>
  <c r="K72" i="18"/>
  <c r="P95" i="18"/>
  <c r="H69" i="18"/>
  <c r="D82" i="18"/>
  <c r="B46" i="20"/>
  <c r="B112" i="24"/>
  <c r="B27" i="21"/>
  <c r="B62" i="18"/>
  <c r="Q50" i="18"/>
  <c r="B28" i="22"/>
  <c r="D67" i="11"/>
  <c r="B83" i="20"/>
  <c r="B35" i="68"/>
  <c r="B21" i="26"/>
  <c r="B63" i="27"/>
  <c r="B95" i="24"/>
  <c r="D92" i="18"/>
  <c r="Q85" i="18"/>
  <c r="O62" i="18"/>
  <c r="N44" i="18"/>
  <c r="U64" i="18"/>
  <c r="S48" i="18"/>
  <c r="M47" i="18"/>
  <c r="B69" i="24"/>
  <c r="R65" i="18"/>
  <c r="L36" i="18"/>
  <c r="I62" i="18"/>
  <c r="V72" i="18"/>
  <c r="J33" i="18"/>
  <c r="N32" i="18"/>
  <c r="S45" i="18"/>
  <c r="B105" i="24"/>
  <c r="N26" i="18"/>
  <c r="S26" i="18"/>
  <c r="B68" i="20"/>
  <c r="W45" i="18"/>
  <c r="J95" i="18"/>
  <c r="V46" i="18"/>
  <c r="W38" i="18"/>
  <c r="B18" i="23"/>
  <c r="I74" i="18"/>
  <c r="B49" i="18"/>
  <c r="B87" i="24"/>
  <c r="F76" i="18"/>
  <c r="U88" i="18"/>
  <c r="B31" i="20"/>
  <c r="B128" i="27"/>
  <c r="O75" i="18"/>
  <c r="L86" i="18"/>
  <c r="B44" i="27"/>
  <c r="S85" i="18"/>
  <c r="B129" i="24"/>
  <c r="B95" i="26"/>
  <c r="S80" i="18"/>
  <c r="B77" i="24"/>
  <c r="G39" i="18"/>
  <c r="F46" i="18"/>
  <c r="W87" i="18"/>
  <c r="B17" i="24"/>
  <c r="M38" i="18"/>
  <c r="B18" i="26"/>
  <c r="B65" i="22"/>
  <c r="L32" i="18"/>
  <c r="B67" i="18"/>
  <c r="G94" i="18"/>
  <c r="E21" i="11"/>
  <c r="B96" i="21"/>
  <c r="B17" i="26"/>
  <c r="D52" i="11"/>
  <c r="B49" i="26"/>
  <c r="B24" i="122"/>
  <c r="B86" i="22"/>
  <c r="U95" i="18"/>
  <c r="K49" i="18"/>
  <c r="V62" i="18"/>
  <c r="B89" i="27"/>
  <c r="T75" i="18"/>
  <c r="T46" i="18"/>
  <c r="J40" i="18"/>
  <c r="B124" i="24"/>
  <c r="M72" i="18"/>
  <c r="J87" i="18"/>
  <c r="I67" i="18"/>
  <c r="AA79" i="18"/>
  <c r="J42" i="18"/>
  <c r="Y79" i="18"/>
  <c r="B51" i="20"/>
  <c r="B71" i="18"/>
  <c r="B46" i="26"/>
  <c r="S47" i="18"/>
  <c r="Q49" i="18"/>
  <c r="B52" i="20"/>
  <c r="F39" i="18"/>
  <c r="Q90" i="18"/>
  <c r="T68" i="18"/>
  <c r="B90" i="18"/>
  <c r="H47" i="18"/>
  <c r="L61" i="18"/>
  <c r="N48" i="18"/>
  <c r="F91" i="18"/>
  <c r="B53" i="26"/>
  <c r="B64" i="27"/>
  <c r="G45" i="18"/>
  <c r="E68" i="11"/>
  <c r="I17" i="122"/>
  <c r="B45" i="21"/>
  <c r="U67" i="18"/>
  <c r="D48" i="11"/>
  <c r="I31" i="18"/>
  <c r="D33" i="11"/>
  <c r="B73" i="22"/>
  <c r="B130" i="22"/>
  <c r="B27" i="18"/>
  <c r="B127" i="22"/>
  <c r="B50" i="18"/>
  <c r="B61" i="21"/>
  <c r="M52" i="18"/>
  <c r="Q91" i="18"/>
  <c r="B44" i="24"/>
  <c r="D29" i="18"/>
  <c r="B32" i="68"/>
  <c r="B22" i="68"/>
  <c r="L22" i="18"/>
  <c r="S66" i="18"/>
  <c r="U26" i="18"/>
  <c r="AC76" i="18"/>
  <c r="Q38" i="18"/>
  <c r="M46" i="18"/>
  <c r="B38" i="68"/>
  <c r="Q81" i="18"/>
  <c r="P50" i="18"/>
  <c r="R32" i="18"/>
  <c r="M76" i="18"/>
  <c r="B33" i="23"/>
  <c r="D34" i="11"/>
  <c r="B72" i="23"/>
  <c r="B95" i="23"/>
  <c r="B65" i="21"/>
  <c r="N87" i="18"/>
  <c r="B25" i="23"/>
  <c r="B87" i="20"/>
  <c r="Q52" i="18"/>
  <c r="B82" i="20"/>
  <c r="D67" i="18"/>
  <c r="B22" i="21"/>
  <c r="F92" i="18"/>
  <c r="E20" i="11"/>
  <c r="B17" i="27"/>
  <c r="B49" i="22"/>
  <c r="E47" i="11"/>
  <c r="B42" i="23"/>
  <c r="B106" i="22"/>
  <c r="B79" i="26"/>
  <c r="B85" i="27"/>
  <c r="D41" i="18"/>
  <c r="O32" i="18"/>
  <c r="U49" i="18"/>
  <c r="B64" i="26"/>
  <c r="B66" i="27"/>
  <c r="B79" i="21"/>
  <c r="G62" i="18"/>
  <c r="W19" i="18"/>
  <c r="B89" i="24"/>
  <c r="B118" i="27"/>
  <c r="I85" i="18"/>
  <c r="U27" i="18"/>
  <c r="I90" i="18"/>
  <c r="I69" i="18"/>
  <c r="P42" i="18"/>
  <c r="V52" i="18"/>
  <c r="B17" i="68"/>
  <c r="R79" i="18"/>
  <c r="H44" i="18"/>
  <c r="T38" i="18"/>
  <c r="G47" i="18"/>
  <c r="O29" i="18"/>
  <c r="S88" i="18"/>
  <c r="W47" i="18"/>
  <c r="AA68" i="18"/>
  <c r="R36" i="18"/>
  <c r="B30" i="21"/>
  <c r="B23" i="68"/>
  <c r="S27" i="18"/>
  <c r="B72" i="27"/>
  <c r="B30" i="23"/>
  <c r="E39" i="18"/>
  <c r="B119" i="24"/>
  <c r="B43" i="122"/>
  <c r="S61" i="18"/>
  <c r="AD65" i="18"/>
  <c r="B89" i="23"/>
  <c r="B26" i="20"/>
  <c r="Y69" i="18"/>
  <c r="F68" i="18"/>
  <c r="F19" i="18"/>
  <c r="B19" i="21"/>
  <c r="B49" i="23"/>
  <c r="F61" i="18"/>
  <c r="B60" i="23"/>
  <c r="S73" i="18"/>
  <c r="B53" i="68"/>
  <c r="B84" i="20"/>
  <c r="B41" i="68"/>
  <c r="D38" i="18"/>
  <c r="D21" i="18"/>
  <c r="B112" i="27"/>
  <c r="B121" i="24"/>
  <c r="V92" i="18"/>
  <c r="K94" i="18"/>
  <c r="L29" i="18"/>
  <c r="I25" i="122"/>
  <c r="G92" i="18"/>
  <c r="L52" i="18"/>
  <c r="B53" i="20"/>
  <c r="B21" i="23"/>
  <c r="B18" i="21"/>
  <c r="B38" i="122"/>
  <c r="AD69" i="18"/>
  <c r="B93" i="18"/>
  <c r="B86" i="26"/>
  <c r="D84" i="18"/>
  <c r="D51" i="18"/>
  <c r="B130" i="27"/>
  <c r="B23" i="23"/>
  <c r="W39" i="18"/>
  <c r="N61" i="18"/>
  <c r="W18" i="18"/>
  <c r="B96" i="24"/>
  <c r="S43" i="18"/>
  <c r="B30" i="24"/>
  <c r="B38" i="27"/>
  <c r="H38" i="18"/>
  <c r="V83" i="18"/>
  <c r="B29" i="68"/>
  <c r="N40" i="18"/>
  <c r="I51" i="18"/>
  <c r="D45" i="18"/>
  <c r="B84" i="23"/>
  <c r="D29" i="11"/>
  <c r="B68" i="18"/>
  <c r="G26" i="18"/>
  <c r="U23" i="18"/>
  <c r="B76" i="18"/>
  <c r="B72" i="21"/>
  <c r="E19" i="18"/>
  <c r="R64" i="18"/>
  <c r="R71" i="18"/>
  <c r="B131" i="24"/>
  <c r="S60" i="18"/>
  <c r="N83" i="18"/>
  <c r="R88" i="18"/>
  <c r="B69" i="23"/>
  <c r="O18" i="18"/>
  <c r="B139" i="24"/>
  <c r="B84" i="21"/>
  <c r="L43" i="18"/>
  <c r="B17" i="23"/>
  <c r="M53" i="18"/>
  <c r="B18" i="20"/>
  <c r="I52" i="18"/>
  <c r="B138" i="22"/>
  <c r="R43" i="18"/>
  <c r="D96" i="18"/>
  <c r="B39" i="18"/>
  <c r="B116" i="24"/>
  <c r="B31" i="27"/>
  <c r="B78" i="24"/>
  <c r="B46" i="122"/>
  <c r="O68" i="18"/>
  <c r="E73" i="11"/>
  <c r="L81" i="18"/>
  <c r="E41" i="11"/>
  <c r="B64" i="23"/>
  <c r="B38" i="26"/>
  <c r="Q32" i="18"/>
  <c r="F26" i="18"/>
  <c r="H45" i="18"/>
  <c r="V42" i="18"/>
  <c r="D39" i="18"/>
  <c r="B80" i="21"/>
  <c r="P47" i="18"/>
  <c r="B60" i="21"/>
  <c r="P52" i="18"/>
  <c r="B86" i="23"/>
  <c r="D35" i="18"/>
  <c r="B25" i="18"/>
  <c r="B51" i="27"/>
  <c r="B19" i="22"/>
  <c r="L84" i="18"/>
  <c r="Q36" i="18"/>
  <c r="V41" i="18"/>
  <c r="T36" i="18"/>
  <c r="D78" i="18"/>
  <c r="B64" i="22"/>
  <c r="D42" i="11"/>
  <c r="S93" i="18"/>
  <c r="B39" i="26"/>
  <c r="E87" i="18"/>
  <c r="M22" i="18"/>
  <c r="F85" i="18"/>
  <c r="H81" i="18"/>
  <c r="P84" i="18"/>
  <c r="B47" i="26"/>
  <c r="E55" i="11"/>
  <c r="Y72" i="18"/>
  <c r="B48" i="21"/>
  <c r="N89" i="18"/>
  <c r="V61" i="18"/>
  <c r="B35" i="24"/>
  <c r="B117" i="24"/>
  <c r="D75" i="18"/>
  <c r="B94" i="21"/>
  <c r="B63" i="20"/>
  <c r="AC69" i="18"/>
  <c r="E92" i="18"/>
  <c r="K39" i="18"/>
  <c r="N72" i="18"/>
  <c r="M43" i="18"/>
  <c r="B49" i="27"/>
  <c r="D60" i="18"/>
  <c r="B105" i="27"/>
  <c r="O65" i="18"/>
  <c r="B40" i="68"/>
  <c r="R75" i="18"/>
  <c r="D53" i="18"/>
  <c r="B17" i="21"/>
  <c r="B90" i="20"/>
  <c r="B50" i="26"/>
  <c r="F95" i="18"/>
  <c r="D52" i="18"/>
  <c r="W26" i="18"/>
  <c r="G85" i="18"/>
  <c r="B21" i="24"/>
  <c r="B43" i="22"/>
  <c r="B93" i="22"/>
  <c r="V87" i="18"/>
  <c r="B32" i="24"/>
  <c r="B67" i="20"/>
  <c r="W41" i="18"/>
  <c r="B115" i="24"/>
  <c r="R42" i="18"/>
  <c r="B73" i="23"/>
  <c r="T89" i="18"/>
  <c r="Q41" i="18"/>
  <c r="B47" i="122"/>
  <c r="B25" i="24"/>
  <c r="D50" i="18"/>
  <c r="I17" i="18"/>
  <c r="L49" i="18"/>
  <c r="B113" i="27"/>
  <c r="E25" i="11"/>
  <c r="B35" i="21"/>
  <c r="B93" i="23"/>
  <c r="B125" i="24"/>
  <c r="B60" i="20"/>
  <c r="J71" i="18"/>
  <c r="D58" i="11"/>
  <c r="S72" i="18"/>
  <c r="Z68" i="18"/>
  <c r="O69" i="18"/>
  <c r="V38" i="18"/>
  <c r="B61" i="23"/>
  <c r="Q76" i="18"/>
  <c r="B32" i="22"/>
  <c r="D20" i="11"/>
  <c r="R31" i="18"/>
  <c r="B22" i="27"/>
  <c r="J53" i="18"/>
  <c r="B37" i="26"/>
  <c r="W32" i="18"/>
  <c r="S17" i="18"/>
  <c r="B123" i="22"/>
  <c r="G38" i="18"/>
  <c r="I18" i="18"/>
  <c r="R52" i="18"/>
  <c r="B30" i="22"/>
  <c r="U72" i="18"/>
  <c r="L90" i="18"/>
  <c r="N43" i="18"/>
  <c r="K51" i="18"/>
  <c r="B35" i="23"/>
  <c r="N22" i="18"/>
  <c r="U21" i="18"/>
  <c r="T79" i="18"/>
  <c r="V47" i="18"/>
  <c r="T30" i="18"/>
  <c r="B37" i="68"/>
  <c r="H68" i="18"/>
  <c r="AB61" i="18"/>
  <c r="B118" i="24"/>
  <c r="D73" i="18"/>
  <c r="V85" i="18"/>
  <c r="B69" i="18"/>
  <c r="O76" i="18"/>
  <c r="B69" i="22"/>
  <c r="B75" i="24"/>
  <c r="I53" i="18"/>
  <c r="I41" i="18"/>
  <c r="R51" i="18"/>
  <c r="B39" i="22"/>
  <c r="D63" i="18"/>
  <c r="U47" i="18"/>
  <c r="R29" i="18"/>
  <c r="E44" i="18"/>
  <c r="D54" i="11"/>
  <c r="M94" i="18"/>
  <c r="P49" i="18"/>
  <c r="D61" i="11"/>
  <c r="B45" i="26"/>
  <c r="S23" i="18"/>
  <c r="B96" i="27"/>
  <c r="U86" i="18"/>
  <c r="B41" i="20"/>
  <c r="M26" i="18"/>
  <c r="T70" i="18"/>
  <c r="Q44" i="18"/>
  <c r="P76" i="18"/>
  <c r="AD75" i="18"/>
  <c r="B129" i="22"/>
  <c r="B32" i="18"/>
  <c r="B124" i="22"/>
  <c r="T39" i="18"/>
  <c r="I33" i="18"/>
  <c r="G25" i="18"/>
  <c r="K69" i="18"/>
  <c r="J86" i="18"/>
  <c r="B38" i="22"/>
  <c r="N69" i="18"/>
  <c r="B29" i="27"/>
  <c r="B31" i="68"/>
  <c r="G44" i="18"/>
  <c r="B20" i="18"/>
  <c r="P72" i="18"/>
  <c r="L25" i="18"/>
  <c r="M86" i="18"/>
  <c r="W33" i="18"/>
  <c r="B67" i="27"/>
  <c r="V43" i="18"/>
  <c r="K41" i="18"/>
  <c r="B68" i="24"/>
  <c r="E94" i="18"/>
  <c r="T18" i="18"/>
  <c r="U39" i="18"/>
  <c r="AC75" i="18"/>
  <c r="I86" i="18"/>
  <c r="B25" i="20"/>
  <c r="B41" i="23"/>
  <c r="B76" i="20"/>
  <c r="H75" i="18"/>
  <c r="B42" i="24"/>
  <c r="L50" i="18"/>
  <c r="U85" i="18"/>
  <c r="I65" i="18"/>
  <c r="B94" i="20"/>
  <c r="O85" i="18"/>
  <c r="K22" i="18"/>
  <c r="B119" i="22"/>
  <c r="G69" i="18"/>
  <c r="Q22" i="18"/>
  <c r="J77" i="18"/>
  <c r="H49" i="18"/>
  <c r="P82" i="18"/>
  <c r="B49" i="122"/>
  <c r="B51" i="26"/>
  <c r="P53" i="18"/>
  <c r="B82" i="18"/>
  <c r="B36" i="21"/>
  <c r="B27" i="24"/>
  <c r="B72" i="22"/>
  <c r="K92" i="18"/>
  <c r="Y65" i="18"/>
  <c r="B39" i="27"/>
  <c r="Q25" i="18"/>
  <c r="F51" i="18"/>
  <c r="B50" i="68"/>
  <c r="T93" i="18"/>
  <c r="S87" i="18"/>
  <c r="B93" i="21"/>
  <c r="B50" i="122"/>
  <c r="T95" i="18"/>
  <c r="E50" i="18"/>
  <c r="J88" i="18"/>
  <c r="V36" i="18"/>
  <c r="B30" i="20"/>
  <c r="B39" i="23"/>
  <c r="T77" i="18"/>
  <c r="B61" i="18"/>
  <c r="B82" i="24"/>
  <c r="D81" i="18"/>
  <c r="J65" i="18"/>
  <c r="R80" i="18"/>
  <c r="P46" i="18"/>
  <c r="M75" i="18"/>
  <c r="B120" i="24"/>
  <c r="P79" i="18"/>
  <c r="H84" i="18"/>
  <c r="B20" i="27"/>
  <c r="L75" i="18"/>
  <c r="V51" i="18"/>
  <c r="F40" i="18"/>
  <c r="W40" i="18"/>
  <c r="B118" i="22"/>
  <c r="V45" i="18"/>
  <c r="AC65" i="18"/>
  <c r="I35" i="18"/>
  <c r="F90" i="18"/>
  <c r="E81" i="18"/>
  <c r="K46" i="18"/>
  <c r="S34" i="18"/>
  <c r="J89" i="18"/>
  <c r="D43" i="18"/>
  <c r="B38" i="24"/>
  <c r="G93" i="18"/>
  <c r="B34" i="20"/>
  <c r="D28" i="18"/>
  <c r="B108" i="24"/>
  <c r="J73" i="18"/>
  <c r="S24" i="18"/>
  <c r="B109" i="24"/>
  <c r="B70" i="20"/>
  <c r="U29" i="18"/>
  <c r="S89" i="18"/>
  <c r="B117" i="22"/>
  <c r="I24" i="18"/>
  <c r="B52" i="26"/>
  <c r="D64" i="11"/>
  <c r="M93" i="18"/>
  <c r="B48" i="27"/>
  <c r="B65" i="26"/>
  <c r="D20" i="18"/>
  <c r="L68" i="18"/>
  <c r="T85" i="18"/>
  <c r="F50" i="18"/>
  <c r="B34" i="18"/>
  <c r="V44" i="18"/>
  <c r="G65" i="18"/>
  <c r="B70" i="22"/>
  <c r="B134" i="27"/>
  <c r="D46" i="11"/>
  <c r="U44" i="18"/>
  <c r="V76" i="18"/>
  <c r="B33" i="68"/>
  <c r="L76" i="18"/>
  <c r="B25" i="122"/>
  <c r="H96" i="18"/>
  <c r="F79" i="18"/>
  <c r="D93" i="18"/>
  <c r="B91" i="26"/>
  <c r="R19" i="18"/>
  <c r="B26" i="27"/>
  <c r="D57" i="11"/>
  <c r="T29" i="18"/>
  <c r="K87" i="18"/>
  <c r="T91" i="18"/>
  <c r="B45" i="22"/>
  <c r="I61" i="18"/>
  <c r="O19" i="18"/>
  <c r="B78" i="23"/>
  <c r="J85" i="18"/>
  <c r="N51" i="18"/>
  <c r="G18" i="18"/>
  <c r="V22" i="18"/>
  <c r="V26" i="18"/>
  <c r="B81" i="18"/>
  <c r="B133" i="24"/>
  <c r="T17" i="18"/>
  <c r="H85" i="18"/>
  <c r="Q43" i="18"/>
  <c r="J94" i="18"/>
  <c r="B52" i="18"/>
  <c r="B70" i="18"/>
  <c r="E53" i="18"/>
  <c r="B103" i="22"/>
  <c r="N65" i="18"/>
  <c r="E90" i="18"/>
  <c r="P25" i="18"/>
  <c r="H95" i="18"/>
  <c r="B52" i="24"/>
  <c r="S65" i="18"/>
  <c r="S96" i="18"/>
  <c r="Q33" i="18"/>
  <c r="N18" i="18"/>
  <c r="B84" i="26"/>
  <c r="V84" i="18"/>
  <c r="B95" i="22"/>
  <c r="B33" i="24"/>
  <c r="B40" i="26"/>
  <c r="B24" i="68"/>
  <c r="B66" i="21"/>
  <c r="B135" i="27"/>
  <c r="H86" i="18"/>
  <c r="Z69" i="18"/>
  <c r="B43" i="24"/>
  <c r="H41" i="18"/>
  <c r="R90" i="18"/>
  <c r="B19" i="23"/>
  <c r="K43" i="18"/>
  <c r="Y76" i="18"/>
  <c r="B88" i="27"/>
  <c r="B122" i="22"/>
  <c r="O94" i="18"/>
  <c r="D42" i="18"/>
  <c r="B136" i="22"/>
  <c r="I92" i="18"/>
  <c r="T41" i="18"/>
  <c r="B121" i="27"/>
  <c r="B107" i="27"/>
  <c r="B96" i="18"/>
  <c r="B95" i="18"/>
  <c r="B71" i="27"/>
  <c r="B34" i="23"/>
  <c r="P81" i="18"/>
  <c r="B136" i="27"/>
  <c r="B40" i="27"/>
  <c r="F65" i="18"/>
  <c r="K96" i="18"/>
  <c r="U37" i="18"/>
  <c r="E16" i="11"/>
  <c r="L65" i="18"/>
  <c r="J79" i="18"/>
  <c r="D40" i="11"/>
  <c r="E69" i="18"/>
  <c r="J31" i="18"/>
  <c r="S35" i="18"/>
  <c r="B60" i="18"/>
  <c r="K40" i="18"/>
  <c r="B62" i="24"/>
  <c r="B41" i="18"/>
  <c r="D23" i="11"/>
  <c r="R94" i="18"/>
  <c r="I24" i="122"/>
  <c r="B73" i="21"/>
  <c r="V94" i="18"/>
  <c r="B20" i="68"/>
  <c r="U32" i="18"/>
  <c r="B89" i="20"/>
  <c r="O79" i="18"/>
  <c r="B132" i="27"/>
  <c r="V18" i="18"/>
  <c r="K48" i="18"/>
  <c r="H43" i="18"/>
  <c r="N41" i="18"/>
  <c r="L69" i="18"/>
  <c r="B42" i="122"/>
  <c r="AC68" i="18"/>
  <c r="D45" i="11"/>
  <c r="B28" i="21"/>
  <c r="D26" i="11"/>
  <c r="P43" i="18"/>
  <c r="E86" i="18"/>
  <c r="H83" i="18"/>
  <c r="B31" i="22"/>
  <c r="U35" i="18"/>
  <c r="E29" i="18"/>
  <c r="E22" i="18"/>
  <c r="B51" i="23"/>
  <c r="B81" i="26"/>
  <c r="T28" i="18"/>
  <c r="T44" i="18"/>
  <c r="Q83" i="18"/>
  <c r="F87" i="18"/>
  <c r="H18" i="18"/>
  <c r="B28" i="24"/>
  <c r="D66" i="11"/>
  <c r="AD68" i="18"/>
  <c r="B32" i="20"/>
  <c r="F49" i="18"/>
  <c r="B85" i="26"/>
  <c r="I71" i="18"/>
  <c r="B126" i="22"/>
  <c r="B132" i="22"/>
  <c r="B28" i="122"/>
  <c r="K83" i="18"/>
  <c r="B92" i="24"/>
  <c r="H82" i="18"/>
  <c r="B68" i="21"/>
  <c r="N68" i="18"/>
  <c r="N52" i="18"/>
  <c r="K45" i="18"/>
  <c r="B74" i="23"/>
  <c r="R68" i="18"/>
  <c r="B81" i="22"/>
  <c r="B17" i="20"/>
  <c r="U62" i="18"/>
  <c r="J62" i="18"/>
  <c r="B76" i="24"/>
  <c r="L47" i="18"/>
  <c r="B36" i="26"/>
  <c r="U76" i="18"/>
  <c r="B33" i="122"/>
  <c r="AB76" i="18"/>
  <c r="R69" i="18"/>
  <c r="T47" i="18"/>
  <c r="B29" i="122"/>
  <c r="B28" i="18"/>
  <c r="I73" i="18"/>
  <c r="B33" i="18"/>
  <c r="E96" i="18"/>
  <c r="Q62" i="18"/>
  <c r="D25" i="18"/>
  <c r="U73" i="18"/>
  <c r="K93" i="18"/>
  <c r="B29" i="18"/>
  <c r="P87" i="18"/>
  <c r="W25" i="18"/>
  <c r="Q79" i="18"/>
  <c r="G19" i="18"/>
  <c r="R47" i="18"/>
  <c r="AC61" i="18"/>
  <c r="Q51" i="18"/>
  <c r="B91" i="20"/>
  <c r="V90" i="18"/>
  <c r="B23" i="18"/>
  <c r="K32" i="18"/>
  <c r="H94" i="18"/>
  <c r="I19" i="18"/>
  <c r="M18" i="18"/>
  <c r="B79" i="23"/>
  <c r="T94" i="18"/>
  <c r="B74" i="22"/>
  <c r="B84" i="24"/>
  <c r="B89" i="26"/>
  <c r="B67" i="22"/>
  <c r="B90" i="23"/>
  <c r="B63" i="26"/>
  <c r="O45" i="18"/>
  <c r="B69" i="27"/>
  <c r="G48" i="18"/>
  <c r="D69" i="18"/>
  <c r="P41" i="18"/>
  <c r="W62" i="18"/>
  <c r="U94" i="18"/>
  <c r="H90" i="18"/>
  <c r="B62" i="27"/>
  <c r="B37" i="23"/>
  <c r="B17" i="18"/>
  <c r="J46" i="18"/>
  <c r="H61" i="18"/>
  <c r="Q19" i="18"/>
  <c r="S63" i="18"/>
  <c r="B86" i="21"/>
  <c r="P51" i="18"/>
  <c r="R66" i="18"/>
  <c r="B41" i="26"/>
  <c r="G75" i="18"/>
  <c r="T74" i="18"/>
  <c r="B30" i="27"/>
  <c r="AD62" i="18"/>
  <c r="F32" i="18"/>
  <c r="S92" i="18"/>
  <c r="W90" i="18"/>
  <c r="O25" i="18"/>
  <c r="E22" i="11"/>
  <c r="I43" i="18"/>
  <c r="O22" i="18"/>
  <c r="AD72" i="18"/>
  <c r="B20" i="24"/>
  <c r="L92" i="18"/>
  <c r="I82" i="18"/>
  <c r="N94" i="18"/>
  <c r="AA69" i="18"/>
  <c r="D44" i="11"/>
  <c r="S46" i="18"/>
  <c r="M89" i="18"/>
  <c r="B18" i="18"/>
  <c r="O38" i="18"/>
  <c r="B89" i="18"/>
  <c r="B92" i="21"/>
  <c r="W68" i="18"/>
  <c r="E46" i="18"/>
  <c r="B68" i="22"/>
  <c r="T43" i="18"/>
  <c r="G76" i="18"/>
  <c r="B22" i="22"/>
  <c r="B19" i="27"/>
  <c r="B24" i="24"/>
  <c r="R76" i="18"/>
  <c r="O48" i="18"/>
  <c r="B121" i="22"/>
  <c r="B49" i="20"/>
  <c r="I20" i="18"/>
  <c r="S76" i="18"/>
  <c r="I50" i="18"/>
  <c r="B41" i="122"/>
  <c r="U25" i="18"/>
  <c r="B94" i="24"/>
  <c r="B67" i="24"/>
  <c r="Q47" i="18"/>
  <c r="B68" i="23"/>
  <c r="B46" i="68"/>
  <c r="V93" i="18"/>
  <c r="B74" i="18"/>
  <c r="B96" i="22"/>
  <c r="B133" i="27"/>
  <c r="E85" i="18"/>
  <c r="B71" i="24"/>
  <c r="B31" i="18"/>
  <c r="B27" i="20"/>
  <c r="F42" i="18"/>
  <c r="K29" i="18"/>
  <c r="T19" i="18"/>
  <c r="M25" i="18"/>
  <c r="B21" i="18"/>
  <c r="AB72" i="18"/>
  <c r="N92" i="18"/>
  <c r="W52" i="18"/>
  <c r="M39" i="18"/>
  <c r="D76" i="18"/>
  <c r="U70" i="18"/>
  <c r="K76" i="18"/>
  <c r="Q29" i="18"/>
  <c r="U75" i="18"/>
  <c r="T50" i="18"/>
  <c r="H88" i="18"/>
  <c r="AA65" i="18"/>
  <c r="B124" i="27"/>
  <c r="S50" i="18"/>
  <c r="M36" i="18"/>
  <c r="B80" i="27"/>
  <c r="B91" i="24"/>
  <c r="P22" i="18"/>
  <c r="N49" i="18"/>
  <c r="B39" i="21"/>
  <c r="R60" i="18"/>
  <c r="B77" i="21"/>
  <c r="R28" i="18"/>
  <c r="B23" i="122"/>
  <c r="H53" i="18"/>
  <c r="B77" i="18"/>
  <c r="B34" i="26"/>
  <c r="B94" i="23"/>
  <c r="L53" i="18"/>
  <c r="U82" i="18"/>
  <c r="J61" i="18"/>
  <c r="G95" i="18"/>
  <c r="E49" i="18"/>
  <c r="AC79" i="18"/>
  <c r="E76" i="18"/>
  <c r="B130" i="24"/>
  <c r="B21" i="21"/>
  <c r="B69" i="20"/>
  <c r="G90" i="18"/>
  <c r="B93" i="24"/>
  <c r="B47" i="21"/>
  <c r="J68" i="18"/>
  <c r="D37" i="11"/>
  <c r="E95" i="18"/>
  <c r="B37" i="27"/>
  <c r="B80" i="23"/>
  <c r="B138" i="24"/>
  <c r="B89" i="22"/>
  <c r="O72" i="18"/>
  <c r="B71" i="22"/>
  <c r="B91" i="21"/>
  <c r="I75" i="18"/>
  <c r="B83" i="22"/>
  <c r="F36" i="18"/>
  <c r="B23" i="26"/>
  <c r="R95" i="18"/>
  <c r="W84" i="18"/>
  <c r="B82" i="21"/>
  <c r="B47" i="68"/>
  <c r="M88" i="18"/>
  <c r="M91" i="18"/>
  <c r="U31" i="18"/>
  <c r="B46" i="27"/>
  <c r="B88" i="20"/>
  <c r="B40" i="21"/>
  <c r="B40" i="24"/>
  <c r="B53" i="27"/>
  <c r="H89" i="18"/>
  <c r="K95" i="18"/>
  <c r="S67" i="18"/>
  <c r="P85" i="18"/>
  <c r="I21" i="18"/>
  <c r="B49" i="21"/>
  <c r="J84" i="18"/>
  <c r="U34" i="18"/>
  <c r="B82" i="27"/>
  <c r="F52" i="18"/>
  <c r="D12" i="11"/>
  <c r="K33" i="18"/>
  <c r="U42" i="18"/>
  <c r="B60" i="24"/>
  <c r="J63" i="18"/>
  <c r="J21" i="18"/>
  <c r="P36" i="18"/>
  <c r="B116" i="22"/>
  <c r="F96" i="18"/>
  <c r="B74" i="27"/>
  <c r="AB79" i="18"/>
  <c r="B40" i="22"/>
  <c r="B76" i="23"/>
  <c r="B32" i="26"/>
  <c r="B29" i="20"/>
  <c r="I80" i="18"/>
  <c r="B50" i="24"/>
  <c r="L79" i="18"/>
  <c r="B73" i="26"/>
  <c r="Q94" i="18"/>
  <c r="B42" i="22"/>
  <c r="J66" i="18"/>
  <c r="V69" i="18"/>
  <c r="W53" i="18"/>
  <c r="K68" i="18"/>
  <c r="B51" i="21"/>
  <c r="O26" i="18"/>
  <c r="E36" i="18"/>
  <c r="E72" i="18"/>
  <c r="B18" i="22"/>
  <c r="B38" i="20"/>
  <c r="Q88" i="18"/>
  <c r="Z62" i="18"/>
  <c r="G49" i="18"/>
  <c r="T73" i="18"/>
  <c r="Q46" i="18"/>
  <c r="B26" i="68"/>
  <c r="B26" i="24"/>
  <c r="E64" i="11"/>
  <c r="B111" i="24"/>
  <c r="B83" i="18"/>
  <c r="S49" i="18"/>
  <c r="U36" i="18"/>
  <c r="E68" i="18"/>
  <c r="B85" i="23"/>
  <c r="U46" i="18"/>
  <c r="T52" i="18"/>
  <c r="B73" i="24"/>
  <c r="T35" i="18"/>
  <c r="B73" i="18"/>
  <c r="N82" i="18"/>
  <c r="B85" i="24"/>
  <c r="E23" i="11"/>
  <c r="D68" i="18"/>
  <c r="B78" i="27"/>
  <c r="R74" i="18"/>
  <c r="B92" i="23"/>
  <c r="J80" i="18"/>
  <c r="B47" i="27"/>
  <c r="B34" i="24"/>
  <c r="B120" i="27"/>
  <c r="U53" i="18"/>
  <c r="K89" i="18"/>
  <c r="L85" i="18"/>
  <c r="S36" i="18"/>
  <c r="B24" i="22"/>
  <c r="B104" i="24"/>
  <c r="B36" i="22"/>
  <c r="B63" i="23"/>
  <c r="H33" i="18"/>
  <c r="B104" i="22"/>
  <c r="B31" i="122"/>
  <c r="N91" i="18"/>
  <c r="B80" i="18"/>
  <c r="B74" i="21"/>
  <c r="R21" i="18"/>
  <c r="O51" i="18"/>
  <c r="U19" i="18"/>
  <c r="D17" i="11"/>
  <c r="B64" i="24"/>
  <c r="B63" i="22"/>
  <c r="U87" i="18"/>
  <c r="B87" i="21"/>
  <c r="E18" i="18"/>
  <c r="U33" i="18"/>
  <c r="F86" i="18"/>
  <c r="J34" i="18"/>
  <c r="B80" i="20"/>
  <c r="Q45" i="18"/>
  <c r="B51" i="122"/>
  <c r="B68" i="26"/>
  <c r="N39" i="18"/>
  <c r="Q75" i="18"/>
  <c r="B75" i="18"/>
  <c r="M48" i="18"/>
  <c r="B63" i="24"/>
  <c r="B61" i="22"/>
  <c r="B78" i="18"/>
  <c r="V89" i="18"/>
  <c r="J17" i="18"/>
  <c r="N86" i="18"/>
  <c r="B50" i="21"/>
  <c r="S37" i="18"/>
  <c r="B70" i="21"/>
  <c r="M85" i="18"/>
  <c r="O36" i="18"/>
  <c r="E15" i="11"/>
  <c r="G79" i="18"/>
  <c r="K81" i="18"/>
  <c r="H93" i="18"/>
  <c r="B35" i="20"/>
  <c r="J20" i="18"/>
  <c r="W42" i="18"/>
  <c r="F22" i="18"/>
  <c r="J24" i="18"/>
  <c r="B116" i="27"/>
  <c r="B127" i="27"/>
  <c r="W48" i="18"/>
  <c r="B87" i="22"/>
  <c r="F44" i="18"/>
  <c r="R44" i="18"/>
  <c r="L72" i="18"/>
  <c r="W92" i="18"/>
  <c r="B45" i="68"/>
  <c r="E69" i="11"/>
  <c r="I27" i="18"/>
  <c r="Q95" i="18"/>
  <c r="B29" i="23"/>
  <c r="B83" i="26"/>
  <c r="B66" i="20"/>
  <c r="V49" i="18"/>
  <c r="D83" i="18"/>
  <c r="B49" i="68"/>
  <c r="B24" i="21"/>
  <c r="N75" i="18"/>
  <c r="M45" i="18"/>
  <c r="B79" i="24"/>
  <c r="F29" i="18"/>
  <c r="B29" i="22"/>
  <c r="R92" i="18"/>
  <c r="J44" i="18"/>
  <c r="B135" i="22"/>
  <c r="Q61" i="18"/>
  <c r="B32" i="21"/>
  <c r="B42" i="68"/>
  <c r="B53" i="22"/>
  <c r="B73" i="27"/>
  <c r="B60" i="26"/>
  <c r="R18" i="18"/>
  <c r="B66" i="23"/>
  <c r="B20" i="23"/>
  <c r="B109" i="27"/>
  <c r="U68" i="18"/>
  <c r="E60" i="11"/>
  <c r="J30" i="18"/>
  <c r="L38" i="18"/>
  <c r="F72" i="18"/>
  <c r="S44" i="18"/>
  <c r="B83" i="24"/>
  <c r="M79" i="18"/>
  <c r="Q72" i="18"/>
  <c r="B31" i="23"/>
  <c r="F43" i="18"/>
  <c r="I93" i="18"/>
  <c r="B18" i="68"/>
  <c r="D65" i="18"/>
  <c r="F33" i="18"/>
  <c r="T62" i="18"/>
  <c r="AB62" i="18"/>
  <c r="B123" i="24"/>
  <c r="D27" i="18"/>
  <c r="K50" i="18"/>
  <c r="S95" i="18"/>
  <c r="D69" i="11"/>
  <c r="D44" i="18"/>
  <c r="B38" i="21"/>
  <c r="B93" i="27"/>
  <c r="B36" i="20"/>
  <c r="N33" i="18"/>
  <c r="O40" i="18"/>
  <c r="B44" i="21"/>
  <c r="P68" i="18"/>
  <c r="W95" i="18"/>
  <c r="B110" i="27"/>
  <c r="I60" i="18"/>
  <c r="F88" i="18"/>
  <c r="H87" i="18"/>
  <c r="B68" i="27"/>
  <c r="B62" i="23"/>
  <c r="E40" i="11"/>
  <c r="B81" i="20"/>
  <c r="B19" i="18"/>
  <c r="N53" i="18"/>
  <c r="R84" i="18"/>
  <c r="B71" i="20"/>
  <c r="G36" i="18"/>
  <c r="H62" i="18"/>
  <c r="B27" i="22"/>
  <c r="B22" i="20"/>
  <c r="N45" i="18"/>
  <c r="Q42" i="18"/>
  <c r="M68" i="18"/>
  <c r="E65" i="11"/>
  <c r="T48" i="18"/>
  <c r="V25" i="18"/>
  <c r="J96" i="18"/>
  <c r="B74" i="20"/>
  <c r="D51" i="11"/>
  <c r="U91" i="18"/>
  <c r="M87" i="18"/>
  <c r="B53" i="21"/>
  <c r="T90" i="18"/>
  <c r="J19" i="18"/>
  <c r="I30" i="18"/>
  <c r="E12" i="11"/>
  <c r="K38" i="18"/>
  <c r="B80" i="26"/>
  <c r="E91" i="18"/>
  <c r="T67" i="18"/>
  <c r="B44" i="22"/>
  <c r="B59" i="20"/>
  <c r="J45" i="18"/>
  <c r="O92" i="18"/>
  <c r="D86" i="18"/>
  <c r="O82" i="18"/>
  <c r="E83" i="18"/>
  <c r="R37" i="18"/>
  <c r="J23" i="18"/>
  <c r="B46" i="24"/>
  <c r="B139" i="22"/>
  <c r="B82" i="23"/>
  <c r="D94" i="18"/>
  <c r="P62" i="18"/>
  <c r="B51" i="22"/>
  <c r="F47" i="18"/>
  <c r="Q84" i="18"/>
  <c r="L82" i="18"/>
  <c r="K65" i="18"/>
  <c r="D23" i="18"/>
  <c r="D74" i="11"/>
  <c r="E89" i="18"/>
  <c r="Q18" i="18"/>
  <c r="W83" i="18"/>
  <c r="E47" i="18"/>
  <c r="O96" i="18"/>
  <c r="F25" i="18"/>
  <c r="V81" i="18"/>
  <c r="S18" i="18"/>
  <c r="J39" i="18"/>
  <c r="B52" i="68"/>
  <c r="B74" i="26"/>
  <c r="AB65" i="18"/>
  <c r="L95" i="18"/>
  <c r="H25" i="18"/>
  <c r="S71" i="18"/>
  <c r="B63" i="18"/>
  <c r="P69" i="18"/>
  <c r="B83" i="27"/>
  <c r="W44" i="18"/>
  <c r="I83" i="18"/>
  <c r="K62" i="18"/>
  <c r="P33" i="18"/>
  <c r="J36" i="18"/>
  <c r="N90" i="18"/>
  <c r="M95" i="18"/>
  <c r="U20" i="18"/>
  <c r="B47" i="20"/>
  <c r="I72" i="18"/>
  <c r="B44" i="68"/>
  <c r="AA62" i="18"/>
  <c r="P83" i="18"/>
  <c r="Z72" i="18"/>
  <c r="U69" i="18"/>
  <c r="F18" i="18"/>
  <c r="B67" i="21"/>
  <c r="D61" i="18"/>
  <c r="D70" i="18"/>
  <c r="B85" i="20"/>
  <c r="B92" i="27"/>
  <c r="J26" i="18"/>
  <c r="B32" i="23"/>
  <c r="B31" i="24"/>
  <c r="E65" i="18"/>
  <c r="R39" i="18"/>
  <c r="B19" i="26"/>
  <c r="D43" i="11"/>
  <c r="N95" i="18"/>
  <c r="R82" i="18"/>
  <c r="B85" i="22"/>
  <c r="I26" i="18"/>
  <c r="K91" i="18"/>
  <c r="B70" i="23"/>
  <c r="H91" i="18"/>
  <c r="K82" i="18"/>
  <c r="K53" i="18"/>
  <c r="D70" i="11"/>
  <c r="B33" i="22"/>
  <c r="O95" i="18"/>
  <c r="E52" i="18"/>
  <c r="M29" i="18"/>
  <c r="T60" i="18"/>
  <c r="B122" i="24"/>
  <c r="B94" i="22"/>
  <c r="W61" i="18"/>
  <c r="I46" i="18"/>
  <c r="AA76" i="18"/>
  <c r="H51" i="18"/>
  <c r="P65" i="18"/>
  <c r="B107" i="24"/>
  <c r="AC72" i="18"/>
  <c r="E48" i="11"/>
  <c r="H32" i="18"/>
  <c r="S82" i="18"/>
  <c r="B21" i="122"/>
  <c r="E19" i="11"/>
  <c r="B19" i="68"/>
  <c r="T78" i="18"/>
  <c r="F84" i="18"/>
  <c r="B137" i="27"/>
  <c r="O93" i="18"/>
  <c r="I96" i="18"/>
  <c r="R35" i="18"/>
  <c r="V91" i="18"/>
  <c r="P93" i="18"/>
  <c r="F62" i="18"/>
  <c r="B28" i="23"/>
  <c r="B34" i="122"/>
  <c r="B36" i="24"/>
  <c r="AB75" i="18"/>
  <c r="W50" i="18"/>
  <c r="B38" i="23"/>
  <c r="B46" i="21"/>
  <c r="E82" i="18"/>
  <c r="P88" i="18"/>
  <c r="B109" i="22"/>
  <c r="U71" i="18"/>
  <c r="D71" i="11"/>
  <c r="B46" i="23"/>
  <c r="F75" i="18"/>
  <c r="K44" i="18"/>
  <c r="I49" i="18"/>
  <c r="B22" i="26"/>
  <c r="B96" i="26"/>
  <c r="B65" i="23"/>
  <c r="B26" i="18"/>
  <c r="D22" i="11"/>
  <c r="B46" i="18"/>
  <c r="B75" i="22"/>
  <c r="B78" i="20"/>
  <c r="O87" i="18"/>
  <c r="E25" i="18"/>
  <c r="B41" i="22"/>
  <c r="V53" i="18"/>
  <c r="B89" i="21"/>
  <c r="R96" i="18"/>
  <c r="P96" i="18"/>
  <c r="T72" i="18"/>
  <c r="E93" i="18"/>
  <c r="R63" i="18"/>
  <c r="B84" i="27"/>
  <c r="B44" i="18"/>
  <c r="V65" i="18"/>
  <c r="B18" i="122"/>
  <c r="B70" i="24"/>
  <c r="J28" i="18"/>
  <c r="B93" i="20"/>
  <c r="O61" i="18"/>
  <c r="B126" i="27"/>
  <c r="G41" i="18"/>
  <c r="G33" i="18"/>
  <c r="B110" i="22"/>
  <c r="M69" i="18"/>
  <c r="I89" i="18"/>
  <c r="B103" i="24"/>
  <c r="R24" i="18"/>
  <c r="B38" i="18"/>
  <c r="E33" i="18"/>
  <c r="B126" i="24"/>
  <c r="E14" i="11"/>
  <c r="N84" i="18"/>
  <c r="V88" i="18"/>
  <c r="L39" i="18"/>
  <c r="L89" i="18"/>
  <c r="F82" i="18"/>
  <c r="Q48" i="18"/>
  <c r="I32" i="18"/>
  <c r="K26" i="18"/>
  <c r="B24" i="20"/>
  <c r="O84" i="18"/>
  <c r="V33" i="18"/>
  <c r="B36" i="68"/>
  <c r="T96" i="18"/>
  <c r="B128" i="24"/>
  <c r="U83" i="18"/>
  <c r="B43" i="20"/>
  <c r="B39" i="24"/>
  <c r="B69" i="21"/>
  <c r="G43" i="18"/>
  <c r="H48" i="18"/>
  <c r="U41" i="18"/>
  <c r="U84" i="18"/>
  <c r="B61" i="20"/>
  <c r="Q53" i="18"/>
  <c r="B77" i="23"/>
  <c r="H50" i="18"/>
  <c r="L88" i="18"/>
  <c r="E79" i="18"/>
  <c r="B40" i="23"/>
  <c r="B84" i="22"/>
  <c r="I76" i="18"/>
  <c r="K25" i="18"/>
  <c r="B92" i="18"/>
  <c r="F94" i="18"/>
  <c r="W91" i="18"/>
  <c r="B65" i="20"/>
  <c r="L26" i="18"/>
  <c r="D33" i="18"/>
  <c r="S78" i="18"/>
  <c r="N29" i="18"/>
  <c r="R87" i="18"/>
  <c r="B36" i="18"/>
  <c r="D46" i="18"/>
  <c r="B137" i="22"/>
  <c r="B22" i="122"/>
  <c r="L41" i="18"/>
  <c r="D56" i="11"/>
  <c r="B91" i="22"/>
  <c r="N42" i="18"/>
  <c r="D63" i="11"/>
  <c r="P91" i="18"/>
  <c r="B112" i="22"/>
  <c r="K79" i="18"/>
  <c r="R17" i="18"/>
  <c r="B86" i="20"/>
  <c r="V29" i="18"/>
  <c r="V79" i="18"/>
  <c r="D28" i="11"/>
  <c r="O86" i="18"/>
  <c r="U63" i="18"/>
  <c r="B76" i="22"/>
  <c r="D68" i="11"/>
  <c r="B93" i="26"/>
  <c r="G96" i="18"/>
  <c r="B123" i="27"/>
  <c r="M50" i="18"/>
  <c r="M61" i="18"/>
  <c r="G29" i="18"/>
  <c r="T45" i="18"/>
  <c r="D48" i="18"/>
  <c r="Q96" i="18"/>
  <c r="U22" i="18"/>
  <c r="B139" i="27"/>
  <c r="V82" i="18"/>
  <c r="G86" i="18"/>
  <c r="Q69" i="18"/>
  <c r="AB68" i="18"/>
  <c r="D49" i="11"/>
  <c r="Z65" i="18"/>
  <c r="B120" i="22"/>
  <c r="J41" i="18"/>
  <c r="T24" i="18"/>
  <c r="B88" i="23"/>
  <c r="Z79" i="18"/>
  <c r="H40" i="18"/>
  <c r="B17" i="122"/>
  <c r="P29" i="18"/>
  <c r="E63" i="11"/>
  <c r="P39" i="18"/>
  <c r="B33" i="21"/>
  <c r="Q65" i="18"/>
  <c r="G84" i="18"/>
  <c r="D80" i="18"/>
  <c r="B76" i="27"/>
  <c r="AA72" i="18"/>
  <c r="J64" i="18"/>
  <c r="B23" i="21"/>
  <c r="B25" i="26"/>
  <c r="D24" i="18"/>
  <c r="B33" i="27"/>
  <c r="B22" i="18"/>
  <c r="M62" i="18"/>
  <c r="B75" i="21"/>
  <c r="B35" i="22"/>
  <c r="V75" i="18"/>
  <c r="B23" i="27"/>
  <c r="B29" i="26"/>
  <c r="S83" i="18"/>
  <c r="B74" i="24"/>
  <c r="T25" i="18"/>
  <c r="B86" i="24"/>
  <c r="B20" i="21"/>
  <c r="F93" i="18"/>
  <c r="M32" i="18"/>
  <c r="B122" i="27"/>
  <c r="D88" i="18"/>
  <c r="Q92" i="18"/>
  <c r="B114" i="27"/>
  <c r="B47" i="23"/>
  <c r="W43" i="18"/>
  <c r="D59" i="11"/>
  <c r="B27" i="122"/>
  <c r="B34" i="22"/>
  <c r="B34" i="68"/>
  <c r="N85" i="18"/>
  <c r="G72" i="18"/>
  <c r="B30" i="122"/>
  <c r="W69" i="18"/>
  <c r="I36" i="18"/>
  <c r="S91" i="18"/>
  <c r="B90" i="27"/>
  <c r="O52" i="18"/>
  <c r="B45" i="27"/>
  <c r="I88" i="18"/>
  <c r="B136" i="24"/>
  <c r="B26" i="21"/>
  <c r="G61" i="18"/>
  <c r="U66" i="18"/>
  <c r="T31" i="18"/>
  <c r="D60" i="11"/>
  <c r="U45" i="18"/>
  <c r="I29" i="18"/>
  <c r="P61" i="18"/>
  <c r="B83" i="21"/>
  <c r="G53" i="18"/>
  <c r="B42" i="21"/>
  <c r="T33" i="18"/>
  <c r="AP69" i="18" l="1"/>
  <c r="AP43" i="18"/>
  <c r="AG93" i="18"/>
  <c r="B9" i="122"/>
  <c r="AF68" i="18"/>
  <c r="R54" i="18"/>
  <c r="R9" i="18" s="1"/>
  <c r="Z42" i="18"/>
  <c r="I42" i="68" s="1"/>
  <c r="Z29" i="18"/>
  <c r="I29" i="68" s="1"/>
  <c r="AP91" i="18"/>
  <c r="AG94" i="18"/>
  <c r="AK92" i="18" a="1"/>
  <c r="AK92" i="18" s="1"/>
  <c r="AJ92" i="18" a="1"/>
  <c r="AJ92" i="18" s="1"/>
  <c r="Y25" i="18"/>
  <c r="H25" i="68" s="1"/>
  <c r="Y26" i="18"/>
  <c r="H26" i="68" s="1"/>
  <c r="AG82" i="18"/>
  <c r="Y44" i="18"/>
  <c r="H44" i="68" s="1"/>
  <c r="AG75" i="18"/>
  <c r="AP50" i="18"/>
  <c r="AF75" i="18"/>
  <c r="AG62" i="18"/>
  <c r="AG84" i="18"/>
  <c r="AP61" i="18"/>
  <c r="Y53" i="18"/>
  <c r="H53" i="68" s="1"/>
  <c r="AH91" i="18" a="1"/>
  <c r="AH91" i="18" s="1"/>
  <c r="AA18" i="18"/>
  <c r="J18" i="68" s="1"/>
  <c r="AP44" i="18"/>
  <c r="AK63" i="18" a="1"/>
  <c r="AK63" i="18" s="1"/>
  <c r="R20" i="68" s="1"/>
  <c r="AJ63" i="18" a="1"/>
  <c r="AJ63" i="18" s="1"/>
  <c r="AF65" i="18"/>
  <c r="AA25" i="18"/>
  <c r="J25" i="68" s="1"/>
  <c r="AP83" i="18"/>
  <c r="AA47" i="18"/>
  <c r="J47" i="68" s="1"/>
  <c r="Y38" i="18"/>
  <c r="H38" i="68" s="1"/>
  <c r="Z45" i="18"/>
  <c r="I45" i="68" s="1"/>
  <c r="AH62" i="18" a="1"/>
  <c r="AH62" i="18" s="1"/>
  <c r="Z53" i="18"/>
  <c r="I53" i="68" s="1"/>
  <c r="AH87" i="18" a="1"/>
  <c r="AH87" i="18" s="1"/>
  <c r="AG88" i="18"/>
  <c r="AP95" i="18"/>
  <c r="Z33" i="18"/>
  <c r="I33" i="68" s="1"/>
  <c r="Y50" i="18"/>
  <c r="H50" i="68" s="1"/>
  <c r="AF62" i="18"/>
  <c r="AA33" i="18"/>
  <c r="J33" i="68" s="1"/>
  <c r="AA43" i="18"/>
  <c r="J43" i="68" s="1"/>
  <c r="AG72" i="18"/>
  <c r="AA29" i="18"/>
  <c r="J29" i="68" s="1"/>
  <c r="AP92" i="18"/>
  <c r="AA44" i="18"/>
  <c r="J44" i="68" s="1"/>
  <c r="AP48" i="18"/>
  <c r="AA22" i="18"/>
  <c r="J22" i="68" s="1"/>
  <c r="AP42" i="18"/>
  <c r="AH93" i="18" a="1"/>
  <c r="AH93" i="18" s="1"/>
  <c r="J54" i="18"/>
  <c r="J9" i="18" s="1"/>
  <c r="AJ78" i="18" a="1"/>
  <c r="AJ78" i="18" s="1"/>
  <c r="AK78" i="18" a="1"/>
  <c r="AK78" i="18" s="1"/>
  <c r="R35" i="68" s="1"/>
  <c r="AK75" i="18" a="1"/>
  <c r="AK75" i="18" s="1"/>
  <c r="AJ75" i="18" a="1"/>
  <c r="AJ75" i="18" s="1"/>
  <c r="Q32" i="68" s="1"/>
  <c r="Z39" i="18"/>
  <c r="I39" i="68" s="1"/>
  <c r="AG86" i="18"/>
  <c r="AK80" i="18" a="1"/>
  <c r="AK80" i="18" s="1"/>
  <c r="R37" i="68" s="1"/>
  <c r="AJ80" i="18" a="1"/>
  <c r="AJ80" i="18" s="1"/>
  <c r="AK73" i="18" a="1"/>
  <c r="AK73" i="18" s="1"/>
  <c r="R30" i="68" s="1"/>
  <c r="AJ73" i="18" a="1"/>
  <c r="AJ73" i="18" s="1"/>
  <c r="Q30" i="68" s="1"/>
  <c r="AJ83" i="18" a="1"/>
  <c r="AJ83" i="18" s="1"/>
  <c r="AK83" i="18" a="1"/>
  <c r="AK83" i="18" s="1"/>
  <c r="AP53" i="18"/>
  <c r="AF79" i="18"/>
  <c r="AG96" i="18"/>
  <c r="Y33" i="18"/>
  <c r="H33" i="68" s="1"/>
  <c r="D9" i="11"/>
  <c r="A8" i="11" s="1"/>
  <c r="AA52" i="18"/>
  <c r="J52" i="68" s="1"/>
  <c r="AH89" i="18" a="1"/>
  <c r="AH89" i="18" s="1"/>
  <c r="AP84" i="18"/>
  <c r="AA36" i="18"/>
  <c r="J36" i="68" s="1"/>
  <c r="AK77" i="18" a="1"/>
  <c r="AK77" i="18" s="1"/>
  <c r="R34" i="68" s="1"/>
  <c r="AJ77" i="18" a="1"/>
  <c r="AJ77" i="18" s="1"/>
  <c r="Z49" i="18"/>
  <c r="I49" i="68" s="1"/>
  <c r="AH88" i="18" a="1"/>
  <c r="AH88" i="18" s="1"/>
  <c r="AP52" i="18"/>
  <c r="AF72" i="18"/>
  <c r="Y29" i="18"/>
  <c r="H29" i="68" s="1"/>
  <c r="G29" i="68" s="1"/>
  <c r="AA42" i="18"/>
  <c r="J42" i="68" s="1"/>
  <c r="AK74" i="18" a="1"/>
  <c r="AK74" i="18" s="1"/>
  <c r="R31" i="68" s="1"/>
  <c r="AJ74" i="18" a="1"/>
  <c r="AJ74" i="18" s="1"/>
  <c r="AP68" i="18"/>
  <c r="AJ89" i="18" a="1"/>
  <c r="AJ89" i="18" s="1"/>
  <c r="AK89" i="18" a="1"/>
  <c r="AK89" i="18" s="1"/>
  <c r="AP90" i="18"/>
  <c r="AA32" i="18"/>
  <c r="J32" i="68" s="1"/>
  <c r="AH61" i="18" a="1"/>
  <c r="AH61" i="18" s="1"/>
  <c r="B9" i="18"/>
  <c r="AH90" i="18" a="1"/>
  <c r="AH90" i="18" s="1"/>
  <c r="AP62" i="18"/>
  <c r="AH94" i="18" a="1"/>
  <c r="AH94" i="18" s="1"/>
  <c r="Y32" i="18"/>
  <c r="H32" i="68" s="1"/>
  <c r="AP25" i="18"/>
  <c r="AF76" i="18"/>
  <c r="B9" i="20"/>
  <c r="Y45" i="18"/>
  <c r="H45" i="68" s="1"/>
  <c r="Z52" i="18"/>
  <c r="I52" i="68" s="1"/>
  <c r="AH82" i="18" a="1"/>
  <c r="AH82" i="18" s="1"/>
  <c r="AA49" i="18"/>
  <c r="J49" i="68" s="1"/>
  <c r="AG87" i="18"/>
  <c r="AH83" i="18" a="1"/>
  <c r="AH83" i="18" s="1"/>
  <c r="Z41" i="18"/>
  <c r="I41" i="68" s="1"/>
  <c r="Y48" i="18"/>
  <c r="H48" i="68" s="1"/>
  <c r="Y40" i="18"/>
  <c r="H40" i="68" s="1"/>
  <c r="AJ60" i="18" a="1"/>
  <c r="AJ60" i="18" s="1"/>
  <c r="AK60" i="18" a="1"/>
  <c r="AK60" i="18" s="1"/>
  <c r="R17" i="68" s="1"/>
  <c r="AG65" i="18"/>
  <c r="AK95" i="18" a="1"/>
  <c r="AK95" i="18" s="1"/>
  <c r="AJ95" i="18" a="1"/>
  <c r="AJ95" i="18" s="1"/>
  <c r="AK96" i="18" a="1"/>
  <c r="AK96" i="18" s="1"/>
  <c r="AJ96" i="18" a="1"/>
  <c r="AJ96" i="18" s="1"/>
  <c r="AE76" i="18"/>
  <c r="Y43" i="18"/>
  <c r="H43" i="68" s="1"/>
  <c r="AH86" i="18" a="1"/>
  <c r="AH86" i="18" s="1"/>
  <c r="Z18" i="18"/>
  <c r="I18" i="68" s="1"/>
  <c r="AH95" i="18" a="1"/>
  <c r="AH95" i="18" s="1"/>
  <c r="AK70" i="18" a="1"/>
  <c r="AK70" i="18" s="1"/>
  <c r="R27" i="68" s="1"/>
  <c r="AJ70" i="18" a="1"/>
  <c r="AJ70" i="18" s="1"/>
  <c r="AH85" i="18" a="1"/>
  <c r="AH85" i="18" s="1"/>
  <c r="T54" i="18"/>
  <c r="T9" i="18" s="1"/>
  <c r="AJ81" i="18" a="1"/>
  <c r="AJ81" i="18" s="1"/>
  <c r="AK81" i="18" a="1"/>
  <c r="AK81" i="18" s="1"/>
  <c r="Z51" i="18"/>
  <c r="I51" i="68" s="1"/>
  <c r="AG79" i="18"/>
  <c r="AH96" i="18" a="1"/>
  <c r="AH96" i="18" s="1"/>
  <c r="AA50" i="18"/>
  <c r="J50" i="68" s="1"/>
  <c r="Y46" i="18"/>
  <c r="H46" i="68" s="1"/>
  <c r="AG90" i="18"/>
  <c r="AP40" i="18"/>
  <c r="AA40" i="18"/>
  <c r="J40" i="68" s="1"/>
  <c r="AH84" i="18" a="1"/>
  <c r="AH84" i="18" s="1"/>
  <c r="AK61" i="18" a="1"/>
  <c r="AK61" i="18" s="1"/>
  <c r="AJ61" i="18" a="1"/>
  <c r="AJ61" i="18" s="1"/>
  <c r="AA51" i="18"/>
  <c r="J51" i="68" s="1"/>
  <c r="AE65" i="18"/>
  <c r="AJ82" i="18" a="1"/>
  <c r="AJ82" i="18" s="1"/>
  <c r="AK82" i="18" a="1"/>
  <c r="AK82" i="18" s="1"/>
  <c r="Y22" i="18"/>
  <c r="H22" i="68" s="1"/>
  <c r="AH75" i="18" a="1"/>
  <c r="AH75" i="18" s="1"/>
  <c r="Y41" i="18"/>
  <c r="H41" i="68" s="1"/>
  <c r="AP33" i="18"/>
  <c r="AJ69" i="18" a="1"/>
  <c r="AJ69" i="18" s="1"/>
  <c r="AK69" i="18" a="1"/>
  <c r="AK69" i="18" s="1"/>
  <c r="R26" i="68" s="1"/>
  <c r="AF61" i="18"/>
  <c r="AH68" i="18" a="1"/>
  <c r="AH68" i="18" s="1"/>
  <c r="Z22" i="18"/>
  <c r="I22" i="68" s="1"/>
  <c r="Y51" i="18"/>
  <c r="H51" i="68" s="1"/>
  <c r="Z43" i="18"/>
  <c r="I43" i="68" s="1"/>
  <c r="AD43" i="68" s="1"/>
  <c r="S54" i="18"/>
  <c r="S9" i="18" s="1"/>
  <c r="AP32" i="18"/>
  <c r="I54" i="18"/>
  <c r="I9" i="18" s="1"/>
  <c r="AP41" i="18"/>
  <c r="AP26" i="18"/>
  <c r="AG95" i="18"/>
  <c r="B9" i="21"/>
  <c r="A8" i="21" s="1"/>
  <c r="Y39" i="18"/>
  <c r="H39" i="68" s="1"/>
  <c r="AE72" i="18"/>
  <c r="AH81" i="18" a="1"/>
  <c r="AH81" i="18" s="1"/>
  <c r="AG85" i="18"/>
  <c r="AA26" i="18"/>
  <c r="J26" i="68" s="1"/>
  <c r="B9" i="23"/>
  <c r="A8" i="23" s="1"/>
  <c r="AJ76" i="18" a="1"/>
  <c r="AJ76" i="18" s="1"/>
  <c r="AM76" i="18" s="1"/>
  <c r="AK76" i="18" a="1"/>
  <c r="AK76" i="18" s="1"/>
  <c r="R33" i="68" s="1"/>
  <c r="AJ68" i="18" a="1"/>
  <c r="AJ68" i="18" s="1"/>
  <c r="AK68" i="18" a="1"/>
  <c r="AK68" i="18" s="1"/>
  <c r="Z40" i="18"/>
  <c r="I40" i="68" s="1"/>
  <c r="AP18" i="18"/>
  <c r="AP39" i="18"/>
  <c r="AK93" i="18" a="1"/>
  <c r="AK93" i="18" s="1"/>
  <c r="AJ93" i="18" a="1"/>
  <c r="AJ93" i="18" s="1"/>
  <c r="AG61" i="18"/>
  <c r="AA19" i="18"/>
  <c r="J19" i="68" s="1"/>
  <c r="AG68" i="18"/>
  <c r="AE69" i="18"/>
  <c r="AM69" i="18" s="1"/>
  <c r="AP47" i="18"/>
  <c r="B9" i="68"/>
  <c r="AP19" i="18"/>
  <c r="B9" i="27"/>
  <c r="AG92" i="18"/>
  <c r="I54" i="122"/>
  <c r="I9" i="122" s="1"/>
  <c r="A8" i="122" s="1"/>
  <c r="AG91" i="18"/>
  <c r="Z48" i="18"/>
  <c r="I48" i="68" s="1"/>
  <c r="AK90" i="18" a="1"/>
  <c r="AK90" i="18" s="1"/>
  <c r="AN90" i="18" s="1"/>
  <c r="AJ90" i="18" a="1"/>
  <c r="AJ90" i="18" s="1"/>
  <c r="AA39" i="18"/>
  <c r="J39" i="68" s="1"/>
  <c r="AK71" i="18" a="1"/>
  <c r="AK71" i="18" s="1"/>
  <c r="R28" i="68" s="1"/>
  <c r="AJ71" i="18" a="1"/>
  <c r="AJ71" i="18" s="1"/>
  <c r="Q28" i="68" s="1"/>
  <c r="AE79" i="18"/>
  <c r="Y49" i="18"/>
  <c r="H49" i="68" s="1"/>
  <c r="B9" i="26"/>
  <c r="A8" i="26" s="1"/>
  <c r="AK67" i="18" a="1"/>
  <c r="AK67" i="18" s="1"/>
  <c r="R24" i="68" s="1"/>
  <c r="AJ67" i="18" a="1"/>
  <c r="AJ67" i="18" s="1"/>
  <c r="B9" i="24"/>
  <c r="AP87" i="18"/>
  <c r="AA46" i="18"/>
  <c r="J46" i="68" s="1"/>
  <c r="AG76" i="18"/>
  <c r="AP38" i="18"/>
  <c r="AP45" i="18"/>
  <c r="Z26" i="18"/>
  <c r="I26" i="68" s="1"/>
  <c r="Z32" i="18"/>
  <c r="I32" i="68" s="1"/>
  <c r="AD32" i="68" s="1"/>
  <c r="Z44" i="18"/>
  <c r="I44" i="68" s="1"/>
  <c r="AD44" i="68" s="1"/>
  <c r="AK62" i="18" a="1"/>
  <c r="AK62" i="18" s="1"/>
  <c r="AJ62" i="18" a="1"/>
  <c r="AJ62" i="18" s="1"/>
  <c r="Q19" i="68" s="1"/>
  <c r="AH69" i="18" a="1"/>
  <c r="AH69" i="18" s="1"/>
  <c r="AA48" i="18"/>
  <c r="J48" i="68" s="1"/>
  <c r="AA41" i="18"/>
  <c r="J41" i="68" s="1"/>
  <c r="Y47" i="18"/>
  <c r="H47" i="68" s="1"/>
  <c r="AP51" i="18"/>
  <c r="Z38" i="18"/>
  <c r="I38" i="68" s="1"/>
  <c r="AE61" i="18"/>
  <c r="AG69" i="18"/>
  <c r="Y52" i="18"/>
  <c r="H52" i="68" s="1"/>
  <c r="U54" i="18"/>
  <c r="U9" i="18" s="1"/>
  <c r="AG83" i="18"/>
  <c r="AJ91" i="18" a="1"/>
  <c r="AJ91" i="18" s="1"/>
  <c r="AK91" i="18" a="1"/>
  <c r="AK91" i="18" s="1"/>
  <c r="Z36" i="18"/>
  <c r="I36" i="68" s="1"/>
  <c r="AJ66" i="18" a="1"/>
  <c r="AJ66" i="18" s="1"/>
  <c r="Q23" i="68" s="1"/>
  <c r="AK66" i="18" a="1"/>
  <c r="AK66" i="18" s="1"/>
  <c r="R23" i="68" s="1"/>
  <c r="AP46" i="18"/>
  <c r="Z50" i="18"/>
  <c r="I50" i="68" s="1"/>
  <c r="AP96" i="18"/>
  <c r="D54" i="18"/>
  <c r="D9" i="18" s="1"/>
  <c r="AH92" i="18" a="1"/>
  <c r="AH92" i="18" s="1"/>
  <c r="AK87" i="18" a="1"/>
  <c r="AK87" i="18" s="1"/>
  <c r="AJ87" i="18" a="1"/>
  <c r="AJ87" i="18" s="1"/>
  <c r="AJ88" i="18" a="1"/>
  <c r="AJ88" i="18" s="1"/>
  <c r="AK88" i="18" a="1"/>
  <c r="AK88" i="18" s="1"/>
  <c r="AH76" i="18" a="1"/>
  <c r="AH76" i="18" s="1"/>
  <c r="Z25" i="18"/>
  <c r="I25" i="68" s="1"/>
  <c r="Y36" i="18"/>
  <c r="H36" i="68" s="1"/>
  <c r="G36" i="68" s="1"/>
  <c r="AP49" i="18"/>
  <c r="AP76" i="18"/>
  <c r="AE62" i="18"/>
  <c r="AJ79" i="18" a="1"/>
  <c r="AJ79" i="18" s="1"/>
  <c r="AK79" i="18" a="1"/>
  <c r="AK79" i="18" s="1"/>
  <c r="AE75" i="18"/>
  <c r="AM75" i="18" s="1"/>
  <c r="AP85" i="18"/>
  <c r="AP86" i="18"/>
  <c r="AJ94" i="18" a="1"/>
  <c r="AJ94" i="18" s="1"/>
  <c r="AK94" i="18" a="1"/>
  <c r="AK94" i="18" s="1"/>
  <c r="AN94" i="18" s="1"/>
  <c r="AG89" i="18"/>
  <c r="AP81" i="18"/>
  <c r="AA38" i="18"/>
  <c r="J38" i="68" s="1"/>
  <c r="G38" i="68" s="1"/>
  <c r="AK64" i="18" a="1"/>
  <c r="AK64" i="18" s="1"/>
  <c r="R21" i="68" s="1"/>
  <c r="AJ64" i="18" a="1"/>
  <c r="AJ64" i="18" s="1"/>
  <c r="Q21" i="68" s="1"/>
  <c r="AK85" i="18" a="1"/>
  <c r="AK85" i="18" s="1"/>
  <c r="AJ85" i="18" a="1"/>
  <c r="AJ85" i="18" s="1"/>
  <c r="AM85" i="18" s="1"/>
  <c r="AA53" i="18"/>
  <c r="J53" i="68" s="1"/>
  <c r="AD53" i="68" s="1"/>
  <c r="Y42" i="18"/>
  <c r="H42" i="68" s="1"/>
  <c r="AD42" i="68" s="1"/>
  <c r="Y19" i="18"/>
  <c r="H19" i="68" s="1"/>
  <c r="AK84" i="18" a="1"/>
  <c r="AK84" i="18" s="1"/>
  <c r="AJ84" i="18" a="1"/>
  <c r="AJ84" i="18" s="1"/>
  <c r="AJ9" i="18" s="1"/>
  <c r="Y18" i="18"/>
  <c r="H18" i="68" s="1"/>
  <c r="AD18" i="68" s="1"/>
  <c r="AF69" i="18"/>
  <c r="AE68" i="18"/>
  <c r="AP93" i="18"/>
  <c r="AK65" i="18" a="1"/>
  <c r="AK65" i="18" s="1"/>
  <c r="R22" i="68" s="1"/>
  <c r="AA22" i="68" s="1"/>
  <c r="AJ65" i="18" a="1"/>
  <c r="AJ65" i="18" s="1"/>
  <c r="AP89" i="18"/>
  <c r="Z46" i="18"/>
  <c r="I46" i="68" s="1"/>
  <c r="AA45" i="18"/>
  <c r="J45" i="68" s="1"/>
  <c r="AD45" i="68" s="1"/>
  <c r="AP88" i="18"/>
  <c r="AP75" i="18"/>
  <c r="AK86" i="18" a="1"/>
  <c r="AK86" i="18" s="1"/>
  <c r="AN86" i="18" s="1"/>
  <c r="AJ86" i="18" a="1"/>
  <c r="AJ86" i="18" s="1"/>
  <c r="AP82" i="18"/>
  <c r="AP94" i="18"/>
  <c r="AK72" i="18" a="1"/>
  <c r="AK72" i="18" s="1"/>
  <c r="R29" i="68" s="1"/>
  <c r="AJ72" i="18" a="1"/>
  <c r="AJ72" i="18" s="1"/>
  <c r="Q29" i="68" s="1"/>
  <c r="AG81" i="18"/>
  <c r="Z19" i="18"/>
  <c r="I19" i="68" s="1"/>
  <c r="AD19" i="68" s="1"/>
  <c r="B9" i="22"/>
  <c r="Z47" i="18"/>
  <c r="I47" i="68" s="1"/>
  <c r="AB18" i="18"/>
  <c r="K18" i="68" s="1"/>
  <c r="AM88" i="18"/>
  <c r="G18" i="68"/>
  <c r="AD38" i="68"/>
  <c r="G44" i="68"/>
  <c r="G53" i="68"/>
  <c r="AL85" i="18"/>
  <c r="S42" i="68" s="1"/>
  <c r="AB42" i="68" s="1"/>
  <c r="G26" i="68"/>
  <c r="AD36" i="68"/>
  <c r="G52" i="68"/>
  <c r="AM62" i="18"/>
  <c r="G45" i="68"/>
  <c r="AD46" i="68"/>
  <c r="AN76" i="18"/>
  <c r="Q31" i="68"/>
  <c r="AL74" i="18"/>
  <c r="S31" i="68" s="1"/>
  <c r="G22" i="68"/>
  <c r="AL83" i="18"/>
  <c r="Z32" i="68"/>
  <c r="Q35" i="68"/>
  <c r="AL78" i="18"/>
  <c r="S35" i="68" s="1"/>
  <c r="AM89" i="18"/>
  <c r="Q46" i="68"/>
  <c r="Z46" i="68" s="1"/>
  <c r="AB53" i="18"/>
  <c r="K53" i="68" s="1"/>
  <c r="AL73" i="18"/>
  <c r="S30" i="68" s="1"/>
  <c r="AL89" i="18"/>
  <c r="AB25" i="18"/>
  <c r="K25" i="68" s="1"/>
  <c r="R32" i="68"/>
  <c r="AA32" i="68" s="1"/>
  <c r="G32" i="68"/>
  <c r="G25" i="68"/>
  <c r="AL92" i="18"/>
  <c r="S49" i="68" s="1"/>
  <c r="AB49" i="68" s="1"/>
  <c r="AB45" i="18"/>
  <c r="K45" i="68" s="1"/>
  <c r="AL71" i="18"/>
  <c r="S28" i="68" s="1"/>
  <c r="AD25" i="68"/>
  <c r="AM91" i="18"/>
  <c r="AD52" i="68"/>
  <c r="G42" i="68"/>
  <c r="R43" i="68"/>
  <c r="AA43" i="68" s="1"/>
  <c r="AB47" i="18"/>
  <c r="K47" i="68" s="1"/>
  <c r="AM72" i="18"/>
  <c r="AN65" i="18"/>
  <c r="R47" i="68"/>
  <c r="AA47" i="68" s="1"/>
  <c r="Q44" i="68"/>
  <c r="AB42" i="18"/>
  <c r="K42" i="68" s="1"/>
  <c r="AL86" i="18"/>
  <c r="Q33" i="68"/>
  <c r="Z33" i="68" s="1"/>
  <c r="AL76" i="18"/>
  <c r="AB40" i="18"/>
  <c r="K40" i="68" s="1"/>
  <c r="Q38" i="68"/>
  <c r="Z38" i="68" s="1"/>
  <c r="AM81" i="18"/>
  <c r="AM84" i="18"/>
  <c r="AB52" i="18"/>
  <c r="K52" i="68" s="1"/>
  <c r="AL66" i="18"/>
  <c r="S23" i="68" s="1"/>
  <c r="AB38" i="18"/>
  <c r="K38" i="68" s="1"/>
  <c r="AL62" i="18"/>
  <c r="S19" i="68" s="1"/>
  <c r="AB19" i="68" s="1"/>
  <c r="AB43" i="18"/>
  <c r="K43" i="68" s="1"/>
  <c r="AL65" i="18"/>
  <c r="S22" i="68" s="1"/>
  <c r="AB22" i="68" s="1"/>
  <c r="AN69" i="18"/>
  <c r="AL75" i="18"/>
  <c r="S32" i="68" s="1"/>
  <c r="Y32" i="68" s="1"/>
  <c r="AB26" i="18"/>
  <c r="K26" i="68" s="1"/>
  <c r="Q52" i="68"/>
  <c r="Z52" i="68" s="1"/>
  <c r="AA33" i="68"/>
  <c r="R39" i="68"/>
  <c r="AA39" i="68" s="1"/>
  <c r="AN82" i="18"/>
  <c r="Z29" i="68"/>
  <c r="AO92" i="18"/>
  <c r="AO62" i="18"/>
  <c r="Z44" i="68"/>
  <c r="AO83" i="18"/>
  <c r="S40" i="68"/>
  <c r="S46" i="68"/>
  <c r="AB46" i="68" s="1"/>
  <c r="AO89" i="18"/>
  <c r="AB32" i="68"/>
  <c r="Q40" i="97"/>
  <c r="G55" i="97"/>
  <c r="Q55" i="97" s="1"/>
  <c r="AG40" i="97"/>
  <c r="W55" i="97"/>
  <c r="AG55" i="97" s="1"/>
  <c r="Q40" i="85"/>
  <c r="G55" i="85"/>
  <c r="Q55" i="85" s="1"/>
  <c r="AT40" i="85"/>
  <c r="AJ55" i="85"/>
  <c r="AT55" i="85" s="1"/>
  <c r="AT40" i="93"/>
  <c r="AJ55" i="93"/>
  <c r="AT55" i="93" s="1"/>
  <c r="AT40" i="97"/>
  <c r="AJ55" i="97"/>
  <c r="AT55" i="97" s="1"/>
  <c r="Q40" i="93"/>
  <c r="G55" i="93"/>
  <c r="Q55" i="93" s="1"/>
  <c r="AG40" i="93"/>
  <c r="W55" i="93"/>
  <c r="AG55" i="93" s="1"/>
  <c r="AG40" i="85"/>
  <c r="W55" i="85"/>
  <c r="AG55" i="85" s="1"/>
  <c r="E30" i="11"/>
  <c r="E38" i="11"/>
  <c r="W29" i="18"/>
  <c r="H22" i="18"/>
  <c r="W65" i="18"/>
  <c r="W79" i="18"/>
  <c r="H36" i="18"/>
  <c r="W36" i="18"/>
  <c r="H72" i="18"/>
  <c r="W72" i="18"/>
  <c r="E13" i="11"/>
  <c r="E29" i="11"/>
  <c r="W22" i="18"/>
  <c r="H29" i="18"/>
  <c r="E31" i="11"/>
  <c r="H65" i="18"/>
  <c r="H79" i="18"/>
  <c r="AN72" i="18" l="1"/>
  <c r="AN88" i="18"/>
  <c r="R45" i="68"/>
  <c r="AA45" i="68" s="1"/>
  <c r="R48" i="68"/>
  <c r="AA48" i="68" s="1"/>
  <c r="AN91" i="18"/>
  <c r="AL68" i="18"/>
  <c r="AM68" i="18"/>
  <c r="Q25" i="68"/>
  <c r="Z25" i="68" s="1"/>
  <c r="AD39" i="68"/>
  <c r="G39" i="68"/>
  <c r="AD41" i="68"/>
  <c r="G41" i="68"/>
  <c r="Q39" i="68"/>
  <c r="Z39" i="68" s="1"/>
  <c r="AL82" i="18"/>
  <c r="AM82" i="18"/>
  <c r="AM61" i="18"/>
  <c r="Q18" i="68"/>
  <c r="AL61" i="18"/>
  <c r="R38" i="68"/>
  <c r="AA38" i="68" s="1"/>
  <c r="AN81" i="18"/>
  <c r="AL70" i="18"/>
  <c r="S27" i="68" s="1"/>
  <c r="Q27" i="68"/>
  <c r="AN96" i="18"/>
  <c r="R53" i="68"/>
  <c r="AA53" i="68" s="1"/>
  <c r="R46" i="68"/>
  <c r="AA46" i="68" s="1"/>
  <c r="AN89" i="18"/>
  <c r="AL63" i="18"/>
  <c r="S20" i="68" s="1"/>
  <c r="Q20" i="68"/>
  <c r="Q49" i="68"/>
  <c r="AM92" i="18"/>
  <c r="AD29" i="68"/>
  <c r="AA29" i="68"/>
  <c r="AN84" i="18"/>
  <c r="R41" i="68"/>
  <c r="AA41" i="68" s="1"/>
  <c r="R36" i="68"/>
  <c r="AN79" i="18"/>
  <c r="AO85" i="18"/>
  <c r="AN85" i="18"/>
  <c r="R42" i="68"/>
  <c r="AA42" i="68" s="1"/>
  <c r="AL88" i="18"/>
  <c r="Q45" i="68"/>
  <c r="Q48" i="68"/>
  <c r="Z48" i="68" s="1"/>
  <c r="AL91" i="18"/>
  <c r="AD47" i="68"/>
  <c r="G47" i="68"/>
  <c r="G49" i="68"/>
  <c r="AD49" i="68"/>
  <c r="AD48" i="68"/>
  <c r="AD51" i="68"/>
  <c r="G51" i="68"/>
  <c r="AN61" i="18"/>
  <c r="R18" i="68"/>
  <c r="AL81" i="18"/>
  <c r="G43" i="68"/>
  <c r="AM95" i="18"/>
  <c r="AL95" i="18"/>
  <c r="Q17" i="68"/>
  <c r="AL60" i="18"/>
  <c r="AB32" i="18"/>
  <c r="K32" i="68" s="1"/>
  <c r="AD22" i="68"/>
  <c r="AB33" i="18"/>
  <c r="K33" i="68" s="1"/>
  <c r="AN92" i="18"/>
  <c r="R49" i="68"/>
  <c r="AA49" i="68" s="1"/>
  <c r="AL72" i="18"/>
  <c r="Q51" i="68"/>
  <c r="Z51" i="68" s="1"/>
  <c r="AM94" i="18"/>
  <c r="AO65" i="18"/>
  <c r="Q22" i="68"/>
  <c r="Z22" i="68" s="1"/>
  <c r="AM65" i="18"/>
  <c r="G19" i="68"/>
  <c r="Q36" i="68"/>
  <c r="Z36" i="68" s="1"/>
  <c r="AM79" i="18"/>
  <c r="AL79" i="18"/>
  <c r="Z19" i="68"/>
  <c r="AL94" i="18"/>
  <c r="AK9" i="18"/>
  <c r="R51" i="68"/>
  <c r="AA51" i="68" s="1"/>
  <c r="AB48" i="18"/>
  <c r="K48" i="68" s="1"/>
  <c r="AB44" i="18"/>
  <c r="K44" i="68" s="1"/>
  <c r="Q42" i="68"/>
  <c r="AL64" i="18"/>
  <c r="S21" i="68" s="1"/>
  <c r="AM86" i="18"/>
  <c r="Q43" i="68"/>
  <c r="Z43" i="68" s="1"/>
  <c r="AM87" i="18"/>
  <c r="AL87" i="18"/>
  <c r="AB41" i="18"/>
  <c r="K41" i="68" s="1"/>
  <c r="AA26" i="68"/>
  <c r="Q24" i="68"/>
  <c r="AL67" i="18"/>
  <c r="S24" i="68" s="1"/>
  <c r="AB39" i="18"/>
  <c r="K39" i="68" s="1"/>
  <c r="AM93" i="18"/>
  <c r="AL93" i="18"/>
  <c r="Q50" i="68"/>
  <c r="Z50" i="68" s="1"/>
  <c r="Q26" i="68"/>
  <c r="Z26" i="68" s="1"/>
  <c r="AL69" i="18"/>
  <c r="AB51" i="18"/>
  <c r="K51" i="68" s="1"/>
  <c r="G46" i="68"/>
  <c r="R52" i="68"/>
  <c r="AN95" i="18"/>
  <c r="AD40" i="68"/>
  <c r="G40" i="68"/>
  <c r="AA52" i="68"/>
  <c r="G33" i="68"/>
  <c r="AD33" i="68"/>
  <c r="R40" i="68"/>
  <c r="AA40" i="68" s="1"/>
  <c r="AN83" i="18"/>
  <c r="Q37" i="68"/>
  <c r="AL80" i="18"/>
  <c r="S37" i="68" s="1"/>
  <c r="AD26" i="68"/>
  <c r="Q41" i="68"/>
  <c r="Z41" i="68" s="1"/>
  <c r="AL84" i="18"/>
  <c r="R44" i="68"/>
  <c r="AA44" i="68" s="1"/>
  <c r="AN87" i="18"/>
  <c r="AA36" i="68"/>
  <c r="R19" i="68"/>
  <c r="AA19" i="68" s="1"/>
  <c r="AN62" i="18"/>
  <c r="AB46" i="18"/>
  <c r="K46" i="68" s="1"/>
  <c r="AM90" i="18"/>
  <c r="Q47" i="68"/>
  <c r="Z47" i="68" s="1"/>
  <c r="AL90" i="18"/>
  <c r="AB19" i="18"/>
  <c r="K19" i="68" s="1"/>
  <c r="R50" i="68"/>
  <c r="AA50" i="68" s="1"/>
  <c r="AN93" i="18"/>
  <c r="R25" i="68"/>
  <c r="AA25" i="68" s="1"/>
  <c r="AN68" i="18"/>
  <c r="AB50" i="18"/>
  <c r="K50" i="68" s="1"/>
  <c r="Q53" i="68"/>
  <c r="Z53" i="68" s="1"/>
  <c r="AM96" i="18"/>
  <c r="AL96" i="18"/>
  <c r="G48" i="68"/>
  <c r="AB49" i="18"/>
  <c r="K49" i="68" s="1"/>
  <c r="Q34" i="68"/>
  <c r="AL77" i="18"/>
  <c r="S34" i="68" s="1"/>
  <c r="Q40" i="68"/>
  <c r="Z40" i="68" s="1"/>
  <c r="AM83" i="18"/>
  <c r="AN75" i="18"/>
  <c r="G50" i="68"/>
  <c r="AD50" i="68"/>
  <c r="Y22" i="68"/>
  <c r="S43" i="68"/>
  <c r="AO86" i="18"/>
  <c r="AO75" i="18"/>
  <c r="AO76" i="18"/>
  <c r="S33" i="68"/>
  <c r="Y46" i="68"/>
  <c r="Y19" i="68"/>
  <c r="AB40" i="68"/>
  <c r="G9" i="85"/>
  <c r="AT9" i="97"/>
  <c r="AJ9" i="85"/>
  <c r="G9" i="93"/>
  <c r="W9" i="97"/>
  <c r="AP65" i="18"/>
  <c r="AB22" i="18"/>
  <c r="AP36" i="18"/>
  <c r="AH65" i="18" a="1"/>
  <c r="AH65" i="18" s="1"/>
  <c r="AP29" i="18"/>
  <c r="AP72" i="18"/>
  <c r="AP79" i="18"/>
  <c r="AB36" i="18"/>
  <c r="K36" i="68" s="1"/>
  <c r="AH72" i="18" a="1"/>
  <c r="AH72" i="18" s="1"/>
  <c r="AB29" i="18"/>
  <c r="K29" i="68" s="1"/>
  <c r="AP22" i="18"/>
  <c r="AH79" i="18" a="1"/>
  <c r="AH79" i="18" s="1"/>
  <c r="AU40" i="85"/>
  <c r="AG9" i="85"/>
  <c r="Q9" i="93"/>
  <c r="AJ9" i="97"/>
  <c r="AJ9" i="93"/>
  <c r="G9" i="97"/>
  <c r="AG9" i="93"/>
  <c r="AU55" i="97"/>
  <c r="Q9" i="97"/>
  <c r="AU40" i="93"/>
  <c r="AU55" i="93"/>
  <c r="AT9" i="93"/>
  <c r="W9" i="85"/>
  <c r="W9" i="93"/>
  <c r="AU55" i="85"/>
  <c r="AT9" i="85"/>
  <c r="Q9" i="85"/>
  <c r="AU40" i="97"/>
  <c r="AG9" i="97"/>
  <c r="AO84" i="18" l="1"/>
  <c r="S41" i="68"/>
  <c r="S26" i="68"/>
  <c r="AO69" i="18"/>
  <c r="Z42" i="68"/>
  <c r="Y42" i="68"/>
  <c r="Q9" i="68"/>
  <c r="S38" i="68"/>
  <c r="AO81" i="18"/>
  <c r="Z45" i="68"/>
  <c r="Z49" i="68"/>
  <c r="Y49" i="68"/>
  <c r="Z18" i="68"/>
  <c r="Y18" i="68"/>
  <c r="AO68" i="18"/>
  <c r="S25" i="68"/>
  <c r="AO94" i="18"/>
  <c r="S51" i="68"/>
  <c r="S29" i="68"/>
  <c r="AO72" i="18"/>
  <c r="AO95" i="18"/>
  <c r="S52" i="68"/>
  <c r="AA18" i="68"/>
  <c r="R9" i="68"/>
  <c r="S45" i="68"/>
  <c r="AB45" i="68" s="1"/>
  <c r="AO88" i="18"/>
  <c r="Y36" i="68"/>
  <c r="S53" i="68"/>
  <c r="AB53" i="68" s="1"/>
  <c r="AO96" i="18"/>
  <c r="S44" i="68"/>
  <c r="AO87" i="18"/>
  <c r="S48" i="68"/>
  <c r="AB48" i="68" s="1"/>
  <c r="AO91" i="18"/>
  <c r="Y40" i="68"/>
  <c r="Y53" i="68"/>
  <c r="AO90" i="18"/>
  <c r="S47" i="68"/>
  <c r="AO93" i="18"/>
  <c r="S50" i="68"/>
  <c r="AB50" i="68" s="1"/>
  <c r="AO79" i="18"/>
  <c r="S36" i="68"/>
  <c r="AB36" i="68" s="1"/>
  <c r="S17" i="68"/>
  <c r="S9" i="68" s="1"/>
  <c r="AL9" i="18"/>
  <c r="S18" i="68"/>
  <c r="AB18" i="68" s="1"/>
  <c r="AO61" i="18"/>
  <c r="AO82" i="18"/>
  <c r="S39" i="68"/>
  <c r="Y33" i="68"/>
  <c r="AB33" i="68"/>
  <c r="AB43" i="68"/>
  <c r="Y43" i="68"/>
  <c r="AU9" i="85"/>
  <c r="A8" i="85" s="1"/>
  <c r="AU9" i="93"/>
  <c r="A8" i="93" s="1"/>
  <c r="AU9" i="97"/>
  <c r="A8" i="97" s="1"/>
  <c r="K22" i="68"/>
  <c r="E58" i="11"/>
  <c r="E44" i="11"/>
  <c r="E51" i="11"/>
  <c r="AB39" i="68" l="1"/>
  <c r="Y39" i="68"/>
  <c r="AB52" i="68"/>
  <c r="Y52" i="68"/>
  <c r="AB51" i="68"/>
  <c r="Y51" i="68"/>
  <c r="AB38" i="68"/>
  <c r="Y38" i="68"/>
  <c r="Y26" i="68"/>
  <c r="AB26" i="68"/>
  <c r="Y45" i="68"/>
  <c r="Y41" i="68"/>
  <c r="AB41" i="68"/>
  <c r="Y47" i="68"/>
  <c r="AB47" i="68"/>
  <c r="Y48" i="68"/>
  <c r="AB44" i="68"/>
  <c r="Y44" i="68"/>
  <c r="Y50" i="68"/>
  <c r="AB29" i="68"/>
  <c r="Y29" i="68"/>
  <c r="AB25" i="68"/>
  <c r="Y25" i="68"/>
  <c r="N202" i="27"/>
  <c r="N195" i="27"/>
  <c r="N209" i="27"/>
  <c r="N152" i="22"/>
  <c r="N152" i="27"/>
  <c r="N159" i="27"/>
  <c r="N166" i="27"/>
  <c r="Z202" i="22"/>
  <c r="S202" i="24"/>
  <c r="S209" i="24"/>
  <c r="W209" i="24"/>
  <c r="T202" i="27"/>
  <c r="X202" i="27"/>
  <c r="T209" i="27"/>
  <c r="X209" i="27"/>
  <c r="N109" i="27"/>
  <c r="N116" i="27"/>
  <c r="N123" i="27"/>
  <c r="N195" i="24"/>
  <c r="N202" i="24"/>
  <c r="R202" i="22"/>
  <c r="W202" i="24"/>
  <c r="V202" i="22"/>
  <c r="Z195" i="22"/>
  <c r="V209" i="22"/>
  <c r="S195" i="24"/>
  <c r="W195" i="24"/>
  <c r="N66" i="22"/>
  <c r="Q195" i="22"/>
  <c r="U195" i="22"/>
  <c r="Y195" i="22"/>
  <c r="N73" i="22"/>
  <c r="Q202" i="22"/>
  <c r="U202" i="22"/>
  <c r="Y202" i="22"/>
  <c r="N80" i="22"/>
  <c r="Q209" i="22"/>
  <c r="U209" i="22"/>
  <c r="Y209" i="22"/>
  <c r="R195" i="24"/>
  <c r="V195" i="24"/>
  <c r="Z195" i="24"/>
  <c r="R202" i="24"/>
  <c r="V202" i="24"/>
  <c r="Z202" i="24"/>
  <c r="R209" i="24"/>
  <c r="V209" i="24"/>
  <c r="Z209" i="24"/>
  <c r="S195" i="27"/>
  <c r="W195" i="27"/>
  <c r="S202" i="27"/>
  <c r="W202" i="27"/>
  <c r="S209" i="27"/>
  <c r="W209" i="27"/>
  <c r="N109" i="24"/>
  <c r="N116" i="24"/>
  <c r="N123" i="24"/>
  <c r="N159" i="22"/>
  <c r="R195" i="22"/>
  <c r="R209" i="22"/>
  <c r="T195" i="27"/>
  <c r="X195" i="27"/>
  <c r="N209" i="24"/>
  <c r="N166" i="22"/>
  <c r="N152" i="24"/>
  <c r="N159" i="24"/>
  <c r="N166" i="24"/>
  <c r="S195" i="22"/>
  <c r="W195" i="22"/>
  <c r="S202" i="22"/>
  <c r="W202" i="22"/>
  <c r="S209" i="22"/>
  <c r="W209" i="22"/>
  <c r="T195" i="24"/>
  <c r="X195" i="24"/>
  <c r="T202" i="24"/>
  <c r="X202" i="24"/>
  <c r="T209" i="24"/>
  <c r="X209" i="24"/>
  <c r="Q195" i="27"/>
  <c r="N66" i="27"/>
  <c r="U195" i="27"/>
  <c r="Y195" i="27"/>
  <c r="Q202" i="27"/>
  <c r="N73" i="27"/>
  <c r="AA202" i="27" s="1"/>
  <c r="U202" i="27"/>
  <c r="Y202" i="27"/>
  <c r="Q209" i="27"/>
  <c r="N80" i="27"/>
  <c r="U209" i="27"/>
  <c r="Y209" i="27"/>
  <c r="N195" i="22"/>
  <c r="N202" i="22"/>
  <c r="N209" i="22"/>
  <c r="V195" i="22"/>
  <c r="Z209" i="22"/>
  <c r="T195" i="22"/>
  <c r="X195" i="22"/>
  <c r="T202" i="22"/>
  <c r="X202" i="22"/>
  <c r="T209" i="22"/>
  <c r="X209" i="22"/>
  <c r="N66" i="24"/>
  <c r="Q195" i="24"/>
  <c r="U195" i="24"/>
  <c r="Y195" i="24"/>
  <c r="N73" i="24"/>
  <c r="Q202" i="24"/>
  <c r="U202" i="24"/>
  <c r="Y202" i="24"/>
  <c r="N80" i="24"/>
  <c r="Q209" i="24"/>
  <c r="U209" i="24"/>
  <c r="Y209" i="24"/>
  <c r="R195" i="27"/>
  <c r="V195" i="27"/>
  <c r="Z195" i="27"/>
  <c r="R202" i="27"/>
  <c r="V202" i="27"/>
  <c r="Z202" i="27"/>
  <c r="R209" i="27"/>
  <c r="V209" i="27"/>
  <c r="Z209" i="27"/>
  <c r="N109" i="22"/>
  <c r="N116" i="22"/>
  <c r="N123" i="22"/>
  <c r="AA209" i="27" l="1"/>
  <c r="AA209" i="22"/>
  <c r="AA202" i="22"/>
  <c r="AA195" i="24"/>
  <c r="AA209" i="24"/>
  <c r="AA202" i="24"/>
  <c r="AA195" i="27"/>
  <c r="AA195" i="22"/>
  <c r="AD80" i="18"/>
  <c r="AC80" i="18"/>
  <c r="AC73" i="18"/>
  <c r="AA73" i="18"/>
  <c r="Y73" i="18"/>
  <c r="Z73" i="18"/>
  <c r="AD73" i="18"/>
  <c r="AB73" i="18"/>
  <c r="Y80" i="18"/>
  <c r="AB80" i="18"/>
  <c r="AA80" i="18"/>
  <c r="Z80" i="18"/>
  <c r="AG27" i="94" l="1"/>
  <c r="AG54" i="94"/>
  <c r="AG17" i="94"/>
  <c r="AG23" i="94"/>
  <c r="AT28" i="94"/>
  <c r="AT43" i="94"/>
  <c r="AT47" i="94"/>
  <c r="Q23" i="94"/>
  <c r="AT18" i="94"/>
  <c r="Q39" i="98"/>
  <c r="Q27" i="94"/>
  <c r="Q46" i="94"/>
  <c r="Q54" i="94"/>
  <c r="Q17" i="94"/>
  <c r="AT38" i="94"/>
  <c r="AG39" i="98"/>
  <c r="AT39" i="55"/>
  <c r="AT24" i="94"/>
  <c r="AG28" i="98"/>
  <c r="AG46" i="94"/>
  <c r="AG24" i="98"/>
  <c r="Q43" i="98"/>
  <c r="AT44" i="98"/>
  <c r="Q48" i="98"/>
  <c r="AT49" i="98"/>
  <c r="Q23" i="55"/>
  <c r="AF73" i="18"/>
  <c r="AN73" i="18" s="1"/>
  <c r="AE80" i="18"/>
  <c r="AM80" i="18" s="1"/>
  <c r="AE73" i="18"/>
  <c r="AM73" i="18" s="1"/>
  <c r="AF80" i="18"/>
  <c r="AN80" i="18" s="1"/>
  <c r="AT16" i="98"/>
  <c r="AG16" i="55"/>
  <c r="Q26" i="55"/>
  <c r="AG25" i="55"/>
  <c r="AG28" i="55"/>
  <c r="AT23" i="55"/>
  <c r="Q18" i="55"/>
  <c r="AT18" i="55"/>
  <c r="AG17" i="55"/>
  <c r="Q39" i="55"/>
  <c r="Q24" i="94"/>
  <c r="AG24" i="94"/>
  <c r="AU24" i="94" s="1"/>
  <c r="AT25" i="94"/>
  <c r="Q28" i="94"/>
  <c r="AG28" i="94"/>
  <c r="AU28" i="94" s="1"/>
  <c r="AT33" i="94"/>
  <c r="Q43" i="94"/>
  <c r="AG43" i="94"/>
  <c r="AT44" i="94"/>
  <c r="Q47" i="94"/>
  <c r="AG47" i="94"/>
  <c r="AT48" i="94"/>
  <c r="Q18" i="94"/>
  <c r="AG18" i="94"/>
  <c r="Q38" i="94"/>
  <c r="AG38" i="94"/>
  <c r="AT39" i="94"/>
  <c r="Q25" i="98"/>
  <c r="AT26" i="98"/>
  <c r="Q33" i="98"/>
  <c r="AG44" i="98"/>
  <c r="AG49" i="98"/>
  <c r="Q16" i="98"/>
  <c r="AG16" i="98"/>
  <c r="AT17" i="98"/>
  <c r="Q16" i="55"/>
  <c r="AT17" i="55"/>
  <c r="Q25" i="94"/>
  <c r="AG25" i="94"/>
  <c r="AT26" i="94"/>
  <c r="Q33" i="94"/>
  <c r="AG33" i="94"/>
  <c r="Q44" i="94"/>
  <c r="AG44" i="94"/>
  <c r="AT45" i="94"/>
  <c r="Q48" i="94"/>
  <c r="AG48" i="94"/>
  <c r="AT49" i="94"/>
  <c r="AT16" i="94"/>
  <c r="Q39" i="94"/>
  <c r="AG39" i="94"/>
  <c r="AG26" i="98"/>
  <c r="Q46" i="98"/>
  <c r="AT47" i="98"/>
  <c r="Q54" i="98"/>
  <c r="Q17" i="98"/>
  <c r="AG17" i="98"/>
  <c r="AT18" i="98"/>
  <c r="AT38" i="98"/>
  <c r="AT16" i="55"/>
  <c r="Q17" i="55"/>
  <c r="AT23" i="94"/>
  <c r="AU23" i="94" s="1"/>
  <c r="Q26" i="94"/>
  <c r="AG26" i="94"/>
  <c r="AU26" i="94" s="1"/>
  <c r="AT27" i="94"/>
  <c r="Q45" i="94"/>
  <c r="AG45" i="94"/>
  <c r="AT46" i="94"/>
  <c r="Q49" i="94"/>
  <c r="AG49" i="94"/>
  <c r="AT54" i="94"/>
  <c r="AU54" i="94" s="1"/>
  <c r="Q16" i="94"/>
  <c r="AG16" i="94"/>
  <c r="AT17" i="94"/>
  <c r="Q23" i="98"/>
  <c r="AT24" i="98"/>
  <c r="Q27" i="98"/>
  <c r="AT28" i="98"/>
  <c r="AG47" i="98"/>
  <c r="Q18" i="98"/>
  <c r="AG18" i="98"/>
  <c r="Q38" i="98"/>
  <c r="AG38" i="98"/>
  <c r="AT39" i="98"/>
  <c r="AG18" i="55"/>
  <c r="AU18" i="55" s="1"/>
  <c r="AG26" i="55"/>
  <c r="Q33" i="55"/>
  <c r="Q38" i="55"/>
  <c r="T9" i="98"/>
  <c r="Q25" i="55"/>
  <c r="Q24" i="98"/>
  <c r="AT33" i="98"/>
  <c r="O30" i="18"/>
  <c r="Z66" i="18"/>
  <c r="F23" i="18"/>
  <c r="G37" i="18"/>
  <c r="M73" i="18"/>
  <c r="AC66" i="18"/>
  <c r="F73" i="18"/>
  <c r="F80" i="18"/>
  <c r="F30" i="18"/>
  <c r="K73" i="18"/>
  <c r="L80" i="18"/>
  <c r="N37" i="18"/>
  <c r="K30" i="18"/>
  <c r="N73" i="18"/>
  <c r="Q73" i="18"/>
  <c r="Q80" i="18"/>
  <c r="Q30" i="18"/>
  <c r="AA66" i="18"/>
  <c r="L73" i="18"/>
  <c r="G73" i="18"/>
  <c r="V73" i="18"/>
  <c r="F37" i="18"/>
  <c r="M30" i="18"/>
  <c r="AB66" i="18"/>
  <c r="G80" i="18"/>
  <c r="N30" i="18"/>
  <c r="G30" i="18"/>
  <c r="P37" i="18"/>
  <c r="L30" i="18"/>
  <c r="O73" i="18"/>
  <c r="K37" i="18"/>
  <c r="V37" i="18"/>
  <c r="O80" i="18"/>
  <c r="G23" i="18"/>
  <c r="AD66" i="18"/>
  <c r="P30" i="18"/>
  <c r="P73" i="18"/>
  <c r="V30" i="18"/>
  <c r="AU28" i="98" l="1"/>
  <c r="AU17" i="94"/>
  <c r="AU27" i="94"/>
  <c r="AU18" i="94"/>
  <c r="AU33" i="94"/>
  <c r="AU18" i="98"/>
  <c r="AU39" i="98"/>
  <c r="Q27" i="55"/>
  <c r="AU25" i="94"/>
  <c r="AG22" i="98"/>
  <c r="AU24" i="98"/>
  <c r="Z34" i="55"/>
  <c r="Z37" i="55" s="1"/>
  <c r="AG33" i="55"/>
  <c r="T9" i="94"/>
  <c r="AG24" i="55"/>
  <c r="AT49" i="55"/>
  <c r="AG39" i="55"/>
  <c r="AU39" i="55" s="1"/>
  <c r="Q44" i="55"/>
  <c r="Q54" i="55"/>
  <c r="AU17" i="98"/>
  <c r="T9" i="55"/>
  <c r="AU46" i="94"/>
  <c r="AU26" i="98"/>
  <c r="AT22" i="94"/>
  <c r="P34" i="55"/>
  <c r="P37" i="55" s="1"/>
  <c r="AG48" i="55"/>
  <c r="Q43" i="55"/>
  <c r="Q28" i="55"/>
  <c r="AT27" i="55"/>
  <c r="AT22" i="98"/>
  <c r="AU22" i="98" s="1"/>
  <c r="AG22" i="94"/>
  <c r="O34" i="55"/>
  <c r="O37" i="55" s="1"/>
  <c r="Q22" i="55"/>
  <c r="Q46" i="55"/>
  <c r="AT45" i="55"/>
  <c r="AF66" i="18"/>
  <c r="Y30" i="18"/>
  <c r="H30" i="68" s="1"/>
  <c r="AG80" i="18"/>
  <c r="AO80" i="18" s="1"/>
  <c r="AG73" i="18"/>
  <c r="AO73" i="18" s="1"/>
  <c r="Z30" i="18"/>
  <c r="I30" i="68" s="1"/>
  <c r="AA30" i="68" s="1"/>
  <c r="AA30" i="18"/>
  <c r="J30" i="68" s="1"/>
  <c r="AT46" i="98"/>
  <c r="Q49" i="98"/>
  <c r="Q45" i="98"/>
  <c r="Q28" i="98"/>
  <c r="AG23" i="98"/>
  <c r="Q22" i="98"/>
  <c r="AT28" i="55"/>
  <c r="AU28" i="55" s="1"/>
  <c r="AG44" i="55"/>
  <c r="AG27" i="55"/>
  <c r="AG38" i="55"/>
  <c r="AU16" i="94"/>
  <c r="AU43" i="94"/>
  <c r="AU16" i="55"/>
  <c r="AG22" i="55"/>
  <c r="Q49" i="55"/>
  <c r="AG43" i="55"/>
  <c r="Q47" i="55"/>
  <c r="AT26" i="55"/>
  <c r="AU26" i="55" s="1"/>
  <c r="AT25" i="55"/>
  <c r="AU25" i="55" s="1"/>
  <c r="AU47" i="98"/>
  <c r="AU45" i="94"/>
  <c r="AU44" i="98"/>
  <c r="AU47" i="94"/>
  <c r="AU17" i="55"/>
  <c r="AG27" i="98"/>
  <c r="AT23" i="98"/>
  <c r="AG46" i="98"/>
  <c r="Q47" i="98"/>
  <c r="AG45" i="98"/>
  <c r="Q44" i="98"/>
  <c r="AG33" i="98"/>
  <c r="AU33" i="98" s="1"/>
  <c r="AG25" i="98"/>
  <c r="AG48" i="98"/>
  <c r="Q22" i="94"/>
  <c r="AG54" i="55"/>
  <c r="AG49" i="55"/>
  <c r="AG47" i="55"/>
  <c r="AT33" i="55"/>
  <c r="AG23" i="55"/>
  <c r="AU23" i="55" s="1"/>
  <c r="AT48" i="55"/>
  <c r="AG45" i="55"/>
  <c r="AT54" i="55"/>
  <c r="AT44" i="55"/>
  <c r="AT24" i="55"/>
  <c r="Q24" i="55"/>
  <c r="AU38" i="98"/>
  <c r="AU49" i="94"/>
  <c r="AU39" i="94"/>
  <c r="AU44" i="94"/>
  <c r="AU16" i="98"/>
  <c r="AU38" i="94"/>
  <c r="AT48" i="98"/>
  <c r="AG54" i="98"/>
  <c r="AT45" i="98"/>
  <c r="AG43" i="98"/>
  <c r="AT25" i="98"/>
  <c r="AT43" i="98"/>
  <c r="AT27" i="98"/>
  <c r="AT54" i="98"/>
  <c r="Q26" i="98"/>
  <c r="AT38" i="55"/>
  <c r="Q45" i="55"/>
  <c r="AT47" i="55"/>
  <c r="AT46" i="55"/>
  <c r="AT43" i="55"/>
  <c r="Q48" i="55"/>
  <c r="AG46" i="55"/>
  <c r="AU48" i="94"/>
  <c r="AU49" i="98"/>
  <c r="AT22" i="55"/>
  <c r="M37" i="18"/>
  <c r="O66" i="18"/>
  <c r="M66" i="18"/>
  <c r="F66" i="18"/>
  <c r="P80" i="18"/>
  <c r="P23" i="18"/>
  <c r="Q23" i="18"/>
  <c r="L23" i="18"/>
  <c r="N80" i="18"/>
  <c r="M80" i="18"/>
  <c r="N23" i="18"/>
  <c r="V80" i="18"/>
  <c r="Q66" i="18"/>
  <c r="K66" i="18"/>
  <c r="G66" i="18"/>
  <c r="N66" i="18"/>
  <c r="V23" i="18"/>
  <c r="K80" i="18"/>
  <c r="K23" i="18"/>
  <c r="L37" i="18"/>
  <c r="Y66" i="18"/>
  <c r="V66" i="18"/>
  <c r="P66" i="18"/>
  <c r="O23" i="18"/>
  <c r="Q37" i="18"/>
  <c r="O37" i="18"/>
  <c r="M23" i="18"/>
  <c r="L66" i="18"/>
  <c r="AU24" i="55" l="1"/>
  <c r="AU33" i="55"/>
  <c r="AU27" i="55"/>
  <c r="AU22" i="94"/>
  <c r="AU48" i="55"/>
  <c r="AE66" i="18"/>
  <c r="AM66" i="18" s="1"/>
  <c r="AU25" i="98"/>
  <c r="Y23" i="18"/>
  <c r="Y37" i="18"/>
  <c r="H37" i="68" s="1"/>
  <c r="Z37" i="18"/>
  <c r="I37" i="68" s="1"/>
  <c r="AA37" i="68" s="1"/>
  <c r="Z23" i="18"/>
  <c r="AA23" i="18"/>
  <c r="AG66" i="18"/>
  <c r="AA37" i="18"/>
  <c r="J37" i="68" s="1"/>
  <c r="AB37" i="68" s="1"/>
  <c r="N34" i="55"/>
  <c r="N37" i="55" s="1"/>
  <c r="AB34" i="55"/>
  <c r="AB37" i="55" s="1"/>
  <c r="M34" i="55"/>
  <c r="M37" i="55" s="1"/>
  <c r="AO34" i="55"/>
  <c r="AO37" i="55" s="1"/>
  <c r="AD34" i="55"/>
  <c r="AD37" i="55" s="1"/>
  <c r="AF34" i="94"/>
  <c r="AF37" i="94" s="1"/>
  <c r="P34" i="98"/>
  <c r="P37" i="98" s="1"/>
  <c r="AE34" i="55"/>
  <c r="AE37" i="55" s="1"/>
  <c r="AC34" i="55"/>
  <c r="AC37" i="55" s="1"/>
  <c r="AU49" i="55"/>
  <c r="AK34" i="55"/>
  <c r="AK37" i="55" s="1"/>
  <c r="I34" i="98"/>
  <c r="I37" i="98" s="1"/>
  <c r="AF34" i="55"/>
  <c r="AF37" i="55" s="1"/>
  <c r="N34" i="98"/>
  <c r="N37" i="98" s="1"/>
  <c r="AR34" i="55"/>
  <c r="AR37" i="55" s="1"/>
  <c r="AU43" i="98"/>
  <c r="AU54" i="98"/>
  <c r="AU54" i="55"/>
  <c r="AU22" i="55"/>
  <c r="AU23" i="98"/>
  <c r="AD30" i="68"/>
  <c r="Z30" i="68"/>
  <c r="Y30" i="68"/>
  <c r="AS34" i="55"/>
  <c r="AS37" i="55" s="1"/>
  <c r="J34" i="55"/>
  <c r="J37" i="55" s="1"/>
  <c r="X34" i="55"/>
  <c r="X37" i="55" s="1"/>
  <c r="AA34" i="94"/>
  <c r="AA37" i="94" s="1"/>
  <c r="AL34" i="55"/>
  <c r="AL37" i="55" s="1"/>
  <c r="AU43" i="55"/>
  <c r="AU44" i="55"/>
  <c r="G30" i="68"/>
  <c r="AB30" i="68"/>
  <c r="H34" i="55"/>
  <c r="H37" i="55" s="1"/>
  <c r="M34" i="94"/>
  <c r="M37" i="94" s="1"/>
  <c r="L34" i="98"/>
  <c r="L37" i="98" s="1"/>
  <c r="L34" i="55"/>
  <c r="L37" i="55" s="1"/>
  <c r="AD34" i="94"/>
  <c r="AD37" i="94" s="1"/>
  <c r="Y34" i="55"/>
  <c r="Y37" i="55" s="1"/>
  <c r="AC34" i="94"/>
  <c r="AC37" i="94" s="1"/>
  <c r="H34" i="98"/>
  <c r="H37" i="98" s="1"/>
  <c r="AM34" i="55"/>
  <c r="AM37" i="55" s="1"/>
  <c r="AA34" i="55"/>
  <c r="AA37" i="55" s="1"/>
  <c r="I34" i="55"/>
  <c r="I37" i="55" s="1"/>
  <c r="AU46" i="55"/>
  <c r="AU45" i="55"/>
  <c r="AU47" i="55"/>
  <c r="AU48" i="98"/>
  <c r="AU45" i="98"/>
  <c r="AU46" i="98"/>
  <c r="AU27" i="98"/>
  <c r="AU38" i="55"/>
  <c r="AN66" i="18"/>
  <c r="P55" i="55" l="1"/>
  <c r="P9" i="55" s="1"/>
  <c r="Q19" i="98"/>
  <c r="G34" i="98"/>
  <c r="AR34" i="94"/>
  <c r="AR37" i="94" s="1"/>
  <c r="O34" i="94"/>
  <c r="O37" i="94" s="1"/>
  <c r="X34" i="94"/>
  <c r="X37" i="94" s="1"/>
  <c r="J34" i="98"/>
  <c r="J37" i="98" s="1"/>
  <c r="AF34" i="98"/>
  <c r="AF37" i="98" s="1"/>
  <c r="Y34" i="98"/>
  <c r="Y37" i="98" s="1"/>
  <c r="I34" i="94"/>
  <c r="I37" i="94" s="1"/>
  <c r="AB34" i="98"/>
  <c r="AB37" i="98" s="1"/>
  <c r="O34" i="98"/>
  <c r="O37" i="98" s="1"/>
  <c r="AE34" i="94"/>
  <c r="AE37" i="94" s="1"/>
  <c r="Z34" i="94"/>
  <c r="Z37" i="94" s="1"/>
  <c r="AS34" i="98"/>
  <c r="AS37" i="98" s="1"/>
  <c r="AL34" i="98"/>
  <c r="AL37" i="98" s="1"/>
  <c r="N34" i="94"/>
  <c r="N37" i="94" s="1"/>
  <c r="AP34" i="98"/>
  <c r="AP37" i="98" s="1"/>
  <c r="AE34" i="98"/>
  <c r="AE37" i="98" s="1"/>
  <c r="AL34" i="94"/>
  <c r="AL37" i="94" s="1"/>
  <c r="Y34" i="94"/>
  <c r="Y37" i="94" s="1"/>
  <c r="I23" i="68"/>
  <c r="G37" i="68"/>
  <c r="AD37" i="68"/>
  <c r="Z37" i="68"/>
  <c r="Y37" i="68"/>
  <c r="AT19" i="94"/>
  <c r="AJ34" i="94"/>
  <c r="O55" i="55"/>
  <c r="O9" i="55" s="1"/>
  <c r="Q19" i="94"/>
  <c r="G34" i="94"/>
  <c r="AN34" i="55"/>
  <c r="AN37" i="55" s="1"/>
  <c r="AQ34" i="55"/>
  <c r="AQ37" i="55" s="1"/>
  <c r="AO34" i="98"/>
  <c r="AO37" i="98" s="1"/>
  <c r="AO34" i="94"/>
  <c r="AO37" i="94" s="1"/>
  <c r="AK34" i="98"/>
  <c r="AK37" i="98" s="1"/>
  <c r="X34" i="98"/>
  <c r="X37" i="98" s="1"/>
  <c r="AA34" i="98"/>
  <c r="AA37" i="98" s="1"/>
  <c r="L34" i="94"/>
  <c r="L37" i="94" s="1"/>
  <c r="AB34" i="94"/>
  <c r="AB37" i="94" s="1"/>
  <c r="AR34" i="98"/>
  <c r="AR37" i="98" s="1"/>
  <c r="AL55" i="55"/>
  <c r="AL9" i="55" s="1"/>
  <c r="AO66" i="18"/>
  <c r="H23" i="68"/>
  <c r="AG19" i="98"/>
  <c r="W34" i="98"/>
  <c r="AJ34" i="55"/>
  <c r="Z55" i="55"/>
  <c r="Z9" i="55" s="1"/>
  <c r="K34" i="55"/>
  <c r="K37" i="55" s="1"/>
  <c r="I55" i="55"/>
  <c r="I9" i="55" s="1"/>
  <c r="AM55" i="55"/>
  <c r="AM9" i="55" s="1"/>
  <c r="AQ34" i="94"/>
  <c r="AQ37" i="94" s="1"/>
  <c r="P34" i="94"/>
  <c r="P37" i="94" s="1"/>
  <c r="Z34" i="98"/>
  <c r="Z37" i="98" s="1"/>
  <c r="AP34" i="94"/>
  <c r="AP37" i="94" s="1"/>
  <c r="H34" i="94"/>
  <c r="H37" i="94" s="1"/>
  <c r="AN34" i="94"/>
  <c r="AN37" i="94" s="1"/>
  <c r="AM34" i="98"/>
  <c r="AM37" i="98" s="1"/>
  <c r="AK34" i="94"/>
  <c r="AK37" i="94" s="1"/>
  <c r="AD34" i="98"/>
  <c r="AD37" i="98" s="1"/>
  <c r="J34" i="94"/>
  <c r="J37" i="94" s="1"/>
  <c r="J23" i="68"/>
  <c r="AT19" i="98"/>
  <c r="AJ34" i="98"/>
  <c r="AG19" i="55"/>
  <c r="W34" i="55"/>
  <c r="AG19" i="94"/>
  <c r="W34" i="94"/>
  <c r="Q19" i="55"/>
  <c r="G34" i="55"/>
  <c r="AN34" i="98"/>
  <c r="AN37" i="98" s="1"/>
  <c r="AQ34" i="98"/>
  <c r="AQ37" i="98" s="1"/>
  <c r="M34" i="98"/>
  <c r="M37" i="98" s="1"/>
  <c r="AC34" i="98"/>
  <c r="AC37" i="98" s="1"/>
  <c r="AM34" i="94"/>
  <c r="AM37" i="94" s="1"/>
  <c r="K34" i="98"/>
  <c r="K37" i="98" s="1"/>
  <c r="K34" i="94"/>
  <c r="K37" i="94" s="1"/>
  <c r="AS34" i="94"/>
  <c r="AS37" i="94" s="1"/>
  <c r="H55" i="55"/>
  <c r="AR55" i="55"/>
  <c r="AD55" i="55"/>
  <c r="AE55" i="55"/>
  <c r="N55" i="55"/>
  <c r="AA55" i="55"/>
  <c r="AM55" i="94" l="1"/>
  <c r="AM9" i="94" s="1"/>
  <c r="Y55" i="98"/>
  <c r="AM55" i="98"/>
  <c r="AM9" i="98" s="1"/>
  <c r="AA55" i="94"/>
  <c r="AA9" i="94" s="1"/>
  <c r="J55" i="94"/>
  <c r="J9" i="94" s="1"/>
  <c r="AO55" i="55"/>
  <c r="AO9" i="55" s="1"/>
  <c r="N9" i="55"/>
  <c r="AJ37" i="55"/>
  <c r="W37" i="98"/>
  <c r="AG34" i="98"/>
  <c r="X55" i="55"/>
  <c r="X9" i="55" s="1"/>
  <c r="AQ55" i="55"/>
  <c r="G37" i="94"/>
  <c r="Q34" i="94"/>
  <c r="AE9" i="55"/>
  <c r="AF55" i="98"/>
  <c r="AA9" i="55"/>
  <c r="I55" i="94"/>
  <c r="AN55" i="94"/>
  <c r="AN9" i="94" s="1"/>
  <c r="AK55" i="98"/>
  <c r="N55" i="98"/>
  <c r="N9" i="98" s="1"/>
  <c r="I55" i="98"/>
  <c r="I9" i="98" s="1"/>
  <c r="AD55" i="94"/>
  <c r="AD9" i="94" s="1"/>
  <c r="AQ55" i="94"/>
  <c r="AQ9" i="94" s="1"/>
  <c r="Y55" i="94"/>
  <c r="H55" i="94"/>
  <c r="M55" i="94"/>
  <c r="M9" i="94" s="1"/>
  <c r="AC55" i="55"/>
  <c r="AC9" i="55" s="1"/>
  <c r="Y55" i="55"/>
  <c r="Y9" i="55" s="1"/>
  <c r="W37" i="94"/>
  <c r="AG34" i="94"/>
  <c r="W37" i="55"/>
  <c r="AG34" i="55"/>
  <c r="K55" i="55"/>
  <c r="K9" i="55" s="1"/>
  <c r="AU19" i="98"/>
  <c r="AQ9" i="55"/>
  <c r="AA23" i="68"/>
  <c r="AD9" i="55"/>
  <c r="AK55" i="94"/>
  <c r="AQ55" i="98"/>
  <c r="AD55" i="98"/>
  <c r="AC55" i="98"/>
  <c r="AC9" i="98" s="1"/>
  <c r="AC55" i="94"/>
  <c r="AC9" i="94" s="1"/>
  <c r="O55" i="94"/>
  <c r="AF55" i="55"/>
  <c r="AF9" i="55" s="1"/>
  <c r="G37" i="55"/>
  <c r="Q34" i="55"/>
  <c r="AK55" i="55"/>
  <c r="AK9" i="55" s="1"/>
  <c r="AR9" i="55"/>
  <c r="AP34" i="55"/>
  <c r="AP37" i="55" s="1"/>
  <c r="AP55" i="55" s="1"/>
  <c r="AT19" i="55"/>
  <c r="AN55" i="55"/>
  <c r="AN9" i="55" s="1"/>
  <c r="AJ37" i="94"/>
  <c r="AT34" i="94"/>
  <c r="AB55" i="55"/>
  <c r="AB9" i="55" s="1"/>
  <c r="G37" i="98"/>
  <c r="Q34" i="98"/>
  <c r="H55" i="98"/>
  <c r="H9" i="98" s="1"/>
  <c r="AF55" i="94"/>
  <c r="AF9" i="94" s="1"/>
  <c r="Z55" i="98"/>
  <c r="X55" i="98"/>
  <c r="X9" i="98" s="1"/>
  <c r="H9" i="55"/>
  <c r="N55" i="94"/>
  <c r="L55" i="98"/>
  <c r="L9" i="98" s="1"/>
  <c r="AU19" i="94"/>
  <c r="AJ37" i="98"/>
  <c r="AT34" i="98"/>
  <c r="G23" i="68"/>
  <c r="AB23" i="68"/>
  <c r="AS55" i="55"/>
  <c r="AS9" i="55" s="1"/>
  <c r="L55" i="55"/>
  <c r="L9" i="55" s="1"/>
  <c r="AD23" i="68"/>
  <c r="Z23" i="68"/>
  <c r="Y23" i="68"/>
  <c r="AK9" i="98" l="1"/>
  <c r="AL55" i="94"/>
  <c r="AL9" i="94" s="1"/>
  <c r="AD9" i="98"/>
  <c r="AT37" i="94"/>
  <c r="J55" i="98"/>
  <c r="J9" i="98" s="1"/>
  <c r="Q37" i="94"/>
  <c r="AF9" i="98"/>
  <c r="J55" i="55"/>
  <c r="J9" i="55" s="1"/>
  <c r="L55" i="94"/>
  <c r="L9" i="94" s="1"/>
  <c r="AK9" i="94"/>
  <c r="Z9" i="98"/>
  <c r="Q37" i="98"/>
  <c r="AU19" i="55"/>
  <c r="AU34" i="98"/>
  <c r="H9" i="94"/>
  <c r="M55" i="55"/>
  <c r="M9" i="55" s="1"/>
  <c r="N9" i="94"/>
  <c r="AE55" i="94"/>
  <c r="AE9" i="94" s="1"/>
  <c r="AP9" i="55"/>
  <c r="AQ9" i="98"/>
  <c r="AE55" i="98"/>
  <c r="AE9" i="98" s="1"/>
  <c r="AB55" i="94"/>
  <c r="AB9" i="94" s="1"/>
  <c r="AG37" i="55"/>
  <c r="Y9" i="94"/>
  <c r="AG37" i="98"/>
  <c r="O9" i="94"/>
  <c r="AO55" i="94"/>
  <c r="AO9" i="94" s="1"/>
  <c r="AG37" i="94"/>
  <c r="AT37" i="55"/>
  <c r="P55" i="98"/>
  <c r="P9" i="98" s="1"/>
  <c r="AP55" i="94"/>
  <c r="AP9" i="94" s="1"/>
  <c r="AT37" i="98"/>
  <c r="AS55" i="94"/>
  <c r="AS9" i="94" s="1"/>
  <c r="Q37" i="55"/>
  <c r="P55" i="94"/>
  <c r="P9" i="94" s="1"/>
  <c r="AU34" i="94"/>
  <c r="I9" i="94"/>
  <c r="X55" i="94"/>
  <c r="X9" i="94" s="1"/>
  <c r="Z55" i="94"/>
  <c r="Z9" i="94" s="1"/>
  <c r="AT34" i="55"/>
  <c r="AU34" i="55" s="1"/>
  <c r="Y9" i="98"/>
  <c r="E30" i="18"/>
  <c r="E80" i="18"/>
  <c r="E37" i="18"/>
  <c r="E73" i="18"/>
  <c r="E23" i="18"/>
  <c r="E66" i="18"/>
  <c r="AO55" i="98" l="1"/>
  <c r="AO9" i="98" s="1"/>
  <c r="AU37" i="55"/>
  <c r="K55" i="98"/>
  <c r="K9" i="98" s="1"/>
  <c r="AA55" i="98"/>
  <c r="AA9" i="98" s="1"/>
  <c r="AR55" i="98"/>
  <c r="AR9" i="98" s="1"/>
  <c r="AP55" i="98"/>
  <c r="AP9" i="98" s="1"/>
  <c r="K55" i="94"/>
  <c r="K9" i="94" s="1"/>
  <c r="AS55" i="98"/>
  <c r="AS9" i="98" s="1"/>
  <c r="O55" i="98"/>
  <c r="O9" i="98" s="1"/>
  <c r="AN55" i="98"/>
  <c r="AN9" i="98" s="1"/>
  <c r="AB55" i="98"/>
  <c r="AB9" i="98" s="1"/>
  <c r="AR55" i="94"/>
  <c r="AR9" i="94" s="1"/>
  <c r="M55" i="98"/>
  <c r="M9" i="98" s="1"/>
  <c r="AU37" i="98"/>
  <c r="AU37" i="94"/>
  <c r="AL55" i="98"/>
  <c r="AL9" i="98" s="1"/>
  <c r="AG40" i="98" l="1"/>
  <c r="W55" i="98"/>
  <c r="AG55" i="98" s="1"/>
  <c r="AG40" i="94"/>
  <c r="W55" i="94"/>
  <c r="AG55" i="94" s="1"/>
  <c r="AT40" i="98"/>
  <c r="AJ55" i="98"/>
  <c r="AT55" i="98" s="1"/>
  <c r="Q40" i="98"/>
  <c r="G55" i="98"/>
  <c r="Q55" i="98" s="1"/>
  <c r="Q40" i="94"/>
  <c r="G55" i="94"/>
  <c r="Q55" i="94" s="1"/>
  <c r="AG40" i="55"/>
  <c r="W55" i="55"/>
  <c r="AG55" i="55" s="1"/>
  <c r="Q40" i="55"/>
  <c r="G55" i="55"/>
  <c r="Q55" i="55" s="1"/>
  <c r="AT40" i="94"/>
  <c r="AJ55" i="94"/>
  <c r="AT40" i="55"/>
  <c r="AJ55" i="55"/>
  <c r="H73" i="18"/>
  <c r="W80" i="18"/>
  <c r="H80" i="18"/>
  <c r="H30" i="18"/>
  <c r="H66" i="18"/>
  <c r="H37" i="18"/>
  <c r="W23" i="18"/>
  <c r="W37" i="18"/>
  <c r="W30" i="18"/>
  <c r="H23" i="18"/>
  <c r="W66" i="18"/>
  <c r="W73" i="18"/>
  <c r="G9" i="98" l="1"/>
  <c r="AJ9" i="98"/>
  <c r="W9" i="98"/>
  <c r="G9" i="55"/>
  <c r="G9" i="94"/>
  <c r="AH66" i="18" a="1"/>
  <c r="AH66" i="18" s="1"/>
  <c r="AH73" i="18" a="1"/>
  <c r="AH73" i="18" s="1"/>
  <c r="AB23" i="18"/>
  <c r="AP30" i="18"/>
  <c r="AP37" i="18"/>
  <c r="AP80" i="18"/>
  <c r="AP66" i="18"/>
  <c r="AB37" i="18"/>
  <c r="K37" i="68" s="1"/>
  <c r="AP73" i="18"/>
  <c r="AP23" i="18"/>
  <c r="AB30" i="18"/>
  <c r="K30" i="68" s="1"/>
  <c r="AH80" i="18" a="1"/>
  <c r="AH80" i="18" s="1"/>
  <c r="AU40" i="55"/>
  <c r="AG9" i="55"/>
  <c r="AU40" i="94"/>
  <c r="AG9" i="94"/>
  <c r="AT55" i="94"/>
  <c r="AT9" i="94" s="1"/>
  <c r="AJ9" i="94"/>
  <c r="Q9" i="94"/>
  <c r="Q9" i="98"/>
  <c r="AT55" i="55"/>
  <c r="AJ9" i="55"/>
  <c r="Q9" i="55"/>
  <c r="W9" i="55"/>
  <c r="AU55" i="98"/>
  <c r="AT9" i="98"/>
  <c r="W9" i="94"/>
  <c r="AU40" i="98"/>
  <c r="AG9" i="98"/>
  <c r="AU55" i="94" l="1"/>
  <c r="AU9" i="98"/>
  <c r="A8" i="98" s="1"/>
  <c r="K23" i="68"/>
  <c r="AU55" i="55"/>
  <c r="AU9" i="55" s="1"/>
  <c r="AT9" i="55"/>
  <c r="AU9" i="94"/>
  <c r="A8" i="94" s="1"/>
  <c r="E52" i="11"/>
  <c r="E59" i="11"/>
  <c r="A8" i="55" l="1"/>
  <c r="E45" i="11"/>
  <c r="N37" i="20" l="1"/>
  <c r="N30" i="20"/>
  <c r="N23" i="20" l="1"/>
  <c r="O23" i="20"/>
  <c r="O37" i="20"/>
  <c r="O30" i="20"/>
  <c r="P23" i="20" l="1"/>
  <c r="P30" i="20"/>
  <c r="P37" i="20"/>
  <c r="Q23" i="20" l="1"/>
  <c r="Q30" i="20"/>
  <c r="Q37" i="20"/>
  <c r="R23" i="20" l="1"/>
  <c r="R30" i="20"/>
  <c r="R37" i="20"/>
  <c r="S23" i="20" l="1"/>
  <c r="S30" i="20"/>
  <c r="S37" i="20"/>
  <c r="T23" i="20" l="1"/>
  <c r="T37" i="20"/>
  <c r="T30" i="20"/>
  <c r="U23" i="20" l="1"/>
  <c r="U30" i="20"/>
  <c r="U37" i="20"/>
  <c r="V23" i="20" l="1"/>
  <c r="V30" i="20"/>
  <c r="V37" i="20"/>
  <c r="F9" i="68" l="1"/>
  <c r="N150" i="22" l="1"/>
  <c r="N150" i="27"/>
  <c r="N164" i="27"/>
  <c r="N207" i="22"/>
  <c r="N157" i="27"/>
  <c r="N157" i="22"/>
  <c r="N107" i="27"/>
  <c r="N107" i="22"/>
  <c r="N114" i="22"/>
  <c r="N193" i="24"/>
  <c r="N200" i="24"/>
  <c r="N207" i="24"/>
  <c r="T193" i="27"/>
  <c r="X193" i="27"/>
  <c r="T200" i="27"/>
  <c r="X200" i="27"/>
  <c r="T207" i="27"/>
  <c r="X207" i="27"/>
  <c r="Q193" i="24"/>
  <c r="N64" i="24"/>
  <c r="U193" i="24"/>
  <c r="Y193" i="24"/>
  <c r="Q200" i="24"/>
  <c r="N71" i="24"/>
  <c r="U200" i="24"/>
  <c r="Y200" i="24"/>
  <c r="Q207" i="24"/>
  <c r="N78" i="24"/>
  <c r="U207" i="24"/>
  <c r="Y207" i="24"/>
  <c r="R193" i="22"/>
  <c r="V193" i="22"/>
  <c r="Z193" i="22"/>
  <c r="R200" i="22"/>
  <c r="V200" i="22"/>
  <c r="Z200" i="22"/>
  <c r="R207" i="22"/>
  <c r="V207" i="22"/>
  <c r="Z207" i="22"/>
  <c r="N114" i="27"/>
  <c r="N121" i="27"/>
  <c r="Q193" i="27"/>
  <c r="N64" i="27"/>
  <c r="U193" i="27"/>
  <c r="Y193" i="27"/>
  <c r="N71" i="27"/>
  <c r="Q200" i="27"/>
  <c r="U200" i="27"/>
  <c r="Y200" i="27"/>
  <c r="Q207" i="27"/>
  <c r="N78" i="27"/>
  <c r="U207" i="27"/>
  <c r="Y207" i="27"/>
  <c r="R193" i="24"/>
  <c r="V193" i="24"/>
  <c r="Z193" i="24"/>
  <c r="R200" i="24"/>
  <c r="V200" i="24"/>
  <c r="Z200" i="24"/>
  <c r="R207" i="24"/>
  <c r="V207" i="24"/>
  <c r="Z207" i="24"/>
  <c r="S193" i="22"/>
  <c r="W193" i="22"/>
  <c r="S200" i="22"/>
  <c r="W200" i="22"/>
  <c r="S207" i="22"/>
  <c r="W207" i="22"/>
  <c r="N107" i="24"/>
  <c r="N114" i="24"/>
  <c r="N121" i="24"/>
  <c r="N193" i="22"/>
  <c r="N200" i="22"/>
  <c r="R193" i="27"/>
  <c r="V193" i="27"/>
  <c r="Z193" i="27"/>
  <c r="R200" i="27"/>
  <c r="V200" i="27"/>
  <c r="Z200" i="27"/>
  <c r="R207" i="27"/>
  <c r="V207" i="27"/>
  <c r="Z207" i="27"/>
  <c r="S193" i="24"/>
  <c r="W193" i="24"/>
  <c r="S200" i="24"/>
  <c r="W200" i="24"/>
  <c r="S207" i="24"/>
  <c r="W207" i="24"/>
  <c r="T193" i="22"/>
  <c r="X193" i="22"/>
  <c r="T200" i="22"/>
  <c r="X200" i="22"/>
  <c r="T207" i="22"/>
  <c r="X207" i="22"/>
  <c r="N121" i="22"/>
  <c r="N164" i="22"/>
  <c r="N150" i="24"/>
  <c r="N157" i="24"/>
  <c r="N164" i="24"/>
  <c r="S193" i="27"/>
  <c r="W193" i="27"/>
  <c r="S200" i="27"/>
  <c r="W200" i="27"/>
  <c r="S207" i="27"/>
  <c r="W207" i="27"/>
  <c r="T193" i="24"/>
  <c r="X193" i="24"/>
  <c r="T200" i="24"/>
  <c r="X200" i="24"/>
  <c r="T207" i="24"/>
  <c r="X207" i="24"/>
  <c r="Q193" i="22"/>
  <c r="N64" i="22"/>
  <c r="U193" i="22"/>
  <c r="Y193" i="22"/>
  <c r="Q200" i="22"/>
  <c r="N71" i="22"/>
  <c r="AA200" i="22" s="1"/>
  <c r="U200" i="22"/>
  <c r="Y200" i="22"/>
  <c r="Q207" i="22"/>
  <c r="N78" i="22"/>
  <c r="U207" i="22"/>
  <c r="Y207" i="22"/>
  <c r="N193" i="27"/>
  <c r="N200" i="27"/>
  <c r="N207" i="27"/>
  <c r="AA193" i="27" l="1"/>
  <c r="AA193" i="22"/>
  <c r="AA207" i="27"/>
  <c r="AA207" i="22"/>
  <c r="AA200" i="27"/>
  <c r="AA193" i="24"/>
  <c r="AA207" i="24"/>
  <c r="AA200" i="24"/>
  <c r="AA64" i="18"/>
  <c r="AC71" i="18"/>
  <c r="AD71" i="18"/>
  <c r="AA71" i="18"/>
  <c r="AA78" i="18"/>
  <c r="AD78" i="18"/>
  <c r="Z71" i="18"/>
  <c r="AB78" i="18"/>
  <c r="AB71" i="18"/>
  <c r="AC78" i="18"/>
  <c r="AD64" i="18"/>
  <c r="Z78" i="18"/>
  <c r="Q18" i="96" l="1"/>
  <c r="AT39" i="96"/>
  <c r="AG54" i="92"/>
  <c r="AG17" i="92"/>
  <c r="AG46" i="92"/>
  <c r="AT18" i="92"/>
  <c r="AT38" i="92"/>
  <c r="Q54" i="92"/>
  <c r="Q17" i="92"/>
  <c r="Q39" i="96"/>
  <c r="Q23" i="92"/>
  <c r="AG23" i="92"/>
  <c r="AT24" i="92"/>
  <c r="Q27" i="92"/>
  <c r="AG27" i="92"/>
  <c r="AT28" i="92"/>
  <c r="AT43" i="92"/>
  <c r="Q54" i="96"/>
  <c r="AG54" i="96"/>
  <c r="AG18" i="96"/>
  <c r="AT33" i="96"/>
  <c r="Q43" i="96"/>
  <c r="AG43" i="96"/>
  <c r="AT45" i="96"/>
  <c r="Q45" i="84"/>
  <c r="Q17" i="84"/>
  <c r="AT38" i="84"/>
  <c r="Q22" i="96"/>
  <c r="AG22" i="96"/>
  <c r="Q17" i="96"/>
  <c r="Q38" i="96"/>
  <c r="AG38" i="96"/>
  <c r="AG39" i="96"/>
  <c r="AT22" i="96"/>
  <c r="Q25" i="96"/>
  <c r="AG25" i="96"/>
  <c r="AT26" i="96"/>
  <c r="Q33" i="96"/>
  <c r="AG33" i="96"/>
  <c r="AT54" i="96"/>
  <c r="AF78" i="18"/>
  <c r="AN78" i="18" s="1"/>
  <c r="AF71" i="18"/>
  <c r="AN71" i="18" s="1"/>
  <c r="AT24" i="84"/>
  <c r="AT27" i="84"/>
  <c r="AT48" i="84"/>
  <c r="Q38" i="84"/>
  <c r="AG38" i="84"/>
  <c r="AT39" i="84"/>
  <c r="Q25" i="92"/>
  <c r="AG25" i="92"/>
  <c r="AT26" i="92"/>
  <c r="Q33" i="92"/>
  <c r="AG33" i="92"/>
  <c r="Q44" i="92"/>
  <c r="AG44" i="92"/>
  <c r="Q48" i="92"/>
  <c r="AG48" i="92"/>
  <c r="AT49" i="92"/>
  <c r="AT16" i="92"/>
  <c r="Q39" i="92"/>
  <c r="AG39" i="92"/>
  <c r="AT23" i="96"/>
  <c r="Q26" i="96"/>
  <c r="AG26" i="96"/>
  <c r="AT27" i="96"/>
  <c r="Q46" i="96"/>
  <c r="AT47" i="96"/>
  <c r="AG17" i="96"/>
  <c r="AT18" i="96"/>
  <c r="AT38" i="96"/>
  <c r="AT16" i="84"/>
  <c r="Q24" i="84"/>
  <c r="AG24" i="84"/>
  <c r="Q27" i="84"/>
  <c r="AG27" i="84"/>
  <c r="AG48" i="84"/>
  <c r="Q39" i="84"/>
  <c r="AG39" i="84"/>
  <c r="AT23" i="92"/>
  <c r="Q26" i="92"/>
  <c r="AG26" i="92"/>
  <c r="AU26" i="92" s="1"/>
  <c r="AT27" i="92"/>
  <c r="Q45" i="92"/>
  <c r="AT46" i="92"/>
  <c r="AU46" i="92" s="1"/>
  <c r="Q49" i="92"/>
  <c r="AG49" i="92"/>
  <c r="AT54" i="92"/>
  <c r="Q16" i="92"/>
  <c r="AG16" i="92"/>
  <c r="AT17" i="92"/>
  <c r="Q23" i="96"/>
  <c r="AG23" i="96"/>
  <c r="AT24" i="96"/>
  <c r="Q27" i="96"/>
  <c r="AG27" i="96"/>
  <c r="AT28" i="96"/>
  <c r="AT43" i="96"/>
  <c r="AU43" i="96" s="1"/>
  <c r="AG47" i="96"/>
  <c r="AT48" i="96"/>
  <c r="Q18" i="84"/>
  <c r="Q24" i="96"/>
  <c r="AG24" i="96"/>
  <c r="AT25" i="96"/>
  <c r="Q28" i="96"/>
  <c r="AG28" i="96"/>
  <c r="AT44" i="96"/>
  <c r="Q48" i="96"/>
  <c r="AG48" i="96"/>
  <c r="AT49" i="96"/>
  <c r="AT16" i="96"/>
  <c r="AG16" i="84"/>
  <c r="Q24" i="92"/>
  <c r="AG24" i="92"/>
  <c r="AT25" i="92"/>
  <c r="Q28" i="92"/>
  <c r="AG28" i="92"/>
  <c r="AT33" i="92"/>
  <c r="Q43" i="92"/>
  <c r="AG43" i="92"/>
  <c r="AT44" i="92"/>
  <c r="Q47" i="92"/>
  <c r="AT48" i="92"/>
  <c r="Q18" i="92"/>
  <c r="AG18" i="92"/>
  <c r="Q38" i="92"/>
  <c r="AG38" i="92"/>
  <c r="AT39" i="92"/>
  <c r="Q44" i="96"/>
  <c r="AG44" i="96"/>
  <c r="AG45" i="96"/>
  <c r="AG49" i="96"/>
  <c r="Q16" i="96"/>
  <c r="AG16" i="96"/>
  <c r="AT17" i="96"/>
  <c r="AT46" i="96"/>
  <c r="Q49" i="96"/>
  <c r="AG46" i="96"/>
  <c r="Q45" i="96"/>
  <c r="Q47" i="96"/>
  <c r="AG45" i="92"/>
  <c r="AG47" i="92"/>
  <c r="Q46" i="92"/>
  <c r="AT45" i="92"/>
  <c r="AT47" i="92"/>
  <c r="AG45" i="84"/>
  <c r="Q48" i="84"/>
  <c r="AT45" i="84"/>
  <c r="G35" i="18"/>
  <c r="F21" i="18"/>
  <c r="O28" i="18"/>
  <c r="AC64" i="18"/>
  <c r="F78" i="18"/>
  <c r="P71" i="18"/>
  <c r="P28" i="18"/>
  <c r="O35" i="18"/>
  <c r="M71" i="18"/>
  <c r="P21" i="18"/>
  <c r="F64" i="18"/>
  <c r="G71" i="18"/>
  <c r="M21" i="18"/>
  <c r="F35" i="18"/>
  <c r="Y78" i="18"/>
  <c r="O78" i="18"/>
  <c r="G64" i="18"/>
  <c r="L71" i="18"/>
  <c r="M64" i="18"/>
  <c r="G21" i="18"/>
  <c r="Y71" i="18"/>
  <c r="V71" i="18"/>
  <c r="Q71" i="18"/>
  <c r="L28" i="18"/>
  <c r="M78" i="18"/>
  <c r="F71" i="18"/>
  <c r="K35" i="18"/>
  <c r="AB64" i="18"/>
  <c r="Q28" i="18"/>
  <c r="Q78" i="18"/>
  <c r="L78" i="18"/>
  <c r="V28" i="18"/>
  <c r="K71" i="18"/>
  <c r="O71" i="18"/>
  <c r="K28" i="18"/>
  <c r="N78" i="18"/>
  <c r="G28" i="18"/>
  <c r="M35" i="18"/>
  <c r="G78" i="18"/>
  <c r="F28" i="18"/>
  <c r="Q35" i="18"/>
  <c r="Z64" i="18"/>
  <c r="M28" i="18"/>
  <c r="V35" i="18"/>
  <c r="N35" i="18"/>
  <c r="P35" i="18"/>
  <c r="N71" i="18"/>
  <c r="N28" i="18"/>
  <c r="P64" i="18"/>
  <c r="V78" i="18"/>
  <c r="L35" i="18"/>
  <c r="P78" i="18"/>
  <c r="K78" i="18"/>
  <c r="AU39" i="96" l="1"/>
  <c r="AU38" i="96"/>
  <c r="AU24" i="92"/>
  <c r="AU26" i="96"/>
  <c r="AU17" i="92"/>
  <c r="T9" i="96"/>
  <c r="AU28" i="92"/>
  <c r="AU23" i="92"/>
  <c r="AU25" i="96"/>
  <c r="AU18" i="96"/>
  <c r="AU54" i="96"/>
  <c r="AU27" i="92"/>
  <c r="AU23" i="96"/>
  <c r="AU54" i="92"/>
  <c r="AG44" i="84"/>
  <c r="Q49" i="84"/>
  <c r="Q54" i="84"/>
  <c r="Q46" i="84"/>
  <c r="Q22" i="84"/>
  <c r="AT33" i="84"/>
  <c r="Q44" i="84"/>
  <c r="AU18" i="92"/>
  <c r="AU33" i="96"/>
  <c r="AT26" i="84"/>
  <c r="Q47" i="84"/>
  <c r="AT43" i="84"/>
  <c r="AU27" i="96"/>
  <c r="AG22" i="92"/>
  <c r="AN34" i="92"/>
  <c r="AN37" i="92" s="1"/>
  <c r="AG43" i="84"/>
  <c r="AG23" i="84"/>
  <c r="Z34" i="92"/>
  <c r="Z37" i="92" s="1"/>
  <c r="I34" i="92"/>
  <c r="I37" i="92" s="1"/>
  <c r="T9" i="92"/>
  <c r="AU22" i="96"/>
  <c r="H34" i="92"/>
  <c r="H37" i="92" s="1"/>
  <c r="AC34" i="92"/>
  <c r="AC37" i="92" s="1"/>
  <c r="AF64" i="18"/>
  <c r="Y35" i="18"/>
  <c r="H35" i="68" s="1"/>
  <c r="AA28" i="18"/>
  <c r="J28" i="68" s="1"/>
  <c r="AB28" i="68" s="1"/>
  <c r="Z28" i="18"/>
  <c r="I28" i="68" s="1"/>
  <c r="AA28" i="68" s="1"/>
  <c r="AA35" i="18"/>
  <c r="J35" i="68" s="1"/>
  <c r="AB35" i="68" s="1"/>
  <c r="AG78" i="18"/>
  <c r="AO78" i="18" s="1"/>
  <c r="Y28" i="18"/>
  <c r="H28" i="68" s="1"/>
  <c r="Z35" i="18"/>
  <c r="I35" i="68" s="1"/>
  <c r="AA35" i="68" s="1"/>
  <c r="AE71" i="18"/>
  <c r="AM71" i="18" s="1"/>
  <c r="AE78" i="18"/>
  <c r="AM78" i="18" s="1"/>
  <c r="AG71" i="18"/>
  <c r="AO71" i="18" s="1"/>
  <c r="Q22" i="92"/>
  <c r="AU46" i="96"/>
  <c r="AT47" i="84"/>
  <c r="AG54" i="84"/>
  <c r="Q16" i="84"/>
  <c r="AG46" i="84"/>
  <c r="AG25" i="84"/>
  <c r="AU43" i="92"/>
  <c r="AU16" i="84"/>
  <c r="AU25" i="92"/>
  <c r="AT22" i="92"/>
  <c r="AU47" i="92"/>
  <c r="AG47" i="84"/>
  <c r="AG26" i="84"/>
  <c r="AG22" i="84"/>
  <c r="AT44" i="84"/>
  <c r="AT54" i="84"/>
  <c r="AT49" i="84"/>
  <c r="AT25" i="84"/>
  <c r="Q26" i="84"/>
  <c r="AU16" i="96"/>
  <c r="AU49" i="96"/>
  <c r="AU47" i="96"/>
  <c r="AU39" i="84"/>
  <c r="AU17" i="96"/>
  <c r="AU48" i="92"/>
  <c r="AU33" i="92"/>
  <c r="AU45" i="84"/>
  <c r="AT28" i="84"/>
  <c r="AT22" i="84"/>
  <c r="Q33" i="84"/>
  <c r="AT46" i="84"/>
  <c r="AG33" i="84"/>
  <c r="Q23" i="84"/>
  <c r="Q28" i="84"/>
  <c r="AU45" i="96"/>
  <c r="AU48" i="96"/>
  <c r="AU28" i="96"/>
  <c r="AU24" i="96"/>
  <c r="AU16" i="92"/>
  <c r="AU24" i="84"/>
  <c r="AU27" i="84"/>
  <c r="AU45" i="92"/>
  <c r="AU43" i="84"/>
  <c r="Q43" i="84"/>
  <c r="AT23" i="84"/>
  <c r="AG49" i="84"/>
  <c r="AG28" i="84"/>
  <c r="Q25" i="84"/>
  <c r="AU44" i="96"/>
  <c r="AU38" i="92"/>
  <c r="AU49" i="92"/>
  <c r="AU48" i="84"/>
  <c r="AU39" i="92"/>
  <c r="AU44" i="92"/>
  <c r="AU38" i="84"/>
  <c r="AE34" i="84"/>
  <c r="AE37" i="84" s="1"/>
  <c r="J34" i="84"/>
  <c r="J37" i="84" s="1"/>
  <c r="AS34" i="84"/>
  <c r="AS37" i="84" s="1"/>
  <c r="AF34" i="84"/>
  <c r="AF37" i="84" s="1"/>
  <c r="AD34" i="84"/>
  <c r="AD37" i="84" s="1"/>
  <c r="AM34" i="84"/>
  <c r="AM37" i="84" s="1"/>
  <c r="AQ34" i="84"/>
  <c r="AQ37" i="84" s="1"/>
  <c r="P34" i="84"/>
  <c r="P37" i="84" s="1"/>
  <c r="AK34" i="84"/>
  <c r="AK37" i="84" s="1"/>
  <c r="L34" i="84"/>
  <c r="L37" i="84" s="1"/>
  <c r="H34" i="84"/>
  <c r="H37" i="84" s="1"/>
  <c r="K34" i="84"/>
  <c r="K37" i="84" s="1"/>
  <c r="M34" i="84"/>
  <c r="M37" i="84" s="1"/>
  <c r="X34" i="84"/>
  <c r="X37" i="84" s="1"/>
  <c r="AD34" i="92"/>
  <c r="AD37" i="92" s="1"/>
  <c r="L34" i="92"/>
  <c r="L37" i="92" s="1"/>
  <c r="M34" i="92"/>
  <c r="M37" i="92" s="1"/>
  <c r="K34" i="96"/>
  <c r="K37" i="96" s="1"/>
  <c r="AE34" i="96"/>
  <c r="AE37" i="96" s="1"/>
  <c r="J34" i="96"/>
  <c r="J37" i="96" s="1"/>
  <c r="AR34" i="96"/>
  <c r="AR37" i="96" s="1"/>
  <c r="Z34" i="96"/>
  <c r="Z37" i="96" s="1"/>
  <c r="Y34" i="96"/>
  <c r="Y37" i="96" s="1"/>
  <c r="AS34" i="96"/>
  <c r="AS37" i="96" s="1"/>
  <c r="AA34" i="96"/>
  <c r="AA37" i="96" s="1"/>
  <c r="M34" i="96"/>
  <c r="M37" i="96" s="1"/>
  <c r="AQ34" i="96"/>
  <c r="AQ37" i="96" s="1"/>
  <c r="P34" i="96"/>
  <c r="P37" i="96" s="1"/>
  <c r="AP34" i="96"/>
  <c r="AP37" i="96" s="1"/>
  <c r="X34" i="96"/>
  <c r="X37" i="96" s="1"/>
  <c r="AO34" i="96"/>
  <c r="AO37" i="96" s="1"/>
  <c r="AM34" i="96"/>
  <c r="AM37" i="96" s="1"/>
  <c r="L34" i="96"/>
  <c r="L37" i="96" s="1"/>
  <c r="AL34" i="96"/>
  <c r="AL37" i="96" s="1"/>
  <c r="O34" i="96"/>
  <c r="O37" i="96" s="1"/>
  <c r="AK34" i="96"/>
  <c r="AK37" i="96" s="1"/>
  <c r="N34" i="96"/>
  <c r="N37" i="96" s="1"/>
  <c r="AD34" i="96"/>
  <c r="AD37" i="96" s="1"/>
  <c r="AC34" i="96"/>
  <c r="AC37" i="96" s="1"/>
  <c r="H34" i="96"/>
  <c r="H37" i="96" s="1"/>
  <c r="Y34" i="92"/>
  <c r="Y37" i="92" s="1"/>
  <c r="AL34" i="92"/>
  <c r="AL37" i="92" s="1"/>
  <c r="O34" i="92"/>
  <c r="O37" i="92" s="1"/>
  <c r="AR34" i="92"/>
  <c r="AR37" i="92" s="1"/>
  <c r="P34" i="92"/>
  <c r="P37" i="92" s="1"/>
  <c r="AF34" i="92"/>
  <c r="AF37" i="92" s="1"/>
  <c r="K34" i="92"/>
  <c r="K37" i="92" s="1"/>
  <c r="AK34" i="92"/>
  <c r="AK37" i="92" s="1"/>
  <c r="N34" i="92"/>
  <c r="N37" i="92" s="1"/>
  <c r="AQ34" i="92"/>
  <c r="AQ37" i="92" s="1"/>
  <c r="AB34" i="92"/>
  <c r="AB37" i="92" s="1"/>
  <c r="AE34" i="92"/>
  <c r="AE37" i="92" s="1"/>
  <c r="J34" i="92"/>
  <c r="J37" i="92" s="1"/>
  <c r="AM34" i="92"/>
  <c r="AM37" i="92" s="1"/>
  <c r="AP34" i="92"/>
  <c r="AP37" i="92" s="1"/>
  <c r="X34" i="92"/>
  <c r="X37" i="92" s="1"/>
  <c r="AS34" i="92"/>
  <c r="AS37" i="92" s="1"/>
  <c r="AA34" i="92"/>
  <c r="AA37" i="92" s="1"/>
  <c r="N34" i="84"/>
  <c r="N37" i="84" s="1"/>
  <c r="AA34" i="84"/>
  <c r="AA37" i="84" s="1"/>
  <c r="AP34" i="84"/>
  <c r="AP37" i="84" s="1"/>
  <c r="AR34" i="84"/>
  <c r="AR37" i="84" s="1"/>
  <c r="AL34" i="84"/>
  <c r="AL37" i="84" s="1"/>
  <c r="V64" i="18"/>
  <c r="Q64" i="18"/>
  <c r="K21" i="18"/>
  <c r="N64" i="18"/>
  <c r="N21" i="18"/>
  <c r="V21" i="18"/>
  <c r="K64" i="18"/>
  <c r="L21" i="18"/>
  <c r="O64" i="18"/>
  <c r="Q21" i="18"/>
  <c r="L64" i="18"/>
  <c r="O21" i="18"/>
  <c r="Y64" i="18"/>
  <c r="AU23" i="84" l="1"/>
  <c r="AU22" i="92"/>
  <c r="AU26" i="84"/>
  <c r="AU33" i="84"/>
  <c r="AU44" i="84"/>
  <c r="AA21" i="18"/>
  <c r="Z21" i="18"/>
  <c r="I21" i="68" s="1"/>
  <c r="AU28" i="84"/>
  <c r="AE64" i="18"/>
  <c r="AG64" i="18"/>
  <c r="Y21" i="18"/>
  <c r="AF34" i="96"/>
  <c r="AF37" i="96" s="1"/>
  <c r="AU49" i="84"/>
  <c r="AU25" i="84"/>
  <c r="AU22" i="84"/>
  <c r="AU46" i="84"/>
  <c r="AU54" i="84"/>
  <c r="Q19" i="92"/>
  <c r="G34" i="92"/>
  <c r="AT19" i="92"/>
  <c r="AJ34" i="92"/>
  <c r="AO34" i="92"/>
  <c r="AO37" i="92" s="1"/>
  <c r="AN34" i="96"/>
  <c r="AN37" i="96" s="1"/>
  <c r="AB34" i="96"/>
  <c r="AB37" i="96" s="1"/>
  <c r="Y28" i="68"/>
  <c r="AD28" i="68"/>
  <c r="Z28" i="68"/>
  <c r="G28" i="68"/>
  <c r="G35" i="68"/>
  <c r="Y35" i="68"/>
  <c r="AD35" i="68"/>
  <c r="Z35" i="68"/>
  <c r="I34" i="96"/>
  <c r="I37" i="96" s="1"/>
  <c r="O34" i="84"/>
  <c r="O37" i="84" s="1"/>
  <c r="T9" i="84"/>
  <c r="AU47" i="84"/>
  <c r="AN64" i="18"/>
  <c r="L55" i="92"/>
  <c r="L9" i="92" s="1"/>
  <c r="I55" i="92"/>
  <c r="I9" i="92" s="1"/>
  <c r="M55" i="92"/>
  <c r="M9" i="92" s="1"/>
  <c r="I34" i="84"/>
  <c r="I37" i="84" s="1"/>
  <c r="AO34" i="84"/>
  <c r="AO37" i="84" s="1"/>
  <c r="Z34" i="84"/>
  <c r="Z37" i="84" s="1"/>
  <c r="AB34" i="84"/>
  <c r="AB37" i="84" s="1"/>
  <c r="AC34" i="84"/>
  <c r="AC37" i="84" s="1"/>
  <c r="AN34" i="84"/>
  <c r="AN37" i="84" s="1"/>
  <c r="AC55" i="92"/>
  <c r="AC9" i="92" s="1"/>
  <c r="AD55" i="92"/>
  <c r="AD9" i="92" s="1"/>
  <c r="J21" i="68" l="1"/>
  <c r="AB21" i="68" s="1"/>
  <c r="AG19" i="92"/>
  <c r="W34" i="92"/>
  <c r="AT19" i="96"/>
  <c r="AJ34" i="96"/>
  <c r="AA21" i="68"/>
  <c r="Q19" i="96"/>
  <c r="G34" i="96"/>
  <c r="Y34" i="84"/>
  <c r="Y37" i="84" s="1"/>
  <c r="AJ37" i="92"/>
  <c r="AT34" i="92"/>
  <c r="H21" i="68"/>
  <c r="AG19" i="96"/>
  <c r="W34" i="96"/>
  <c r="AO64" i="18"/>
  <c r="Q19" i="84"/>
  <c r="G34" i="84"/>
  <c r="AT19" i="84"/>
  <c r="AJ34" i="84"/>
  <c r="AG19" i="84"/>
  <c r="W34" i="84"/>
  <c r="G37" i="92"/>
  <c r="Q34" i="92"/>
  <c r="AM64" i="18"/>
  <c r="O55" i="96"/>
  <c r="O9" i="96" s="1"/>
  <c r="M55" i="96"/>
  <c r="M9" i="96" s="1"/>
  <c r="J55" i="96"/>
  <c r="J9" i="96" s="1"/>
  <c r="N55" i="92"/>
  <c r="N9" i="92" s="1"/>
  <c r="H55" i="92"/>
  <c r="H9" i="92" s="1"/>
  <c r="P55" i="92"/>
  <c r="P9" i="92" s="1"/>
  <c r="O55" i="92"/>
  <c r="O9" i="92" s="1"/>
  <c r="J55" i="92"/>
  <c r="J9" i="92" s="1"/>
  <c r="P55" i="84"/>
  <c r="P9" i="84" s="1"/>
  <c r="K55" i="84"/>
  <c r="K9" i="84" s="1"/>
  <c r="Z55" i="92"/>
  <c r="Z9" i="92" s="1"/>
  <c r="AS55" i="92"/>
  <c r="AS9" i="92" s="1"/>
  <c r="AE55" i="92"/>
  <c r="AE9" i="92" s="1"/>
  <c r="AR55" i="92"/>
  <c r="AR9" i="92" s="1"/>
  <c r="AO55" i="84"/>
  <c r="AO9" i="84" s="1"/>
  <c r="AM55" i="92"/>
  <c r="AM9" i="92" s="1"/>
  <c r="X55" i="96"/>
  <c r="X9" i="96" s="1"/>
  <c r="AB55" i="84"/>
  <c r="AB9" i="84" s="1"/>
  <c r="AN55" i="84"/>
  <c r="AN9" i="84" s="1"/>
  <c r="AR55" i="84"/>
  <c r="AR9" i="84" s="1"/>
  <c r="AK55" i="92"/>
  <c r="AK9" i="92" s="1"/>
  <c r="AO55" i="96"/>
  <c r="AO9" i="96" s="1"/>
  <c r="AK55" i="96"/>
  <c r="AK9" i="96" s="1"/>
  <c r="AN55" i="92"/>
  <c r="AN9" i="92" s="1"/>
  <c r="AC55" i="84"/>
  <c r="AC9" i="84" s="1"/>
  <c r="Y55" i="92"/>
  <c r="Y9" i="92" s="1"/>
  <c r="AQ55" i="92"/>
  <c r="AQ9" i="92" s="1"/>
  <c r="AS55" i="84"/>
  <c r="AS9" i="84" s="1"/>
  <c r="AA55" i="92"/>
  <c r="AA9" i="92" s="1"/>
  <c r="AD55" i="96"/>
  <c r="AD9" i="96" s="1"/>
  <c r="AB55" i="92"/>
  <c r="AB9" i="92" s="1"/>
  <c r="AB55" i="96"/>
  <c r="AL55" i="96"/>
  <c r="AL9" i="96" s="1"/>
  <c r="AR55" i="96"/>
  <c r="AR9" i="96" s="1"/>
  <c r="AC55" i="96"/>
  <c r="AC9" i="96" s="1"/>
  <c r="L55" i="96"/>
  <c r="L9" i="96" s="1"/>
  <c r="P55" i="96"/>
  <c r="P9" i="96" s="1"/>
  <c r="AM55" i="96"/>
  <c r="AM9" i="96" s="1"/>
  <c r="AQ55" i="96"/>
  <c r="AQ9" i="96" s="1"/>
  <c r="AP55" i="96"/>
  <c r="AP9" i="96" s="1"/>
  <c r="I55" i="96"/>
  <c r="H55" i="96"/>
  <c r="H9" i="96" s="1"/>
  <c r="AA55" i="96"/>
  <c r="AA9" i="96" s="1"/>
  <c r="Z55" i="96"/>
  <c r="Z9" i="96" s="1"/>
  <c r="X55" i="92"/>
  <c r="X9" i="92" s="1"/>
  <c r="I55" i="84"/>
  <c r="I9" i="84" s="1"/>
  <c r="AK55" i="84"/>
  <c r="AK9" i="84" s="1"/>
  <c r="AD55" i="84"/>
  <c r="AD9" i="84" s="1"/>
  <c r="AQ55" i="84"/>
  <c r="AQ9" i="84" s="1"/>
  <c r="AF55" i="84"/>
  <c r="AF9" i="84" s="1"/>
  <c r="Z55" i="84"/>
  <c r="Z9" i="84" s="1"/>
  <c r="M55" i="84"/>
  <c r="M9" i="84" s="1"/>
  <c r="O55" i="84" l="1"/>
  <c r="O9" i="84" s="1"/>
  <c r="AJ37" i="84"/>
  <c r="AT34" i="84"/>
  <c r="I9" i="96"/>
  <c r="G37" i="96"/>
  <c r="Q34" i="96"/>
  <c r="W37" i="92"/>
  <c r="AG34" i="92"/>
  <c r="AU34" i="92" s="1"/>
  <c r="AO55" i="92"/>
  <c r="AO9" i="92" s="1"/>
  <c r="AN55" i="96"/>
  <c r="AN9" i="96"/>
  <c r="AG34" i="84"/>
  <c r="W37" i="84"/>
  <c r="AU19" i="96"/>
  <c r="AT34" i="96"/>
  <c r="AJ37" i="96"/>
  <c r="AU19" i="92"/>
  <c r="AU19" i="84"/>
  <c r="AT37" i="92"/>
  <c r="Q37" i="92"/>
  <c r="G37" i="84"/>
  <c r="Q34" i="84"/>
  <c r="AF55" i="96"/>
  <c r="AF9" i="96" s="1"/>
  <c r="W37" i="96"/>
  <c r="AG34" i="96"/>
  <c r="AD21" i="68"/>
  <c r="Y21" i="68"/>
  <c r="Z21" i="68"/>
  <c r="G21" i="68"/>
  <c r="AB9" i="96"/>
  <c r="H55" i="84"/>
  <c r="H9" i="84" s="1"/>
  <c r="K55" i="96"/>
  <c r="K9" i="96" s="1"/>
  <c r="K55" i="92"/>
  <c r="K9" i="92" s="1"/>
  <c r="N55" i="84"/>
  <c r="N9" i="84" s="1"/>
  <c r="J55" i="84"/>
  <c r="J9" i="84" s="1"/>
  <c r="L55" i="84"/>
  <c r="L9" i="84" s="1"/>
  <c r="AL55" i="84"/>
  <c r="AL9" i="84" s="1"/>
  <c r="AP55" i="84"/>
  <c r="AP9" i="84" s="1"/>
  <c r="AM55" i="84"/>
  <c r="AM9" i="84" s="1"/>
  <c r="AF55" i="92"/>
  <c r="AF9" i="92" s="1"/>
  <c r="Y55" i="96"/>
  <c r="Y9" i="96" s="1"/>
  <c r="Y55" i="84"/>
  <c r="AE55" i="96"/>
  <c r="AE9" i="96" s="1"/>
  <c r="AS55" i="96"/>
  <c r="AS9" i="96" s="1"/>
  <c r="AP55" i="92"/>
  <c r="AP9" i="92" s="1"/>
  <c r="AL55" i="92"/>
  <c r="AL9" i="92" s="1"/>
  <c r="AE55" i="84"/>
  <c r="AE9" i="84" s="1"/>
  <c r="X55" i="84"/>
  <c r="X9" i="84" s="1"/>
  <c r="AA55" i="84"/>
  <c r="AA9" i="84" s="1"/>
  <c r="E28" i="18"/>
  <c r="AU34" i="84" l="1"/>
  <c r="AU34" i="96"/>
  <c r="Q37" i="84"/>
  <c r="Y9" i="84"/>
  <c r="Q37" i="96"/>
  <c r="AT37" i="84"/>
  <c r="AG37" i="96"/>
  <c r="AT37" i="96"/>
  <c r="N55" i="96"/>
  <c r="N9" i="96" s="1"/>
  <c r="AG37" i="92"/>
  <c r="AG37" i="84"/>
  <c r="E71" i="18"/>
  <c r="E78" i="18"/>
  <c r="E64" i="18"/>
  <c r="E35" i="18"/>
  <c r="E21" i="18"/>
  <c r="AT40" i="92" l="1"/>
  <c r="AJ55" i="92"/>
  <c r="AU37" i="92"/>
  <c r="AU37" i="96"/>
  <c r="AU37" i="84"/>
  <c r="Q40" i="92"/>
  <c r="G55" i="92"/>
  <c r="H28" i="18"/>
  <c r="AB28" i="18" l="1"/>
  <c r="K28" i="68" s="1"/>
  <c r="AG40" i="84"/>
  <c r="W55" i="84"/>
  <c r="AG40" i="92"/>
  <c r="W55" i="92"/>
  <c r="AG55" i="92" s="1"/>
  <c r="Q40" i="84"/>
  <c r="G55" i="84"/>
  <c r="Q55" i="84" s="1"/>
  <c r="AT40" i="84"/>
  <c r="AJ55" i="84"/>
  <c r="AT55" i="84" s="1"/>
  <c r="AT40" i="96"/>
  <c r="AJ55" i="96"/>
  <c r="AT55" i="96" s="1"/>
  <c r="AT9" i="96" s="1"/>
  <c r="AT55" i="92"/>
  <c r="AT9" i="92" s="1"/>
  <c r="AJ9" i="92"/>
  <c r="Q40" i="96"/>
  <c r="G55" i="96"/>
  <c r="Q55" i="96" s="1"/>
  <c r="AG40" i="96"/>
  <c r="W55" i="96"/>
  <c r="Q55" i="92"/>
  <c r="G9" i="92"/>
  <c r="W71" i="18"/>
  <c r="H64" i="18"/>
  <c r="W35" i="18"/>
  <c r="H21" i="18"/>
  <c r="H78" i="18"/>
  <c r="H71" i="18"/>
  <c r="H35" i="18"/>
  <c r="W21" i="18"/>
  <c r="W28" i="18"/>
  <c r="G9" i="96" l="1"/>
  <c r="AJ9" i="96"/>
  <c r="W9" i="92"/>
  <c r="AJ9" i="84"/>
  <c r="AP28" i="18"/>
  <c r="AP35" i="18"/>
  <c r="AB21" i="18"/>
  <c r="AH71" i="18" a="1"/>
  <c r="AH71" i="18" s="1"/>
  <c r="AB35" i="18"/>
  <c r="K35" i="68" s="1"/>
  <c r="AH78" i="18" a="1"/>
  <c r="AH78" i="18" s="1"/>
  <c r="AP21" i="18"/>
  <c r="AH64" i="18" a="1"/>
  <c r="AH64" i="18" s="1"/>
  <c r="AP71" i="18"/>
  <c r="Q9" i="92"/>
  <c r="Q9" i="96"/>
  <c r="AT9" i="84"/>
  <c r="AU40" i="92"/>
  <c r="AG9" i="92"/>
  <c r="AG55" i="96"/>
  <c r="AG9" i="96" s="1"/>
  <c r="W9" i="96"/>
  <c r="AG55" i="84"/>
  <c r="AG9" i="84" s="1"/>
  <c r="W9" i="84"/>
  <c r="AU40" i="96"/>
  <c r="Q9" i="84"/>
  <c r="AU40" i="84"/>
  <c r="G9" i="84"/>
  <c r="AU55" i="92"/>
  <c r="AU9" i="92" s="1"/>
  <c r="A8" i="92" s="1"/>
  <c r="E50" i="11"/>
  <c r="W64" i="18"/>
  <c r="W78" i="18"/>
  <c r="AP64" i="18" l="1"/>
  <c r="AP78" i="18"/>
  <c r="AU55" i="84"/>
  <c r="AU9" i="84" s="1"/>
  <c r="A8" i="84" s="1"/>
  <c r="K21" i="68"/>
  <c r="AU55" i="96"/>
  <c r="AU9" i="96" s="1"/>
  <c r="A8" i="96" s="1"/>
  <c r="E57" i="11"/>
  <c r="E43" i="11"/>
  <c r="N35" i="20" l="1"/>
  <c r="N28" i="20"/>
  <c r="N21" i="20" l="1"/>
  <c r="O28" i="20"/>
  <c r="O35" i="20"/>
  <c r="O21" i="20" l="1"/>
  <c r="P35" i="20"/>
  <c r="P28" i="20"/>
  <c r="P21" i="20" l="1"/>
  <c r="Q35" i="20" l="1"/>
  <c r="Q28" i="20"/>
  <c r="R28" i="20"/>
  <c r="R35" i="20"/>
  <c r="R21" i="20" l="1"/>
  <c r="Q21" i="20"/>
  <c r="S28" i="20"/>
  <c r="S35" i="20"/>
  <c r="S21" i="20" l="1"/>
  <c r="T35" i="20" l="1"/>
  <c r="T28" i="20"/>
  <c r="U35" i="20"/>
  <c r="U21" i="20" l="1"/>
  <c r="T21" i="20"/>
  <c r="U28" i="20"/>
  <c r="V28" i="20" l="1"/>
  <c r="V35" i="20"/>
  <c r="V21" i="20" l="1"/>
  <c r="N146" i="22" l="1"/>
  <c r="N189" i="22" l="1"/>
  <c r="N146" i="27"/>
  <c r="N160" i="27"/>
  <c r="N103" i="27"/>
  <c r="N196" i="24"/>
  <c r="N203" i="27"/>
  <c r="N189" i="24"/>
  <c r="N153" i="27"/>
  <c r="R189" i="22"/>
  <c r="V189" i="22"/>
  <c r="Z189" i="22"/>
  <c r="R196" i="22"/>
  <c r="V196" i="22"/>
  <c r="Z196" i="22"/>
  <c r="R203" i="22"/>
  <c r="V203" i="22"/>
  <c r="Z203" i="22"/>
  <c r="N146" i="24"/>
  <c r="N153" i="24"/>
  <c r="N160" i="24"/>
  <c r="S189" i="24"/>
  <c r="W189" i="24"/>
  <c r="S196" i="24"/>
  <c r="W196" i="24"/>
  <c r="S203" i="24"/>
  <c r="W203" i="24"/>
  <c r="T189" i="27"/>
  <c r="X189" i="27"/>
  <c r="T196" i="27"/>
  <c r="X196" i="27"/>
  <c r="T203" i="27"/>
  <c r="X203" i="27"/>
  <c r="N103" i="24"/>
  <c r="N110" i="24"/>
  <c r="N117" i="24"/>
  <c r="S189" i="22"/>
  <c r="W189" i="22"/>
  <c r="S196" i="22"/>
  <c r="W196" i="22"/>
  <c r="S203" i="22"/>
  <c r="W203" i="22"/>
  <c r="N196" i="22"/>
  <c r="N203" i="22"/>
  <c r="T189" i="24"/>
  <c r="X189" i="24"/>
  <c r="T196" i="24"/>
  <c r="X196" i="24"/>
  <c r="T203" i="24"/>
  <c r="X203" i="24"/>
  <c r="N60" i="27"/>
  <c r="Q189" i="27"/>
  <c r="U189" i="27"/>
  <c r="Y189" i="27"/>
  <c r="Q196" i="27"/>
  <c r="N67" i="27"/>
  <c r="U196" i="27"/>
  <c r="Y196" i="27"/>
  <c r="N74" i="27"/>
  <c r="Q203" i="27"/>
  <c r="U203" i="27"/>
  <c r="Y203" i="27"/>
  <c r="N189" i="27"/>
  <c r="N196" i="27"/>
  <c r="N153" i="22"/>
  <c r="T189" i="22"/>
  <c r="X189" i="22"/>
  <c r="T196" i="22"/>
  <c r="X196" i="22"/>
  <c r="T203" i="22"/>
  <c r="X203" i="22"/>
  <c r="N103" i="22"/>
  <c r="N110" i="22"/>
  <c r="N117" i="22"/>
  <c r="Q189" i="24"/>
  <c r="N60" i="24"/>
  <c r="U189" i="24"/>
  <c r="Y189" i="24"/>
  <c r="Q196" i="24"/>
  <c r="N67" i="24"/>
  <c r="U196" i="24"/>
  <c r="Y196" i="24"/>
  <c r="Q203" i="24"/>
  <c r="N74" i="24"/>
  <c r="U203" i="24"/>
  <c r="Y203" i="24"/>
  <c r="R189" i="27"/>
  <c r="V189" i="27"/>
  <c r="Z189" i="27"/>
  <c r="R196" i="27"/>
  <c r="V196" i="27"/>
  <c r="Z196" i="27"/>
  <c r="R203" i="27"/>
  <c r="V203" i="27"/>
  <c r="Z203" i="27"/>
  <c r="N203" i="24"/>
  <c r="N160" i="22"/>
  <c r="N60" i="22"/>
  <c r="Q189" i="22"/>
  <c r="U189" i="22"/>
  <c r="Y189" i="22"/>
  <c r="N67" i="22"/>
  <c r="Q196" i="22"/>
  <c r="U196" i="22"/>
  <c r="Y196" i="22"/>
  <c r="N74" i="22"/>
  <c r="Q203" i="22"/>
  <c r="U203" i="22"/>
  <c r="Y203" i="22"/>
  <c r="R189" i="24"/>
  <c r="V189" i="24"/>
  <c r="Z189" i="24"/>
  <c r="R196" i="24"/>
  <c r="V196" i="24"/>
  <c r="Z196" i="24"/>
  <c r="R203" i="24"/>
  <c r="V203" i="24"/>
  <c r="Z203" i="24"/>
  <c r="S189" i="27"/>
  <c r="W189" i="27"/>
  <c r="S196" i="27"/>
  <c r="W196" i="27"/>
  <c r="S203" i="27"/>
  <c r="W203" i="27"/>
  <c r="N110" i="27"/>
  <c r="N117" i="27"/>
  <c r="AA196" i="24" l="1"/>
  <c r="AA203" i="22"/>
  <c r="AA203" i="24"/>
  <c r="AA189" i="22"/>
  <c r="AA196" i="27"/>
  <c r="AA189" i="27"/>
  <c r="AA196" i="22"/>
  <c r="AA189" i="24"/>
  <c r="AA203" i="27"/>
  <c r="Z74" i="18"/>
  <c r="Z67" i="18"/>
  <c r="AA74" i="18"/>
  <c r="AC67" i="18"/>
  <c r="AA67" i="18"/>
  <c r="AB74" i="18"/>
  <c r="AD67" i="18"/>
  <c r="AB67" i="18"/>
  <c r="AC74" i="18"/>
  <c r="AD74" i="18"/>
  <c r="Q39" i="116" l="1"/>
  <c r="AT39" i="116"/>
  <c r="AG33" i="116"/>
  <c r="AT54" i="116"/>
  <c r="AG18" i="116"/>
  <c r="Q38" i="116"/>
  <c r="AG38" i="81"/>
  <c r="Q54" i="56"/>
  <c r="AT54" i="56"/>
  <c r="AT18" i="116"/>
  <c r="AU18" i="116" s="1"/>
  <c r="AG33" i="56"/>
  <c r="Q24" i="56"/>
  <c r="AT25" i="56"/>
  <c r="AG49" i="56"/>
  <c r="AT25" i="116"/>
  <c r="AG25" i="56"/>
  <c r="Q49" i="56"/>
  <c r="AT33" i="116"/>
  <c r="AU33" i="116" s="1"/>
  <c r="AG54" i="116"/>
  <c r="Q18" i="116"/>
  <c r="Q39" i="81"/>
  <c r="Q45" i="56"/>
  <c r="AT46" i="56"/>
  <c r="AG54" i="56"/>
  <c r="Q18" i="56"/>
  <c r="AT18" i="56"/>
  <c r="Q46" i="116"/>
  <c r="AT47" i="116"/>
  <c r="AG39" i="116"/>
  <c r="AU39" i="116" s="1"/>
  <c r="AT33" i="56"/>
  <c r="AT43" i="56"/>
  <c r="Q17" i="56"/>
  <c r="AG18" i="56"/>
  <c r="AT38" i="56"/>
  <c r="AF67" i="18"/>
  <c r="AN67" i="18" s="1"/>
  <c r="AF74" i="18"/>
  <c r="AN74" i="18" s="1"/>
  <c r="Q44" i="56"/>
  <c r="AG44" i="56"/>
  <c r="Q48" i="56"/>
  <c r="AG48" i="56"/>
  <c r="AT49" i="56"/>
  <c r="AT16" i="56"/>
  <c r="Q39" i="56"/>
  <c r="AG39" i="56"/>
  <c r="Q24" i="116"/>
  <c r="Q28" i="116"/>
  <c r="AG43" i="116"/>
  <c r="AT45" i="116"/>
  <c r="AG48" i="116"/>
  <c r="AT16" i="116"/>
  <c r="AG16" i="81"/>
  <c r="AT23" i="56"/>
  <c r="AT27" i="56"/>
  <c r="Q16" i="56"/>
  <c r="AG16" i="56"/>
  <c r="AT17" i="56"/>
  <c r="AG25" i="116"/>
  <c r="Q44" i="116"/>
  <c r="AG45" i="116"/>
  <c r="Q49" i="116"/>
  <c r="Q16" i="116"/>
  <c r="AG16" i="116"/>
  <c r="AT17" i="116"/>
  <c r="AG23" i="56"/>
  <c r="AG27" i="56"/>
  <c r="AG46" i="56"/>
  <c r="AU54" i="56"/>
  <c r="AG17" i="56"/>
  <c r="AU17" i="56" s="1"/>
  <c r="Q26" i="116"/>
  <c r="AT27" i="116"/>
  <c r="Q17" i="116"/>
  <c r="AG17" i="116"/>
  <c r="AT38" i="116"/>
  <c r="Q28" i="56"/>
  <c r="Q43" i="56"/>
  <c r="AG43" i="56"/>
  <c r="AT44" i="56"/>
  <c r="Q47" i="56"/>
  <c r="AT48" i="56"/>
  <c r="Q38" i="56"/>
  <c r="AG38" i="56"/>
  <c r="AT39" i="56"/>
  <c r="AG27" i="116"/>
  <c r="AT43" i="116"/>
  <c r="AG47" i="116"/>
  <c r="AT48" i="116"/>
  <c r="AG38" i="116"/>
  <c r="AG39" i="81"/>
  <c r="Q38" i="81"/>
  <c r="Q17" i="81"/>
  <c r="AG17" i="81"/>
  <c r="AT18" i="81"/>
  <c r="AT38" i="81"/>
  <c r="AB34" i="56"/>
  <c r="AB37" i="56" s="1"/>
  <c r="AT39" i="81"/>
  <c r="AT17" i="81"/>
  <c r="AT16" i="81"/>
  <c r="Q16" i="81"/>
  <c r="Q33" i="56"/>
  <c r="Q23" i="56"/>
  <c r="AT28" i="56"/>
  <c r="Q25" i="56"/>
  <c r="AG45" i="56"/>
  <c r="AT24" i="56"/>
  <c r="AT26" i="56"/>
  <c r="AG28" i="56"/>
  <c r="Q46" i="56"/>
  <c r="AT47" i="56"/>
  <c r="Q26" i="56"/>
  <c r="AG24" i="56"/>
  <c r="AU24" i="56" s="1"/>
  <c r="AG26" i="56"/>
  <c r="AU26" i="56" s="1"/>
  <c r="AG47" i="56"/>
  <c r="AT45" i="56"/>
  <c r="Q27" i="56"/>
  <c r="AT44" i="116"/>
  <c r="AG49" i="116"/>
  <c r="Q25" i="116"/>
  <c r="AT28" i="116"/>
  <c r="Q43" i="116"/>
  <c r="AT26" i="116"/>
  <c r="AG28" i="116"/>
  <c r="AG44" i="116"/>
  <c r="AT46" i="116"/>
  <c r="AT24" i="116"/>
  <c r="AG26" i="116"/>
  <c r="AG46" i="116"/>
  <c r="Q54" i="116"/>
  <c r="AG24" i="116"/>
  <c r="Q27" i="116"/>
  <c r="Q33" i="116"/>
  <c r="Q45" i="116"/>
  <c r="Q47" i="116"/>
  <c r="Q48" i="116"/>
  <c r="AT49" i="116"/>
  <c r="N24" i="18"/>
  <c r="L24" i="18"/>
  <c r="V24" i="18"/>
  <c r="Q74" i="18"/>
  <c r="M67" i="18"/>
  <c r="V67" i="18"/>
  <c r="L74" i="18"/>
  <c r="Y74" i="18"/>
  <c r="P74" i="18"/>
  <c r="G74" i="18"/>
  <c r="G24" i="18"/>
  <c r="K31" i="18"/>
  <c r="L67" i="18"/>
  <c r="N74" i="18"/>
  <c r="O24" i="18"/>
  <c r="N31" i="18"/>
  <c r="F74" i="18"/>
  <c r="V74" i="18"/>
  <c r="F31" i="18"/>
  <c r="O31" i="18"/>
  <c r="Q67" i="18"/>
  <c r="N67" i="18"/>
  <c r="AD60" i="18"/>
  <c r="P67" i="18"/>
  <c r="AA60" i="18"/>
  <c r="G67" i="18"/>
  <c r="M24" i="18"/>
  <c r="M74" i="18"/>
  <c r="F17" i="18"/>
  <c r="P31" i="18"/>
  <c r="G17" i="18"/>
  <c r="Q24" i="18"/>
  <c r="K67" i="18"/>
  <c r="AC60" i="18"/>
  <c r="L31" i="18"/>
  <c r="M31" i="18"/>
  <c r="Z60" i="18"/>
  <c r="K24" i="18"/>
  <c r="V31" i="18"/>
  <c r="F24" i="18"/>
  <c r="Y67" i="18"/>
  <c r="G60" i="18"/>
  <c r="P24" i="18"/>
  <c r="Q31" i="18"/>
  <c r="AB60" i="18"/>
  <c r="O74" i="18"/>
  <c r="K74" i="18"/>
  <c r="G31" i="18"/>
  <c r="O67" i="18"/>
  <c r="F60" i="18"/>
  <c r="F67" i="18"/>
  <c r="AU28" i="116" l="1"/>
  <c r="AU25" i="56"/>
  <c r="AU54" i="116"/>
  <c r="AU48" i="56"/>
  <c r="AU17" i="116"/>
  <c r="Q23" i="116"/>
  <c r="T9" i="56"/>
  <c r="AU38" i="81"/>
  <c r="AU27" i="116"/>
  <c r="AU25" i="116"/>
  <c r="AU33" i="56"/>
  <c r="T9" i="116"/>
  <c r="AU49" i="56"/>
  <c r="AU24" i="116"/>
  <c r="AU28" i="56"/>
  <c r="AT47" i="81"/>
  <c r="AG24" i="81"/>
  <c r="AT46" i="81"/>
  <c r="AT24" i="81"/>
  <c r="AU27" i="56"/>
  <c r="AU18" i="56"/>
  <c r="AT27" i="81"/>
  <c r="AG45" i="81"/>
  <c r="AU48" i="116"/>
  <c r="AU23" i="56"/>
  <c r="AU45" i="56"/>
  <c r="Q45" i="81"/>
  <c r="AG23" i="116"/>
  <c r="Q22" i="56"/>
  <c r="AT23" i="116"/>
  <c r="AG47" i="81"/>
  <c r="AG46" i="81"/>
  <c r="Q22" i="116"/>
  <c r="AF60" i="18"/>
  <c r="Z24" i="18"/>
  <c r="I24" i="68" s="1"/>
  <c r="AA24" i="68" s="1"/>
  <c r="AG67" i="18"/>
  <c r="AO67" i="18" s="1"/>
  <c r="Z31" i="18"/>
  <c r="I31" i="68" s="1"/>
  <c r="AA31" i="68" s="1"/>
  <c r="AG74" i="18"/>
  <c r="AO74" i="18" s="1"/>
  <c r="AA24" i="18"/>
  <c r="J24" i="68" s="1"/>
  <c r="Y31" i="18"/>
  <c r="H31" i="68" s="1"/>
  <c r="AE74" i="18"/>
  <c r="AM74" i="18" s="1"/>
  <c r="AE67" i="18"/>
  <c r="AM67" i="18" s="1"/>
  <c r="Y24" i="18"/>
  <c r="H24" i="68" s="1"/>
  <c r="AA31" i="18"/>
  <c r="J31" i="68" s="1"/>
  <c r="AB31" i="68" s="1"/>
  <c r="AU26" i="116"/>
  <c r="AG22" i="56"/>
  <c r="AT25" i="81"/>
  <c r="AG33" i="81"/>
  <c r="AT45" i="81"/>
  <c r="AU45" i="81" s="1"/>
  <c r="AG49" i="81"/>
  <c r="AU47" i="81"/>
  <c r="AG44" i="81"/>
  <c r="Q49" i="81"/>
  <c r="Q44" i="81"/>
  <c r="AG25" i="81"/>
  <c r="Q33" i="81"/>
  <c r="Q28" i="81"/>
  <c r="Q25" i="81"/>
  <c r="AT54" i="81"/>
  <c r="Q24" i="81"/>
  <c r="AT28" i="81"/>
  <c r="AG26" i="81"/>
  <c r="Q54" i="81"/>
  <c r="AU47" i="116"/>
  <c r="AU46" i="56"/>
  <c r="AT22" i="116"/>
  <c r="AU44" i="116"/>
  <c r="AG22" i="116"/>
  <c r="AT22" i="56"/>
  <c r="AG28" i="81"/>
  <c r="AG23" i="81"/>
  <c r="AG48" i="81"/>
  <c r="Q48" i="81"/>
  <c r="AT49" i="81"/>
  <c r="AT26" i="81"/>
  <c r="AG18" i="81"/>
  <c r="AU18" i="81" s="1"/>
  <c r="AU49" i="116"/>
  <c r="AU17" i="81"/>
  <c r="AT44" i="81"/>
  <c r="AU39" i="81"/>
  <c r="AT43" i="81"/>
  <c r="Q47" i="81"/>
  <c r="Q43" i="81"/>
  <c r="Q26" i="81"/>
  <c r="AT23" i="81"/>
  <c r="Q18" i="81"/>
  <c r="AU38" i="116"/>
  <c r="AU43" i="56"/>
  <c r="AU16" i="81"/>
  <c r="AU45" i="116"/>
  <c r="AU39" i="56"/>
  <c r="AU46" i="116"/>
  <c r="AU47" i="56"/>
  <c r="AT48" i="81"/>
  <c r="AG54" i="81"/>
  <c r="AG43" i="81"/>
  <c r="AG27" i="81"/>
  <c r="Q46" i="81"/>
  <c r="Q27" i="81"/>
  <c r="AT33" i="81"/>
  <c r="AT22" i="81"/>
  <c r="Q23" i="81"/>
  <c r="AU38" i="56"/>
  <c r="AU16" i="116"/>
  <c r="AU16" i="56"/>
  <c r="AU43" i="116"/>
  <c r="AU44" i="56"/>
  <c r="M34" i="81"/>
  <c r="M37" i="81" s="1"/>
  <c r="Q22" i="81"/>
  <c r="AG22" i="81"/>
  <c r="AL34" i="81"/>
  <c r="AL37" i="81" s="1"/>
  <c r="AO34" i="81"/>
  <c r="AO37" i="81" s="1"/>
  <c r="I34" i="81"/>
  <c r="I37" i="81" s="1"/>
  <c r="L34" i="81"/>
  <c r="L37" i="81" s="1"/>
  <c r="AQ34" i="81"/>
  <c r="AQ37" i="81" s="1"/>
  <c r="AS34" i="56"/>
  <c r="AS37" i="56" s="1"/>
  <c r="AR34" i="116"/>
  <c r="AR37" i="116" s="1"/>
  <c r="O34" i="116"/>
  <c r="O37" i="116" s="1"/>
  <c r="I34" i="116"/>
  <c r="I37" i="116" s="1"/>
  <c r="L34" i="116"/>
  <c r="L37" i="116" s="1"/>
  <c r="AM34" i="56"/>
  <c r="AM37" i="56" s="1"/>
  <c r="AN34" i="56"/>
  <c r="AN37" i="56" s="1"/>
  <c r="AE34" i="56"/>
  <c r="AE37" i="56" s="1"/>
  <c r="AD34" i="116"/>
  <c r="AD37" i="116" s="1"/>
  <c r="K34" i="116"/>
  <c r="K37" i="116" s="1"/>
  <c r="P34" i="116"/>
  <c r="P37" i="116" s="1"/>
  <c r="Z34" i="56"/>
  <c r="Z37" i="56" s="1"/>
  <c r="J34" i="56"/>
  <c r="J37" i="56" s="1"/>
  <c r="AR34" i="56"/>
  <c r="AR37" i="56" s="1"/>
  <c r="AA34" i="56"/>
  <c r="AA37" i="56" s="1"/>
  <c r="Z34" i="116"/>
  <c r="Z37" i="116" s="1"/>
  <c r="AL34" i="116"/>
  <c r="AL37" i="116" s="1"/>
  <c r="AF34" i="116"/>
  <c r="AF37" i="116" s="1"/>
  <c r="AS34" i="116"/>
  <c r="AS37" i="116" s="1"/>
  <c r="N34" i="56"/>
  <c r="N37" i="56" s="1"/>
  <c r="L34" i="56"/>
  <c r="L37" i="56" s="1"/>
  <c r="AC34" i="116"/>
  <c r="AC37" i="116" s="1"/>
  <c r="AN34" i="116"/>
  <c r="AN37" i="116" s="1"/>
  <c r="AM34" i="116"/>
  <c r="AM37" i="116" s="1"/>
  <c r="X34" i="116"/>
  <c r="X37" i="116" s="1"/>
  <c r="AE34" i="116"/>
  <c r="AE37" i="116" s="1"/>
  <c r="AD34" i="56"/>
  <c r="AD37" i="56" s="1"/>
  <c r="K34" i="56"/>
  <c r="K37" i="56" s="1"/>
  <c r="Y34" i="56"/>
  <c r="Y37" i="56" s="1"/>
  <c r="AO34" i="56"/>
  <c r="AO37" i="56" s="1"/>
  <c r="M34" i="56"/>
  <c r="M37" i="56" s="1"/>
  <c r="J34" i="116"/>
  <c r="J37" i="116" s="1"/>
  <c r="AP34" i="116"/>
  <c r="AP37" i="116" s="1"/>
  <c r="AP34" i="56"/>
  <c r="AP37" i="56" s="1"/>
  <c r="AQ34" i="116"/>
  <c r="AQ37" i="116" s="1"/>
  <c r="M34" i="116"/>
  <c r="M37" i="116" s="1"/>
  <c r="AO34" i="116"/>
  <c r="AO37" i="116" s="1"/>
  <c r="AK34" i="116"/>
  <c r="AK37" i="116" s="1"/>
  <c r="H34" i="116"/>
  <c r="H37" i="116" s="1"/>
  <c r="AK34" i="56"/>
  <c r="AK37" i="56" s="1"/>
  <c r="AQ34" i="56"/>
  <c r="AQ37" i="56" s="1"/>
  <c r="AF34" i="56"/>
  <c r="AF37" i="56" s="1"/>
  <c r="AC34" i="56"/>
  <c r="AC37" i="56" s="1"/>
  <c r="AL34" i="56"/>
  <c r="AL37" i="56" s="1"/>
  <c r="I34" i="56"/>
  <c r="I37" i="56" s="1"/>
  <c r="V60" i="18"/>
  <c r="N17" i="18"/>
  <c r="L17" i="18"/>
  <c r="Q17" i="18"/>
  <c r="P17" i="18"/>
  <c r="N60" i="18"/>
  <c r="M17" i="18"/>
  <c r="M60" i="18"/>
  <c r="Y60" i="18"/>
  <c r="P60" i="18"/>
  <c r="Q60" i="18"/>
  <c r="K60" i="18"/>
  <c r="K17" i="18"/>
  <c r="L60" i="18"/>
  <c r="O17" i="18"/>
  <c r="O60" i="18"/>
  <c r="V17" i="18"/>
  <c r="AU46" i="81" l="1"/>
  <c r="AU27" i="81"/>
  <c r="AU22" i="81"/>
  <c r="T9" i="81"/>
  <c r="AU24" i="81"/>
  <c r="AU48" i="81"/>
  <c r="AU28" i="81"/>
  <c r="AD34" i="81"/>
  <c r="AD37" i="81" s="1"/>
  <c r="AU23" i="116"/>
  <c r="AA17" i="18"/>
  <c r="AG60" i="18"/>
  <c r="Z17" i="18"/>
  <c r="AE60" i="18"/>
  <c r="Y17" i="18"/>
  <c r="H34" i="56"/>
  <c r="H37" i="56" s="1"/>
  <c r="AB34" i="116"/>
  <c r="AB37" i="116" s="1"/>
  <c r="O34" i="56"/>
  <c r="O37" i="56" s="1"/>
  <c r="X34" i="56"/>
  <c r="X37" i="56" s="1"/>
  <c r="P34" i="81"/>
  <c r="P37" i="81" s="1"/>
  <c r="AU43" i="81"/>
  <c r="AU26" i="81"/>
  <c r="AA34" i="116"/>
  <c r="AA37" i="116" s="1"/>
  <c r="AU54" i="81"/>
  <c r="AU23" i="81"/>
  <c r="AU49" i="81"/>
  <c r="AD31" i="68"/>
  <c r="Z31" i="68"/>
  <c r="G31" i="68"/>
  <c r="Y31" i="68"/>
  <c r="Y34" i="116"/>
  <c r="Y37" i="116" s="1"/>
  <c r="AU22" i="116"/>
  <c r="AU44" i="81"/>
  <c r="AU22" i="56"/>
  <c r="G24" i="68"/>
  <c r="Z24" i="68"/>
  <c r="Y24" i="68"/>
  <c r="P34" i="56"/>
  <c r="P37" i="56" s="1"/>
  <c r="N34" i="116"/>
  <c r="N37" i="116" s="1"/>
  <c r="J34" i="81"/>
  <c r="J37" i="81" s="1"/>
  <c r="AC34" i="81"/>
  <c r="AC37" i="81" s="1"/>
  <c r="AU25" i="81"/>
  <c r="AU33" i="81"/>
  <c r="AD24" i="68"/>
  <c r="AB24" i="68"/>
  <c r="AN60" i="18"/>
  <c r="K34" i="81"/>
  <c r="K37" i="81" s="1"/>
  <c r="AP34" i="81"/>
  <c r="AP37" i="81" s="1"/>
  <c r="Y34" i="81"/>
  <c r="Y37" i="81" s="1"/>
  <c r="AB34" i="81"/>
  <c r="AB37" i="81" s="1"/>
  <c r="N34" i="81"/>
  <c r="N37" i="81" s="1"/>
  <c r="AF34" i="81"/>
  <c r="AF37" i="81" s="1"/>
  <c r="AE34" i="81"/>
  <c r="AE37" i="81" s="1"/>
  <c r="AS34" i="81"/>
  <c r="AS37" i="81" s="1"/>
  <c r="AA34" i="81"/>
  <c r="AA37" i="81" s="1"/>
  <c r="Z34" i="81"/>
  <c r="Z37" i="81" s="1"/>
  <c r="AK34" i="81"/>
  <c r="AK37" i="81" s="1"/>
  <c r="H34" i="81"/>
  <c r="H37" i="81" s="1"/>
  <c r="AR34" i="81" l="1"/>
  <c r="AR37" i="81" s="1"/>
  <c r="AM60" i="18"/>
  <c r="J17" i="68"/>
  <c r="AG19" i="81"/>
  <c r="W34" i="81"/>
  <c r="AG19" i="56"/>
  <c r="W34" i="56"/>
  <c r="Q19" i="116"/>
  <c r="G34" i="116"/>
  <c r="O34" i="81"/>
  <c r="O37" i="81" s="1"/>
  <c r="AJ34" i="81"/>
  <c r="AG19" i="116"/>
  <c r="W34" i="116"/>
  <c r="AT19" i="116"/>
  <c r="AJ34" i="116"/>
  <c r="AT19" i="56"/>
  <c r="AJ34" i="56"/>
  <c r="Q19" i="56"/>
  <c r="G34" i="56"/>
  <c r="X34" i="81"/>
  <c r="X37" i="81" s="1"/>
  <c r="AM34" i="81"/>
  <c r="AM37" i="81" s="1"/>
  <c r="AN34" i="81"/>
  <c r="AN37" i="81" s="1"/>
  <c r="I17" i="68"/>
  <c r="Q19" i="81"/>
  <c r="G34" i="81"/>
  <c r="H17" i="68"/>
  <c r="AO60" i="18"/>
  <c r="J55" i="116"/>
  <c r="J9" i="116" s="1"/>
  <c r="M55" i="56"/>
  <c r="M9" i="56" s="1"/>
  <c r="K55" i="56"/>
  <c r="K9" i="56" s="1"/>
  <c r="L55" i="56"/>
  <c r="L9" i="56" s="1"/>
  <c r="I55" i="56"/>
  <c r="I9" i="56" s="1"/>
  <c r="P55" i="56"/>
  <c r="J55" i="56"/>
  <c r="J9" i="56" s="1"/>
  <c r="AA55" i="81"/>
  <c r="AA9" i="81" s="1"/>
  <c r="AC55" i="81"/>
  <c r="AB55" i="56"/>
  <c r="AB9" i="56" s="1"/>
  <c r="AO55" i="81"/>
  <c r="AO9" i="81" s="1"/>
  <c r="Z55" i="81"/>
  <c r="Z9" i="81" s="1"/>
  <c r="H55" i="81"/>
  <c r="H9" i="81" s="1"/>
  <c r="K55" i="81"/>
  <c r="K9" i="81" s="1"/>
  <c r="AD55" i="81"/>
  <c r="AD9" i="81" s="1"/>
  <c r="AQ55" i="81"/>
  <c r="AQ9" i="81" s="1"/>
  <c r="J55" i="81"/>
  <c r="J9" i="81" s="1"/>
  <c r="AL55" i="81"/>
  <c r="AL9" i="81" s="1"/>
  <c r="AM55" i="81"/>
  <c r="AM9" i="81" s="1"/>
  <c r="AM55" i="116"/>
  <c r="AM9" i="116" s="1"/>
  <c r="Z55" i="116"/>
  <c r="Z9" i="116" s="1"/>
  <c r="AE55" i="116"/>
  <c r="AE9" i="116" s="1"/>
  <c r="AP55" i="56"/>
  <c r="AP9" i="56" s="1"/>
  <c r="AQ55" i="56"/>
  <c r="AQ9" i="56" s="1"/>
  <c r="AA55" i="56"/>
  <c r="AA9" i="56" s="1"/>
  <c r="AR55" i="56"/>
  <c r="AR9" i="56" s="1"/>
  <c r="X55" i="56"/>
  <c r="Y55" i="81"/>
  <c r="Y9" i="81" s="1"/>
  <c r="AF55" i="81"/>
  <c r="AF9" i="81" s="1"/>
  <c r="AE55" i="81"/>
  <c r="AE9" i="81" s="1"/>
  <c r="I55" i="81"/>
  <c r="I9" i="81" s="1"/>
  <c r="AC55" i="116"/>
  <c r="AC9" i="116" s="1"/>
  <c r="AO55" i="116"/>
  <c r="AO9" i="116" s="1"/>
  <c r="AC55" i="56"/>
  <c r="AC9" i="56" s="1"/>
  <c r="L55" i="116"/>
  <c r="L9" i="116" s="1"/>
  <c r="M55" i="116"/>
  <c r="M9" i="116" s="1"/>
  <c r="AP55" i="81"/>
  <c r="AP9" i="81" s="1"/>
  <c r="P55" i="116"/>
  <c r="P9" i="116" s="1"/>
  <c r="AA55" i="116"/>
  <c r="AB55" i="116"/>
  <c r="N55" i="56"/>
  <c r="N9" i="56" s="1"/>
  <c r="AP55" i="116"/>
  <c r="AP9" i="116" s="1"/>
  <c r="AM55" i="56"/>
  <c r="AM9" i="56" s="1"/>
  <c r="P9" i="56" l="1"/>
  <c r="G37" i="81"/>
  <c r="Q34" i="81"/>
  <c r="AA9" i="116"/>
  <c r="AJ37" i="116"/>
  <c r="AT34" i="116"/>
  <c r="AU19" i="116"/>
  <c r="W37" i="56"/>
  <c r="AG34" i="56"/>
  <c r="AC9" i="81"/>
  <c r="Y55" i="116"/>
  <c r="Y9" i="116"/>
  <c r="O55" i="56"/>
  <c r="O9" i="56" s="1"/>
  <c r="G37" i="56"/>
  <c r="Q34" i="56"/>
  <c r="AJ37" i="56"/>
  <c r="AT34" i="56"/>
  <c r="G37" i="116"/>
  <c r="Q34" i="116"/>
  <c r="AU19" i="56"/>
  <c r="AB9" i="116"/>
  <c r="H55" i="56"/>
  <c r="H9" i="56" s="1"/>
  <c r="Z17" i="68"/>
  <c r="AD17" i="68"/>
  <c r="G17" i="68"/>
  <c r="Y17" i="68"/>
  <c r="AJ37" i="81"/>
  <c r="AT34" i="81"/>
  <c r="W37" i="81"/>
  <c r="AG34" i="81"/>
  <c r="AB17" i="68"/>
  <c r="X9" i="56"/>
  <c r="P55" i="81"/>
  <c r="P9" i="81" s="1"/>
  <c r="AA17" i="68"/>
  <c r="W37" i="116"/>
  <c r="AG34" i="116"/>
  <c r="AT19" i="81"/>
  <c r="AU19" i="81" s="1"/>
  <c r="N55" i="116"/>
  <c r="N9" i="116" s="1"/>
  <c r="K55" i="116"/>
  <c r="K9" i="116" s="1"/>
  <c r="I55" i="116"/>
  <c r="I9" i="116" s="1"/>
  <c r="O55" i="116"/>
  <c r="O9" i="116" s="1"/>
  <c r="H55" i="116"/>
  <c r="H9" i="116" s="1"/>
  <c r="AR55" i="116"/>
  <c r="AR9" i="116" s="1"/>
  <c r="AK55" i="56"/>
  <c r="AK9" i="56" s="1"/>
  <c r="AB55" i="81"/>
  <c r="AB9" i="81" s="1"/>
  <c r="AK55" i="116"/>
  <c r="AK9" i="116" s="1"/>
  <c r="AD55" i="56"/>
  <c r="AD9" i="56" s="1"/>
  <c r="M55" i="81"/>
  <c r="M9" i="81" s="1"/>
  <c r="L55" i="81"/>
  <c r="L9" i="81" s="1"/>
  <c r="N55" i="81"/>
  <c r="N9" i="81" s="1"/>
  <c r="AS55" i="81"/>
  <c r="AS9" i="81" s="1"/>
  <c r="AN55" i="116"/>
  <c r="AN9" i="116" s="1"/>
  <c r="AD55" i="116"/>
  <c r="AD9" i="116" s="1"/>
  <c r="AR55" i="81"/>
  <c r="AR9" i="81" s="1"/>
  <c r="AN55" i="81"/>
  <c r="AN9" i="81" s="1"/>
  <c r="X55" i="81"/>
  <c r="AK55" i="81"/>
  <c r="AK9" i="81" s="1"/>
  <c r="X55" i="116"/>
  <c r="X9" i="116" s="1"/>
  <c r="AS55" i="116"/>
  <c r="AS9" i="116" s="1"/>
  <c r="AL55" i="116"/>
  <c r="AL9" i="116" s="1"/>
  <c r="AF55" i="116"/>
  <c r="AF9" i="116" s="1"/>
  <c r="AO55" i="56"/>
  <c r="AO9" i="56" s="1"/>
  <c r="AN55" i="56"/>
  <c r="AN9" i="56" s="1"/>
  <c r="Z55" i="56"/>
  <c r="Z9" i="56" s="1"/>
  <c r="AE55" i="56"/>
  <c r="AE9" i="56" s="1"/>
  <c r="AS55" i="56"/>
  <c r="AS9" i="56" s="1"/>
  <c r="AL55" i="56"/>
  <c r="AL9" i="56" s="1"/>
  <c r="AU34" i="116" l="1"/>
  <c r="AU34" i="81"/>
  <c r="X9" i="81"/>
  <c r="Q37" i="116"/>
  <c r="AT37" i="56"/>
  <c r="AG37" i="56"/>
  <c r="AT37" i="116"/>
  <c r="AG37" i="116"/>
  <c r="AG37" i="81"/>
  <c r="AT37" i="81"/>
  <c r="O55" i="81"/>
  <c r="O9" i="81" s="1"/>
  <c r="Y55" i="56"/>
  <c r="Y9" i="56" s="1"/>
  <c r="Q37" i="56"/>
  <c r="AU34" i="56"/>
  <c r="Q37" i="81"/>
  <c r="AF55" i="56"/>
  <c r="AF9" i="56" s="1"/>
  <c r="AQ55" i="116"/>
  <c r="AQ9" i="116" s="1"/>
  <c r="E60" i="18"/>
  <c r="E24" i="18"/>
  <c r="E17" i="18"/>
  <c r="E74" i="18"/>
  <c r="E67" i="18"/>
  <c r="E31" i="18"/>
  <c r="AU37" i="116" l="1"/>
  <c r="AU37" i="56"/>
  <c r="AU37" i="81"/>
  <c r="Q40" i="81" l="1"/>
  <c r="G55" i="81"/>
  <c r="Q55" i="81" s="1"/>
  <c r="G9" i="81"/>
  <c r="AG40" i="81"/>
  <c r="W55" i="81"/>
  <c r="AG55" i="81" s="1"/>
  <c r="AT40" i="56"/>
  <c r="AJ55" i="56"/>
  <c r="AG40" i="56"/>
  <c r="W55" i="56"/>
  <c r="AG55" i="56" s="1"/>
  <c r="Q40" i="56"/>
  <c r="G55" i="56"/>
  <c r="Q55" i="56" s="1"/>
  <c r="AT40" i="116"/>
  <c r="AJ55" i="116"/>
  <c r="AT55" i="116" s="1"/>
  <c r="Q40" i="116"/>
  <c r="G55" i="116"/>
  <c r="Q55" i="116" s="1"/>
  <c r="AT40" i="81"/>
  <c r="AJ55" i="81"/>
  <c r="AT55" i="81" s="1"/>
  <c r="AG40" i="116"/>
  <c r="W55" i="116"/>
  <c r="H67" i="18"/>
  <c r="H17" i="18"/>
  <c r="H24" i="18"/>
  <c r="W17" i="18"/>
  <c r="H74" i="18"/>
  <c r="W67" i="18"/>
  <c r="W24" i="18"/>
  <c r="H60" i="18"/>
  <c r="W60" i="18"/>
  <c r="W31" i="18"/>
  <c r="H31" i="18"/>
  <c r="AU40" i="56" l="1"/>
  <c r="AU55" i="81"/>
  <c r="W9" i="81"/>
  <c r="AJ9" i="116"/>
  <c r="AJ9" i="81"/>
  <c r="G9" i="116"/>
  <c r="AH74" i="18" a="1"/>
  <c r="AH74" i="18" s="1"/>
  <c r="AP31" i="18"/>
  <c r="AB24" i="18"/>
  <c r="K24" i="68" s="1"/>
  <c r="AH60" i="18" a="1"/>
  <c r="AH60" i="18" s="1"/>
  <c r="AP67" i="18"/>
  <c r="AB31" i="18"/>
  <c r="K31" i="68" s="1"/>
  <c r="AP24" i="18"/>
  <c r="AP17" i="18"/>
  <c r="AH67" i="18" a="1"/>
  <c r="AH67" i="18" s="1"/>
  <c r="AP60" i="18"/>
  <c r="AB17" i="18"/>
  <c r="AU40" i="116"/>
  <c r="Q9" i="116"/>
  <c r="AT55" i="56"/>
  <c r="AT9" i="56" s="1"/>
  <c r="AJ9" i="56"/>
  <c r="AU40" i="81"/>
  <c r="AU9" i="81" s="1"/>
  <c r="Q9" i="56"/>
  <c r="W9" i="56"/>
  <c r="Q9" i="81"/>
  <c r="AG55" i="116"/>
  <c r="AG9" i="116" s="1"/>
  <c r="W9" i="116"/>
  <c r="AT9" i="81"/>
  <c r="AT9" i="116"/>
  <c r="G9" i="56"/>
  <c r="AG9" i="56"/>
  <c r="AG9" i="81"/>
  <c r="W74" i="18"/>
  <c r="AU55" i="56" l="1"/>
  <c r="AU9" i="56" s="1"/>
  <c r="A8" i="56" s="1"/>
  <c r="AU55" i="116"/>
  <c r="A8" i="81"/>
  <c r="AP74" i="18"/>
  <c r="AU9" i="116"/>
  <c r="A8" i="116" s="1"/>
  <c r="K17" i="68"/>
  <c r="E39" i="11"/>
  <c r="E53" i="11"/>
  <c r="E46" i="11"/>
  <c r="N31" i="20" l="1"/>
  <c r="N17" i="20" l="1"/>
  <c r="N24" i="20"/>
  <c r="O17" i="20" l="1"/>
  <c r="O31" i="20"/>
  <c r="O24" i="20"/>
  <c r="P17" i="20" l="1"/>
  <c r="P24" i="20"/>
  <c r="P31" i="20"/>
  <c r="Q17" i="20" l="1"/>
  <c r="Q31" i="20"/>
  <c r="Q24" i="20"/>
  <c r="R17" i="20" l="1"/>
  <c r="R31" i="20"/>
  <c r="R24" i="20"/>
  <c r="S17" i="20" l="1"/>
  <c r="S24" i="20"/>
  <c r="S31" i="20"/>
  <c r="T17" i="20" l="1"/>
  <c r="T24" i="20"/>
  <c r="T31" i="20"/>
  <c r="U17" i="20" l="1"/>
  <c r="U31" i="20"/>
  <c r="U24" i="20"/>
  <c r="V17" i="20" l="1"/>
  <c r="V24" i="20"/>
  <c r="V31" i="20"/>
  <c r="N163" i="27" l="1"/>
  <c r="N149" i="27"/>
  <c r="N149" i="22"/>
  <c r="N106" i="22" l="1"/>
  <c r="N120" i="22"/>
  <c r="N199" i="24"/>
  <c r="N192" i="24"/>
  <c r="N206" i="27"/>
  <c r="N156" i="27"/>
  <c r="N113" i="22"/>
  <c r="N140" i="22" s="1"/>
  <c r="N106" i="27"/>
  <c r="N163" i="22"/>
  <c r="N149" i="24"/>
  <c r="N156" i="24"/>
  <c r="N163" i="24"/>
  <c r="S192" i="22"/>
  <c r="F9" i="22"/>
  <c r="J9" i="22"/>
  <c r="W192" i="22"/>
  <c r="S199" i="22"/>
  <c r="W199" i="22"/>
  <c r="S206" i="22"/>
  <c r="W206" i="22"/>
  <c r="T192" i="24"/>
  <c r="G9" i="24"/>
  <c r="K9" i="24"/>
  <c r="X192" i="24"/>
  <c r="T199" i="24"/>
  <c r="X199" i="24"/>
  <c r="T206" i="24"/>
  <c r="X206" i="24"/>
  <c r="N63" i="27"/>
  <c r="Q192" i="27"/>
  <c r="Q226" i="27" s="1"/>
  <c r="Q9" i="27" s="1"/>
  <c r="D9" i="27"/>
  <c r="H9" i="27"/>
  <c r="U192" i="27"/>
  <c r="Y192" i="27"/>
  <c r="L9" i="27"/>
  <c r="Q199" i="27"/>
  <c r="N70" i="27"/>
  <c r="U199" i="27"/>
  <c r="Y199" i="27"/>
  <c r="N77" i="27"/>
  <c r="Q206" i="27"/>
  <c r="U206" i="27"/>
  <c r="Y206" i="27"/>
  <c r="N192" i="22"/>
  <c r="N199" i="22"/>
  <c r="N206" i="22"/>
  <c r="G9" i="22"/>
  <c r="T192" i="22"/>
  <c r="X192" i="22"/>
  <c r="K9" i="22"/>
  <c r="T199" i="22"/>
  <c r="X199" i="22"/>
  <c r="T206" i="22"/>
  <c r="X206" i="22"/>
  <c r="N63" i="24"/>
  <c r="Q192" i="24"/>
  <c r="D9" i="24"/>
  <c r="U192" i="24"/>
  <c r="U226" i="24" s="1"/>
  <c r="U9" i="24" s="1"/>
  <c r="H9" i="24"/>
  <c r="L9" i="24"/>
  <c r="Y192" i="24"/>
  <c r="N70" i="24"/>
  <c r="Q199" i="24"/>
  <c r="U199" i="24"/>
  <c r="Y199" i="24"/>
  <c r="Q206" i="24"/>
  <c r="N77" i="24"/>
  <c r="U206" i="24"/>
  <c r="Y206" i="24"/>
  <c r="R192" i="27"/>
  <c r="E9" i="27"/>
  <c r="I9" i="27"/>
  <c r="V192" i="27"/>
  <c r="Z192" i="27"/>
  <c r="M9" i="27"/>
  <c r="R199" i="27"/>
  <c r="V199" i="27"/>
  <c r="Z199" i="27"/>
  <c r="R206" i="27"/>
  <c r="V206" i="27"/>
  <c r="Z206" i="27"/>
  <c r="D9" i="22"/>
  <c r="N63" i="22"/>
  <c r="Q192" i="22"/>
  <c r="U192" i="22"/>
  <c r="H9" i="22"/>
  <c r="L9" i="22"/>
  <c r="Y192" i="22"/>
  <c r="N70" i="22"/>
  <c r="Q199" i="22"/>
  <c r="U199" i="22"/>
  <c r="Y199" i="22"/>
  <c r="N77" i="22"/>
  <c r="Q206" i="22"/>
  <c r="U206" i="22"/>
  <c r="Y206" i="22"/>
  <c r="R192" i="24"/>
  <c r="E9" i="24"/>
  <c r="I9" i="24"/>
  <c r="V192" i="24"/>
  <c r="Z192" i="24"/>
  <c r="M9" i="24"/>
  <c r="R199" i="24"/>
  <c r="V199" i="24"/>
  <c r="Z199" i="24"/>
  <c r="R206" i="24"/>
  <c r="V206" i="24"/>
  <c r="Z206" i="24"/>
  <c r="S192" i="27"/>
  <c r="F9" i="27"/>
  <c r="J9" i="27"/>
  <c r="W192" i="27"/>
  <c r="S199" i="27"/>
  <c r="W199" i="27"/>
  <c r="S206" i="27"/>
  <c r="W206" i="27"/>
  <c r="N106" i="24"/>
  <c r="N113" i="24"/>
  <c r="N120" i="24"/>
  <c r="N192" i="27"/>
  <c r="N199" i="27"/>
  <c r="N156" i="22"/>
  <c r="N183" i="22" s="1"/>
  <c r="N183" i="27"/>
  <c r="E9" i="22"/>
  <c r="R192" i="22"/>
  <c r="I9" i="22"/>
  <c r="V192" i="22"/>
  <c r="Z192" i="22"/>
  <c r="M9" i="22"/>
  <c r="R199" i="22"/>
  <c r="V199" i="22"/>
  <c r="Z199" i="22"/>
  <c r="R206" i="22"/>
  <c r="V206" i="22"/>
  <c r="Z206" i="22"/>
  <c r="F9" i="24"/>
  <c r="S192" i="24"/>
  <c r="W192" i="24"/>
  <c r="J9" i="24"/>
  <c r="S199" i="24"/>
  <c r="W199" i="24"/>
  <c r="S206" i="24"/>
  <c r="W206" i="24"/>
  <c r="T192" i="27"/>
  <c r="G9" i="27"/>
  <c r="K9" i="27"/>
  <c r="X192" i="27"/>
  <c r="T199" i="27"/>
  <c r="X199" i="27"/>
  <c r="T206" i="27"/>
  <c r="X206" i="27"/>
  <c r="N113" i="27"/>
  <c r="N120" i="27"/>
  <c r="N206" i="24"/>
  <c r="N226" i="24" s="1"/>
  <c r="N226" i="27" l="1"/>
  <c r="O226" i="27" s="1"/>
  <c r="O9" i="27" s="1"/>
  <c r="X226" i="27"/>
  <c r="X9" i="27" s="1"/>
  <c r="N183" i="24"/>
  <c r="N140" i="27"/>
  <c r="T226" i="27"/>
  <c r="T9" i="27" s="1"/>
  <c r="Z226" i="22"/>
  <c r="Z9" i="22" s="1"/>
  <c r="W226" i="27"/>
  <c r="W9" i="27" s="1"/>
  <c r="V226" i="24"/>
  <c r="V9" i="24" s="1"/>
  <c r="Y226" i="22"/>
  <c r="Y9" i="22" s="1"/>
  <c r="Q226" i="22"/>
  <c r="Q9" i="22" s="1"/>
  <c r="Q226" i="24"/>
  <c r="Q9" i="24" s="1"/>
  <c r="T226" i="22"/>
  <c r="T9" i="22" s="1"/>
  <c r="N226" i="22"/>
  <c r="AA206" i="27"/>
  <c r="X226" i="24"/>
  <c r="X9" i="24" s="1"/>
  <c r="W226" i="22"/>
  <c r="W9" i="22" s="1"/>
  <c r="V226" i="22"/>
  <c r="V9" i="22" s="1"/>
  <c r="AA192" i="22"/>
  <c r="N97" i="22"/>
  <c r="O9" i="22" s="1"/>
  <c r="AA206" i="24"/>
  <c r="AA192" i="24"/>
  <c r="N97" i="24"/>
  <c r="O9" i="24" s="1"/>
  <c r="W226" i="24"/>
  <c r="W9" i="24" s="1"/>
  <c r="Z226" i="27"/>
  <c r="Z9" i="27" s="1"/>
  <c r="R226" i="27"/>
  <c r="R9" i="27" s="1"/>
  <c r="AA199" i="24"/>
  <c r="Y226" i="27"/>
  <c r="Y9" i="27" s="1"/>
  <c r="S226" i="24"/>
  <c r="S9" i="24" s="1"/>
  <c r="R226" i="22"/>
  <c r="R9" i="22" s="1"/>
  <c r="N140" i="24"/>
  <c r="S226" i="27"/>
  <c r="S9" i="27" s="1"/>
  <c r="Z226" i="24"/>
  <c r="Z9" i="24" s="1"/>
  <c r="R226" i="24"/>
  <c r="R9" i="24" s="1"/>
  <c r="AA206" i="22"/>
  <c r="AA199" i="22"/>
  <c r="U226" i="22"/>
  <c r="U9" i="22" s="1"/>
  <c r="V226" i="27"/>
  <c r="V9" i="27" s="1"/>
  <c r="Y226" i="24"/>
  <c r="Y9" i="24" s="1"/>
  <c r="X226" i="22"/>
  <c r="X9" i="22" s="1"/>
  <c r="AA199" i="27"/>
  <c r="U226" i="27"/>
  <c r="U9" i="27" s="1"/>
  <c r="AA192" i="27"/>
  <c r="N97" i="27"/>
  <c r="N9" i="27" s="1"/>
  <c r="T226" i="24"/>
  <c r="T9" i="24" s="1"/>
  <c r="S226" i="22"/>
  <c r="S9" i="22" s="1"/>
  <c r="N9" i="24" l="1"/>
  <c r="N9" i="22"/>
  <c r="AA226" i="27"/>
  <c r="AA185" i="27" s="1"/>
  <c r="AA9" i="27" s="1"/>
  <c r="A8" i="27" s="1"/>
  <c r="AA226" i="24"/>
  <c r="AA185" i="24" s="1"/>
  <c r="AA9" i="24" s="1"/>
  <c r="A8" i="24" s="1"/>
  <c r="AA226" i="22"/>
  <c r="AA185" i="22" s="1"/>
  <c r="AA9" i="22" s="1"/>
  <c r="A8" i="22" s="1"/>
  <c r="AB70" i="18"/>
  <c r="AD70" i="18"/>
  <c r="E33" i="11"/>
  <c r="AC63" i="18"/>
  <c r="Z77" i="18"/>
  <c r="AB77" i="18"/>
  <c r="AD77" i="18"/>
  <c r="AD63" i="18"/>
  <c r="E34" i="11"/>
  <c r="Z70" i="18"/>
  <c r="Z63" i="18"/>
  <c r="AC77" i="18"/>
  <c r="AA70" i="18"/>
  <c r="E32" i="11"/>
  <c r="AC70" i="18"/>
  <c r="AB63" i="18"/>
  <c r="AA63" i="18"/>
  <c r="AA77" i="18"/>
  <c r="Q17" i="109" l="1"/>
  <c r="AG17" i="109"/>
  <c r="AG39" i="95"/>
  <c r="Q39" i="95"/>
  <c r="Q23" i="95"/>
  <c r="AT24" i="95"/>
  <c r="Q27" i="95"/>
  <c r="Q48" i="95"/>
  <c r="AT27" i="109"/>
  <c r="Q44" i="109"/>
  <c r="AG44" i="109"/>
  <c r="AG45" i="109"/>
  <c r="Q49" i="109"/>
  <c r="AG49" i="109"/>
  <c r="Q38" i="109"/>
  <c r="AG38" i="109"/>
  <c r="AT39" i="109"/>
  <c r="AT22" i="91"/>
  <c r="Q25" i="91"/>
  <c r="AG25" i="91"/>
  <c r="AT26" i="91"/>
  <c r="Q33" i="91"/>
  <c r="AG33" i="91"/>
  <c r="Q44" i="91"/>
  <c r="AT46" i="91"/>
  <c r="Q49" i="91"/>
  <c r="AT54" i="91"/>
  <c r="AT17" i="91"/>
  <c r="AG27" i="95"/>
  <c r="AT28" i="95"/>
  <c r="AT45" i="95"/>
  <c r="AG48" i="95"/>
  <c r="AT49" i="95"/>
  <c r="AD9" i="18"/>
  <c r="AF63" i="18"/>
  <c r="AF70" i="18"/>
  <c r="AN70" i="18" s="1"/>
  <c r="AC9" i="18"/>
  <c r="AF77" i="18"/>
  <c r="AN77" i="18" s="1"/>
  <c r="AG16" i="109"/>
  <c r="AT24" i="109"/>
  <c r="Q27" i="109"/>
  <c r="AG27" i="109"/>
  <c r="AU27" i="109" s="1"/>
  <c r="Q46" i="109"/>
  <c r="AT47" i="109"/>
  <c r="Q54" i="109"/>
  <c r="AG54" i="109"/>
  <c r="Q39" i="109"/>
  <c r="AG39" i="109"/>
  <c r="AG22" i="91"/>
  <c r="AU22" i="91" s="1"/>
  <c r="AT23" i="91"/>
  <c r="Q26" i="91"/>
  <c r="AG26" i="91"/>
  <c r="AT27" i="91"/>
  <c r="AG46" i="91"/>
  <c r="AG54" i="91"/>
  <c r="Q17" i="91"/>
  <c r="AG17" i="91"/>
  <c r="AT18" i="91"/>
  <c r="AT38" i="91"/>
  <c r="Q24" i="95"/>
  <c r="AG24" i="95"/>
  <c r="AU24" i="95" s="1"/>
  <c r="AT25" i="95"/>
  <c r="Q28" i="95"/>
  <c r="AG28" i="95"/>
  <c r="AU28" i="95" s="1"/>
  <c r="AT33" i="95"/>
  <c r="Q43" i="95"/>
  <c r="AG43" i="95"/>
  <c r="AT44" i="95"/>
  <c r="AG45" i="95"/>
  <c r="AT46" i="95"/>
  <c r="Q49" i="95"/>
  <c r="AG49" i="95"/>
  <c r="AT54" i="95"/>
  <c r="Q16" i="95"/>
  <c r="AG16" i="95"/>
  <c r="AT17" i="95"/>
  <c r="Q45" i="91"/>
  <c r="AT54" i="109"/>
  <c r="AU54" i="91"/>
  <c r="AG16" i="91"/>
  <c r="AT43" i="95"/>
  <c r="Q45" i="95"/>
  <c r="Q24" i="109"/>
  <c r="AG24" i="109"/>
  <c r="AU24" i="109" s="1"/>
  <c r="AT43" i="109"/>
  <c r="AG47" i="109"/>
  <c r="AT48" i="109"/>
  <c r="Q23" i="91"/>
  <c r="AG23" i="91"/>
  <c r="AU23" i="91" s="1"/>
  <c r="AT24" i="91"/>
  <c r="Q27" i="91"/>
  <c r="AG27" i="91"/>
  <c r="AT28" i="91"/>
  <c r="AT43" i="91"/>
  <c r="Q47" i="91"/>
  <c r="AT48" i="91"/>
  <c r="Q18" i="91"/>
  <c r="AG18" i="91"/>
  <c r="AU18" i="91" s="1"/>
  <c r="Q38" i="91"/>
  <c r="AG38" i="91"/>
  <c r="AT39" i="91"/>
  <c r="Q25" i="95"/>
  <c r="AG25" i="95"/>
  <c r="AT26" i="95"/>
  <c r="Q33" i="95"/>
  <c r="AG33" i="95"/>
  <c r="Q44" i="95"/>
  <c r="AG44" i="95"/>
  <c r="Q46" i="95"/>
  <c r="AG46" i="95"/>
  <c r="AT47" i="95"/>
  <c r="Q54" i="95"/>
  <c r="AG54" i="95"/>
  <c r="Q17" i="95"/>
  <c r="AG17" i="95"/>
  <c r="AT18" i="95"/>
  <c r="AT38" i="95"/>
  <c r="Q16" i="109"/>
  <c r="AT16" i="109"/>
  <c r="Q18" i="109"/>
  <c r="AG18" i="109"/>
  <c r="AT18" i="109"/>
  <c r="Q16" i="91"/>
  <c r="AT16" i="95"/>
  <c r="Q43" i="109"/>
  <c r="AG43" i="109"/>
  <c r="AT44" i="109"/>
  <c r="AU44" i="109" s="1"/>
  <c r="AT45" i="109"/>
  <c r="AU45" i="109" s="1"/>
  <c r="Q48" i="109"/>
  <c r="AG48" i="109"/>
  <c r="AT49" i="109"/>
  <c r="AU49" i="109" s="1"/>
  <c r="AT38" i="109"/>
  <c r="AU38" i="109" s="1"/>
  <c r="Q24" i="91"/>
  <c r="AG24" i="91"/>
  <c r="AT25" i="91"/>
  <c r="Q28" i="91"/>
  <c r="AG28" i="91"/>
  <c r="AU28" i="91" s="1"/>
  <c r="AG43" i="91"/>
  <c r="AG48" i="91"/>
  <c r="AT16" i="91"/>
  <c r="Q39" i="91"/>
  <c r="AG39" i="91"/>
  <c r="Q26" i="95"/>
  <c r="AG26" i="95"/>
  <c r="AU26" i="95" s="1"/>
  <c r="AT27" i="95"/>
  <c r="AU27" i="95" s="1"/>
  <c r="Q47" i="95"/>
  <c r="AG47" i="95"/>
  <c r="AT48" i="95"/>
  <c r="AU48" i="95" s="1"/>
  <c r="Q18" i="95"/>
  <c r="AG18" i="95"/>
  <c r="Q38" i="95"/>
  <c r="AG38" i="95"/>
  <c r="AT39" i="95"/>
  <c r="AU39" i="95" s="1"/>
  <c r="AT17" i="109"/>
  <c r="AU17" i="109" s="1"/>
  <c r="I34" i="95"/>
  <c r="I37" i="95" s="1"/>
  <c r="AG23" i="95"/>
  <c r="T9" i="95"/>
  <c r="AT23" i="95"/>
  <c r="AT44" i="91"/>
  <c r="AT49" i="91"/>
  <c r="Q54" i="91"/>
  <c r="Q22" i="91"/>
  <c r="AG44" i="91"/>
  <c r="Q46" i="91"/>
  <c r="AT47" i="91"/>
  <c r="AG49" i="91"/>
  <c r="AT45" i="91"/>
  <c r="AG47" i="91"/>
  <c r="AT33" i="91"/>
  <c r="AU33" i="91" s="1"/>
  <c r="Q43" i="91"/>
  <c r="AG45" i="91"/>
  <c r="Q48" i="91"/>
  <c r="Q45" i="109"/>
  <c r="Q47" i="109"/>
  <c r="AT46" i="109"/>
  <c r="AG46" i="109"/>
  <c r="N20" i="18"/>
  <c r="V20" i="18"/>
  <c r="Y70" i="18"/>
  <c r="P27" i="18"/>
  <c r="G77" i="18"/>
  <c r="L27" i="18"/>
  <c r="M70" i="18"/>
  <c r="Q27" i="18"/>
  <c r="L63" i="18"/>
  <c r="G34" i="18"/>
  <c r="F70" i="18"/>
  <c r="Q20" i="18"/>
  <c r="K34" i="18"/>
  <c r="P63" i="18"/>
  <c r="L20" i="18"/>
  <c r="G63" i="18"/>
  <c r="V70" i="18"/>
  <c r="V77" i="18"/>
  <c r="G20" i="18"/>
  <c r="V34" i="18"/>
  <c r="K77" i="18"/>
  <c r="M27" i="18"/>
  <c r="O70" i="18"/>
  <c r="G27" i="18"/>
  <c r="Q34" i="18"/>
  <c r="G70" i="18"/>
  <c r="O27" i="18"/>
  <c r="K63" i="18"/>
  <c r="K27" i="18"/>
  <c r="F34" i="18"/>
  <c r="Y63" i="18"/>
  <c r="N77" i="18"/>
  <c r="F20" i="18"/>
  <c r="K70" i="18"/>
  <c r="O63" i="18"/>
  <c r="M20" i="18"/>
  <c r="V63" i="18"/>
  <c r="Q77" i="18"/>
  <c r="L70" i="18"/>
  <c r="M77" i="18"/>
  <c r="P77" i="18"/>
  <c r="Q63" i="18"/>
  <c r="Q70" i="18"/>
  <c r="P34" i="18"/>
  <c r="L34" i="18"/>
  <c r="M34" i="18"/>
  <c r="Y77" i="18"/>
  <c r="V27" i="18"/>
  <c r="N27" i="18"/>
  <c r="O77" i="18"/>
  <c r="M63" i="18"/>
  <c r="P70" i="18"/>
  <c r="F77" i="18"/>
  <c r="F27" i="18"/>
  <c r="N70" i="18"/>
  <c r="N63" i="18"/>
  <c r="F63" i="18"/>
  <c r="K20" i="18"/>
  <c r="L77" i="18"/>
  <c r="O20" i="18"/>
  <c r="P20" i="18"/>
  <c r="O34" i="18"/>
  <c r="N34" i="18"/>
  <c r="AU27" i="91" l="1"/>
  <c r="AU26" i="91"/>
  <c r="AG22" i="95"/>
  <c r="AG33" i="109"/>
  <c r="AU17" i="91"/>
  <c r="AU25" i="91"/>
  <c r="AU17" i="95"/>
  <c r="AU18" i="95"/>
  <c r="AU33" i="95"/>
  <c r="L34" i="95"/>
  <c r="L37" i="95" s="1"/>
  <c r="AU24" i="91"/>
  <c r="AU25" i="95"/>
  <c r="AU18" i="109"/>
  <c r="AT22" i="95"/>
  <c r="AG26" i="109"/>
  <c r="AG23" i="109"/>
  <c r="Q28" i="109"/>
  <c r="O54" i="18"/>
  <c r="O9" i="18" s="1"/>
  <c r="AE70" i="18"/>
  <c r="AM70" i="18" s="1"/>
  <c r="AA27" i="18"/>
  <c r="J27" i="68" s="1"/>
  <c r="AB27" i="68" s="1"/>
  <c r="F54" i="18"/>
  <c r="F9" i="18" s="1"/>
  <c r="Q54" i="18"/>
  <c r="Q9" i="18" s="1"/>
  <c r="Z27" i="18"/>
  <c r="I27" i="68" s="1"/>
  <c r="AA27" i="68" s="1"/>
  <c r="AE63" i="18"/>
  <c r="AG77" i="18"/>
  <c r="AO77" i="18" s="1"/>
  <c r="P54" i="18"/>
  <c r="P9" i="18" s="1"/>
  <c r="K54" i="18"/>
  <c r="K9" i="18" s="1"/>
  <c r="Y20" i="18"/>
  <c r="Z34" i="18"/>
  <c r="I34" i="68" s="1"/>
  <c r="AA34" i="68" s="1"/>
  <c r="Y34" i="18"/>
  <c r="H34" i="68" s="1"/>
  <c r="AG63" i="18"/>
  <c r="M54" i="18"/>
  <c r="M9" i="18" s="1"/>
  <c r="Y27" i="18"/>
  <c r="H27" i="68" s="1"/>
  <c r="AA34" i="18"/>
  <c r="J34" i="68" s="1"/>
  <c r="AB34" i="68" s="1"/>
  <c r="G54" i="18"/>
  <c r="G9" i="18" s="1"/>
  <c r="AA20" i="18"/>
  <c r="Z20" i="18"/>
  <c r="N54" i="18"/>
  <c r="N9" i="18" s="1"/>
  <c r="V54" i="18"/>
  <c r="V9" i="18" s="1"/>
  <c r="AE77" i="18"/>
  <c r="AM77" i="18" s="1"/>
  <c r="L54" i="18"/>
  <c r="L9" i="18" s="1"/>
  <c r="AG70" i="18"/>
  <c r="AO70" i="18" s="1"/>
  <c r="AU22" i="95"/>
  <c r="AT28" i="109"/>
  <c r="AT26" i="109"/>
  <c r="AU47" i="95"/>
  <c r="AU48" i="109"/>
  <c r="T9" i="91"/>
  <c r="AU47" i="91"/>
  <c r="AU49" i="91"/>
  <c r="Q22" i="95"/>
  <c r="AU23" i="95"/>
  <c r="AT22" i="109"/>
  <c r="AU38" i="95"/>
  <c r="AU54" i="95"/>
  <c r="AU47" i="109"/>
  <c r="AU16" i="91"/>
  <c r="AU16" i="95"/>
  <c r="AU39" i="109"/>
  <c r="AG22" i="109"/>
  <c r="AG28" i="109"/>
  <c r="AT25" i="109"/>
  <c r="AT23" i="109"/>
  <c r="AU23" i="109" s="1"/>
  <c r="Q33" i="109"/>
  <c r="Q23" i="109"/>
  <c r="Q22" i="109"/>
  <c r="AU39" i="91"/>
  <c r="AU44" i="95"/>
  <c r="AU43" i="109"/>
  <c r="AU45" i="95"/>
  <c r="AU46" i="91"/>
  <c r="AU43" i="91"/>
  <c r="AU46" i="95"/>
  <c r="AU43" i="95"/>
  <c r="AU16" i="109"/>
  <c r="AN63" i="18"/>
  <c r="AN9" i="18" s="1"/>
  <c r="AF9" i="18"/>
  <c r="AU46" i="109"/>
  <c r="AU45" i="91"/>
  <c r="AU44" i="91"/>
  <c r="AG25" i="109"/>
  <c r="Q26" i="109"/>
  <c r="Q25" i="109"/>
  <c r="AT33" i="109"/>
  <c r="AU33" i="109" s="1"/>
  <c r="AU48" i="91"/>
  <c r="AU38" i="91"/>
  <c r="AU49" i="95"/>
  <c r="AU54" i="109"/>
  <c r="AF34" i="109"/>
  <c r="AF37" i="109" s="1"/>
  <c r="X34" i="109"/>
  <c r="X37" i="109" s="1"/>
  <c r="AK34" i="109"/>
  <c r="AK37" i="109" s="1"/>
  <c r="AD34" i="109"/>
  <c r="AD37" i="109" s="1"/>
  <c r="AB34" i="109"/>
  <c r="AB37" i="109" s="1"/>
  <c r="L34" i="109"/>
  <c r="L37" i="109" s="1"/>
  <c r="AQ34" i="109"/>
  <c r="AQ37" i="109" s="1"/>
  <c r="AR34" i="109"/>
  <c r="AR37" i="109" s="1"/>
  <c r="AM34" i="109"/>
  <c r="AM37" i="109" s="1"/>
  <c r="AC34" i="109"/>
  <c r="AC37" i="109" s="1"/>
  <c r="T9" i="109"/>
  <c r="K34" i="109"/>
  <c r="K37" i="109" s="1"/>
  <c r="M34" i="109"/>
  <c r="M37" i="109" s="1"/>
  <c r="Y34" i="109"/>
  <c r="Y37" i="109" s="1"/>
  <c r="AP34" i="109"/>
  <c r="AP37" i="109" s="1"/>
  <c r="I34" i="109"/>
  <c r="I37" i="109" s="1"/>
  <c r="AL34" i="109"/>
  <c r="AL37" i="109" s="1"/>
  <c r="AE34" i="109"/>
  <c r="AE37" i="109" s="1"/>
  <c r="O34" i="109"/>
  <c r="O37" i="109" s="1"/>
  <c r="AA34" i="109"/>
  <c r="AA37" i="109" s="1"/>
  <c r="P34" i="95"/>
  <c r="P37" i="95" s="1"/>
  <c r="L34" i="91"/>
  <c r="L37" i="91" s="1"/>
  <c r="N34" i="95"/>
  <c r="N37" i="95" s="1"/>
  <c r="O34" i="95"/>
  <c r="O37" i="95" s="1"/>
  <c r="Y34" i="95"/>
  <c r="Y37" i="95" s="1"/>
  <c r="AF34" i="95"/>
  <c r="AF37" i="95" s="1"/>
  <c r="AE34" i="95"/>
  <c r="AE37" i="95" s="1"/>
  <c r="J34" i="95"/>
  <c r="J37" i="95" s="1"/>
  <c r="AR34" i="95"/>
  <c r="AR37" i="95" s="1"/>
  <c r="AP34" i="95"/>
  <c r="AP37" i="95" s="1"/>
  <c r="H34" i="95"/>
  <c r="H37" i="95" s="1"/>
  <c r="AB34" i="95"/>
  <c r="AB37" i="95" s="1"/>
  <c r="Z34" i="95"/>
  <c r="Z37" i="95" s="1"/>
  <c r="AD34" i="95"/>
  <c r="AD37" i="95" s="1"/>
  <c r="AN34" i="95"/>
  <c r="AN37" i="95" s="1"/>
  <c r="AC34" i="95"/>
  <c r="AC37" i="95" s="1"/>
  <c r="M34" i="95"/>
  <c r="M37" i="95" s="1"/>
  <c r="AK34" i="95"/>
  <c r="AK37" i="95" s="1"/>
  <c r="AS34" i="95"/>
  <c r="AS37" i="95" s="1"/>
  <c r="AA34" i="95"/>
  <c r="AA37" i="95" s="1"/>
  <c r="K34" i="95"/>
  <c r="K37" i="95" s="1"/>
  <c r="X34" i="95"/>
  <c r="X37" i="95" s="1"/>
  <c r="AQ34" i="95"/>
  <c r="AQ37" i="95" s="1"/>
  <c r="AL34" i="95"/>
  <c r="AL37" i="95" s="1"/>
  <c r="H34" i="91"/>
  <c r="H37" i="91" s="1"/>
  <c r="AO34" i="91"/>
  <c r="AO37" i="91" s="1"/>
  <c r="AD34" i="91"/>
  <c r="AD37" i="91" s="1"/>
  <c r="AC34" i="91"/>
  <c r="AC37" i="91" s="1"/>
  <c r="AB34" i="91"/>
  <c r="AB37" i="91" s="1"/>
  <c r="AA34" i="91"/>
  <c r="AA37" i="91" s="1"/>
  <c r="I34" i="91"/>
  <c r="I37" i="91" s="1"/>
  <c r="AM34" i="91"/>
  <c r="AM37" i="91" s="1"/>
  <c r="AF34" i="91"/>
  <c r="AF37" i="91" s="1"/>
  <c r="AK34" i="91"/>
  <c r="AK37" i="91" s="1"/>
  <c r="N34" i="91"/>
  <c r="N37" i="91" s="1"/>
  <c r="AR34" i="91"/>
  <c r="AR37" i="91" s="1"/>
  <c r="Z34" i="91"/>
  <c r="Z37" i="91" s="1"/>
  <c r="Y34" i="91"/>
  <c r="Y37" i="91" s="1"/>
  <c r="AP34" i="91"/>
  <c r="AP37" i="91" s="1"/>
  <c r="X34" i="91"/>
  <c r="X37" i="91" s="1"/>
  <c r="AE34" i="91"/>
  <c r="AE37" i="91" s="1"/>
  <c r="J34" i="91"/>
  <c r="J37" i="91" s="1"/>
  <c r="AN34" i="91"/>
  <c r="AN37" i="91" s="1"/>
  <c r="M34" i="91"/>
  <c r="M37" i="91" s="1"/>
  <c r="AQ34" i="91"/>
  <c r="AQ37" i="91" s="1"/>
  <c r="P34" i="91"/>
  <c r="P37" i="91" s="1"/>
  <c r="AL34" i="91"/>
  <c r="AL37" i="91" s="1"/>
  <c r="P34" i="109"/>
  <c r="P37" i="109" s="1"/>
  <c r="J34" i="109"/>
  <c r="J37" i="109" s="1"/>
  <c r="AS34" i="109"/>
  <c r="AS37" i="109" s="1"/>
  <c r="Z34" i="109"/>
  <c r="Z37" i="109" s="1"/>
  <c r="AO34" i="109"/>
  <c r="AO37" i="109" s="1"/>
  <c r="AU25" i="109" l="1"/>
  <c r="AU26" i="109"/>
  <c r="AS34" i="91"/>
  <c r="AS37" i="91" s="1"/>
  <c r="AM34" i="95"/>
  <c r="AM37" i="95" s="1"/>
  <c r="AU22" i="109"/>
  <c r="H20" i="68"/>
  <c r="Y54" i="18"/>
  <c r="Y9" i="18" s="1"/>
  <c r="AE9" i="18"/>
  <c r="AM63" i="18"/>
  <c r="AM9" i="18" s="1"/>
  <c r="AO34" i="95"/>
  <c r="AO37" i="95" s="1"/>
  <c r="I20" i="68"/>
  <c r="Z54" i="18"/>
  <c r="Z9" i="18" s="1"/>
  <c r="AO63" i="18"/>
  <c r="AO9" i="18" s="1"/>
  <c r="AG9" i="18"/>
  <c r="K34" i="91"/>
  <c r="K37" i="91" s="1"/>
  <c r="P55" i="95"/>
  <c r="P9" i="95" s="1"/>
  <c r="AU28" i="109"/>
  <c r="AD34" i="68"/>
  <c r="Z34" i="68"/>
  <c r="G34" i="68"/>
  <c r="Y34" i="68"/>
  <c r="O34" i="91"/>
  <c r="O37" i="91" s="1"/>
  <c r="AT19" i="95"/>
  <c r="AJ34" i="95"/>
  <c r="AA54" i="18"/>
  <c r="AA9" i="18" s="1"/>
  <c r="J20" i="68"/>
  <c r="AD27" i="68"/>
  <c r="G27" i="68"/>
  <c r="Z27" i="68"/>
  <c r="Y27" i="68"/>
  <c r="N34" i="109"/>
  <c r="N37" i="109" s="1"/>
  <c r="H34" i="109"/>
  <c r="H37" i="109" s="1"/>
  <c r="L55" i="95"/>
  <c r="L9" i="95" s="1"/>
  <c r="AN34" i="109"/>
  <c r="AN37" i="109" s="1"/>
  <c r="L55" i="91"/>
  <c r="L9" i="91" s="1"/>
  <c r="AB20" i="68" l="1"/>
  <c r="AB9" i="68" s="1"/>
  <c r="J54" i="68"/>
  <c r="J9" i="68" s="1"/>
  <c r="AG19" i="91"/>
  <c r="W34" i="91"/>
  <c r="AT19" i="91"/>
  <c r="AJ34" i="91"/>
  <c r="Q19" i="95"/>
  <c r="G34" i="95"/>
  <c r="AG19" i="95"/>
  <c r="W34" i="95"/>
  <c r="Q19" i="109"/>
  <c r="G34" i="109"/>
  <c r="AJ37" i="95"/>
  <c r="AT34" i="95"/>
  <c r="AG19" i="109"/>
  <c r="W34" i="109"/>
  <c r="Q19" i="91"/>
  <c r="G34" i="91"/>
  <c r="AT19" i="109"/>
  <c r="AJ34" i="109"/>
  <c r="AA20" i="68"/>
  <c r="AA9" i="68" s="1"/>
  <c r="I54" i="68"/>
  <c r="I9" i="68" s="1"/>
  <c r="Z20" i="68"/>
  <c r="Z9" i="68" s="1"/>
  <c r="G20" i="68"/>
  <c r="G54" i="68" s="1"/>
  <c r="G9" i="68" s="1"/>
  <c r="Y20" i="68"/>
  <c r="Y9" i="68" s="1"/>
  <c r="AD20" i="68"/>
  <c r="H54" i="68"/>
  <c r="I55" i="95"/>
  <c r="I9" i="95" s="1"/>
  <c r="J55" i="95"/>
  <c r="J9" i="95" s="1"/>
  <c r="N55" i="95"/>
  <c r="N9" i="95" s="1"/>
  <c r="O55" i="91"/>
  <c r="N55" i="91"/>
  <c r="N9" i="91" s="1"/>
  <c r="I55" i="91"/>
  <c r="I9" i="91" s="1"/>
  <c r="P55" i="109"/>
  <c r="P9" i="109" s="1"/>
  <c r="AE55" i="91"/>
  <c r="AE9" i="91" s="1"/>
  <c r="AN55" i="95"/>
  <c r="AN9" i="95" s="1"/>
  <c r="AR55" i="95"/>
  <c r="AR9" i="95" s="1"/>
  <c r="AS55" i="95"/>
  <c r="AS9" i="95" s="1"/>
  <c r="AK55" i="91"/>
  <c r="AK9" i="91" s="1"/>
  <c r="AP55" i="91"/>
  <c r="AP9" i="91" s="1"/>
  <c r="AF55" i="95"/>
  <c r="AF9" i="95" s="1"/>
  <c r="Z55" i="95"/>
  <c r="Z9" i="95" s="1"/>
  <c r="AL55" i="95"/>
  <c r="AL9" i="95" s="1"/>
  <c r="AD55" i="109"/>
  <c r="AD9" i="109" s="1"/>
  <c r="X55" i="109"/>
  <c r="X9" i="109" s="1"/>
  <c r="AC55" i="109"/>
  <c r="AC9" i="109" s="1"/>
  <c r="AD55" i="91"/>
  <c r="AD9" i="91" s="1"/>
  <c r="AE55" i="95"/>
  <c r="AE9" i="95" s="1"/>
  <c r="AC55" i="95"/>
  <c r="AC9" i="95" s="1"/>
  <c r="AA55" i="95"/>
  <c r="AA9" i="95" s="1"/>
  <c r="AP55" i="109"/>
  <c r="AP9" i="109" s="1"/>
  <c r="Y55" i="91"/>
  <c r="Y9" i="91" s="1"/>
  <c r="AS55" i="109"/>
  <c r="AS9" i="109" s="1"/>
  <c r="AB55" i="91"/>
  <c r="AB9" i="91" s="1"/>
  <c r="AF55" i="109"/>
  <c r="AF9" i="109" s="1"/>
  <c r="AL55" i="109"/>
  <c r="AL9" i="109" s="1"/>
  <c r="AC55" i="91"/>
  <c r="AC9" i="91" s="1"/>
  <c r="AL55" i="91"/>
  <c r="AL9" i="91" s="1"/>
  <c r="AK55" i="95"/>
  <c r="AK9" i="95" s="1"/>
  <c r="AB55" i="95"/>
  <c r="AB9" i="95" s="1"/>
  <c r="K55" i="95"/>
  <c r="K9" i="95" s="1"/>
  <c r="O55" i="95"/>
  <c r="O9" i="95" s="1"/>
  <c r="AD55" i="95"/>
  <c r="AD9" i="95" s="1"/>
  <c r="AQ55" i="91"/>
  <c r="AQ9" i="91" s="1"/>
  <c r="P55" i="91"/>
  <c r="P9" i="91" s="1"/>
  <c r="H55" i="91"/>
  <c r="H9" i="91" s="1"/>
  <c r="J55" i="91"/>
  <c r="J9" i="91" s="1"/>
  <c r="AM55" i="91"/>
  <c r="AM9" i="91" s="1"/>
  <c r="AA55" i="91"/>
  <c r="AA9" i="91" s="1"/>
  <c r="M55" i="91"/>
  <c r="M9" i="91" s="1"/>
  <c r="AF55" i="91"/>
  <c r="AF9" i="91" s="1"/>
  <c r="AN55" i="91"/>
  <c r="AN9" i="91" s="1"/>
  <c r="AQ55" i="109"/>
  <c r="AQ9" i="109" s="1"/>
  <c r="J55" i="109"/>
  <c r="J9" i="109" s="1"/>
  <c r="Z55" i="109"/>
  <c r="Z9" i="109" s="1"/>
  <c r="AO55" i="109"/>
  <c r="AO9" i="109" s="1"/>
  <c r="AR55" i="109"/>
  <c r="AR9" i="109" s="1"/>
  <c r="Y55" i="109"/>
  <c r="Y9" i="109" s="1"/>
  <c r="AE55" i="109"/>
  <c r="AE9" i="109" s="1"/>
  <c r="K55" i="109"/>
  <c r="K9" i="109" s="1"/>
  <c r="M55" i="109"/>
  <c r="M9" i="109" s="1"/>
  <c r="K55" i="91" l="1"/>
  <c r="K9" i="91" s="1"/>
  <c r="AS55" i="91"/>
  <c r="AS9" i="91" s="1"/>
  <c r="AG34" i="109"/>
  <c r="W37" i="109"/>
  <c r="Q34" i="109"/>
  <c r="G37" i="109"/>
  <c r="O9" i="91"/>
  <c r="G37" i="95"/>
  <c r="Q34" i="95"/>
  <c r="AJ37" i="91"/>
  <c r="AT34" i="91"/>
  <c r="AU19" i="91"/>
  <c r="AM55" i="95"/>
  <c r="AM9" i="95" s="1"/>
  <c r="H9" i="68"/>
  <c r="AD54" i="68"/>
  <c r="AD9" i="68" s="1"/>
  <c r="AJ37" i="109"/>
  <c r="AT34" i="109"/>
  <c r="G37" i="91"/>
  <c r="Q34" i="91"/>
  <c r="AU19" i="109"/>
  <c r="W37" i="95"/>
  <c r="AG34" i="95"/>
  <c r="AU34" i="95" s="1"/>
  <c r="AG34" i="91"/>
  <c r="W37" i="91"/>
  <c r="AT37" i="95"/>
  <c r="AO55" i="95"/>
  <c r="AO9" i="95" s="1"/>
  <c r="AU19" i="95"/>
  <c r="H55" i="95"/>
  <c r="H9" i="95" s="1"/>
  <c r="I55" i="109"/>
  <c r="I9" i="109" s="1"/>
  <c r="M55" i="95"/>
  <c r="M9" i="95" s="1"/>
  <c r="O55" i="109"/>
  <c r="O9" i="109" s="1"/>
  <c r="H55" i="109"/>
  <c r="H9" i="109" s="1"/>
  <c r="N55" i="109"/>
  <c r="N9" i="109" s="1"/>
  <c r="L55" i="109"/>
  <c r="L9" i="109" s="1"/>
  <c r="AM55" i="109"/>
  <c r="AM9" i="109" s="1"/>
  <c r="AB55" i="109"/>
  <c r="AB9" i="109" s="1"/>
  <c r="AR55" i="91"/>
  <c r="AR9" i="91" s="1"/>
  <c r="AK55" i="109"/>
  <c r="AK9" i="109" s="1"/>
  <c r="AQ55" i="95"/>
  <c r="AQ9" i="95" s="1"/>
  <c r="AP55" i="95"/>
  <c r="AP9" i="95" s="1"/>
  <c r="Y55" i="95"/>
  <c r="Y9" i="95" s="1"/>
  <c r="AO55" i="91"/>
  <c r="AO9" i="91" s="1"/>
  <c r="X55" i="91"/>
  <c r="X9" i="91" s="1"/>
  <c r="X55" i="95"/>
  <c r="X9" i="95" s="1"/>
  <c r="Z55" i="91"/>
  <c r="Z9" i="91" s="1"/>
  <c r="AN55" i="109"/>
  <c r="AN9" i="109" s="1"/>
  <c r="AA55" i="109"/>
  <c r="AA9" i="109" s="1"/>
  <c r="AU34" i="91" l="1"/>
  <c r="AG37" i="91"/>
  <c r="AU34" i="109"/>
  <c r="AT37" i="109"/>
  <c r="AT37" i="91"/>
  <c r="Q37" i="109"/>
  <c r="AG37" i="95"/>
  <c r="Q37" i="91"/>
  <c r="Q37" i="95"/>
  <c r="AG37" i="109"/>
  <c r="E20" i="18"/>
  <c r="E70" i="18"/>
  <c r="E77" i="18"/>
  <c r="E63" i="18"/>
  <c r="E27" i="18"/>
  <c r="E34" i="18"/>
  <c r="E54" i="18" l="1"/>
  <c r="E9" i="18" s="1"/>
  <c r="AT40" i="95"/>
  <c r="AJ55" i="95"/>
  <c r="AU37" i="109"/>
  <c r="AU37" i="91"/>
  <c r="AU37" i="95"/>
  <c r="Q40" i="109" l="1"/>
  <c r="G55" i="109"/>
  <c r="Q55" i="109" s="1"/>
  <c r="G9" i="109"/>
  <c r="Q40" i="91"/>
  <c r="G55" i="91"/>
  <c r="AT40" i="109"/>
  <c r="AJ55" i="109"/>
  <c r="AT55" i="109" s="1"/>
  <c r="AT9" i="109" s="1"/>
  <c r="AG40" i="109"/>
  <c r="W55" i="109"/>
  <c r="AG55" i="109" s="1"/>
  <c r="AG40" i="91"/>
  <c r="W55" i="91"/>
  <c r="AG55" i="91" s="1"/>
  <c r="Q40" i="95"/>
  <c r="G55" i="95"/>
  <c r="Q55" i="95" s="1"/>
  <c r="AT40" i="91"/>
  <c r="AJ55" i="91"/>
  <c r="AT55" i="91" s="1"/>
  <c r="AT9" i="91" s="1"/>
  <c r="AG40" i="95"/>
  <c r="W55" i="95"/>
  <c r="AG55" i="95" s="1"/>
  <c r="AT55" i="95"/>
  <c r="AT9" i="95" s="1"/>
  <c r="AJ9" i="95"/>
  <c r="H34" i="18"/>
  <c r="H20" i="18"/>
  <c r="W70" i="18"/>
  <c r="H63" i="18"/>
  <c r="H27" i="18"/>
  <c r="W20" i="18"/>
  <c r="H70" i="18"/>
  <c r="W34" i="18"/>
  <c r="H77" i="18"/>
  <c r="W77" i="18"/>
  <c r="W63" i="18"/>
  <c r="W9" i="109" l="1"/>
  <c r="G9" i="95"/>
  <c r="W9" i="95"/>
  <c r="W9" i="91"/>
  <c r="AJ9" i="109"/>
  <c r="AH70" i="18" a="1"/>
  <c r="AH70" i="18" s="1"/>
  <c r="AB27" i="18"/>
  <c r="K27" i="68" s="1"/>
  <c r="AB34" i="18"/>
  <c r="K34" i="68" s="1"/>
  <c r="AP77" i="18"/>
  <c r="AP63" i="18"/>
  <c r="AP20" i="18"/>
  <c r="AH77" i="18" a="1"/>
  <c r="AH77" i="18" s="1"/>
  <c r="AP34" i="18"/>
  <c r="AP70" i="18"/>
  <c r="AH63" i="18" a="1"/>
  <c r="AH63" i="18" s="1"/>
  <c r="H54" i="18"/>
  <c r="H9" i="18" s="1"/>
  <c r="AB20" i="18"/>
  <c r="AJ9" i="91"/>
  <c r="AU40" i="91"/>
  <c r="AG9" i="91"/>
  <c r="AU55" i="95"/>
  <c r="AU55" i="109"/>
  <c r="Q9" i="109"/>
  <c r="AU40" i="95"/>
  <c r="AG9" i="95"/>
  <c r="Q9" i="95"/>
  <c r="AU55" i="91"/>
  <c r="AU9" i="91" s="1"/>
  <c r="AU40" i="109"/>
  <c r="AG9" i="109"/>
  <c r="Q55" i="91"/>
  <c r="G9" i="91"/>
  <c r="W27" i="18"/>
  <c r="AU9" i="109" l="1"/>
  <c r="A8" i="109" s="1"/>
  <c r="AH9" i="18"/>
  <c r="AU9" i="95"/>
  <c r="A8" i="95" s="1"/>
  <c r="AP27" i="18"/>
  <c r="AP9" i="18" s="1"/>
  <c r="W54" i="18"/>
  <c r="W9" i="18" s="1"/>
  <c r="Q9" i="91"/>
  <c r="A8" i="91" s="1"/>
  <c r="K20" i="68"/>
  <c r="K54" i="68" s="1"/>
  <c r="K9" i="68" s="1"/>
  <c r="A8" i="68" s="1"/>
  <c r="AB54" i="18"/>
  <c r="AB9" i="18" s="1"/>
  <c r="E42" i="11"/>
  <c r="E56" i="11"/>
  <c r="E49" i="11"/>
  <c r="E27" i="11"/>
  <c r="A8" i="18" l="1"/>
  <c r="E37" i="11"/>
  <c r="N34" i="20" l="1"/>
  <c r="N27" i="20"/>
  <c r="N20" i="20" l="1"/>
  <c r="N9" i="20" s="1"/>
  <c r="E9" i="20"/>
  <c r="O20" i="20" l="1"/>
  <c r="O34" i="20"/>
  <c r="O27" i="20"/>
  <c r="P34" i="20"/>
  <c r="P27" i="20"/>
  <c r="F9" i="20" l="1"/>
  <c r="P20" i="20"/>
  <c r="P9" i="20" s="1"/>
  <c r="G9" i="20"/>
  <c r="O9" i="20"/>
  <c r="Q27" i="20"/>
  <c r="Q34" i="20"/>
  <c r="Q20" i="20" l="1"/>
  <c r="Q9" i="20" s="1"/>
  <c r="H9" i="20"/>
  <c r="R27" i="20"/>
  <c r="R34" i="20"/>
  <c r="R20" i="20" l="1"/>
  <c r="R9" i="20" s="1"/>
  <c r="I9" i="20"/>
  <c r="S34" i="20"/>
  <c r="S27" i="20"/>
  <c r="S20" i="20" l="1"/>
  <c r="S9" i="20" s="1"/>
  <c r="J9" i="20"/>
  <c r="T27" i="20"/>
  <c r="T34" i="20"/>
  <c r="T20" i="20" l="1"/>
  <c r="T9" i="20" s="1"/>
  <c r="K9" i="20"/>
  <c r="U27" i="20"/>
  <c r="U34" i="20"/>
  <c r="U20" i="20" l="1"/>
  <c r="U9" i="20" s="1"/>
  <c r="L9" i="20"/>
  <c r="V34" i="20"/>
  <c r="V27" i="20"/>
  <c r="V20" i="20" l="1"/>
  <c r="V9" i="20" s="1"/>
  <c r="M9" i="20"/>
  <c r="A8" i="20" l="1"/>
  <c r="E28" i="11"/>
</calcChain>
</file>

<file path=xl/sharedStrings.xml><?xml version="1.0" encoding="utf-8"?>
<sst xmlns="http://schemas.openxmlformats.org/spreadsheetml/2006/main" count="10573" uniqueCount="855">
  <si>
    <t>Monetised Risk</t>
  </si>
  <si>
    <t>km</t>
  </si>
  <si>
    <t>Volumes</t>
  </si>
  <si>
    <t>Deterioration</t>
  </si>
  <si>
    <t>Asset Category</t>
  </si>
  <si>
    <t>P1</t>
  </si>
  <si>
    <t>P2</t>
  </si>
  <si>
    <t>P3</t>
  </si>
  <si>
    <t>P4</t>
  </si>
  <si>
    <t>P5</t>
  </si>
  <si>
    <t>Risk</t>
  </si>
  <si>
    <t>Risk - Minimum point in band</t>
  </si>
  <si>
    <t>Risk - Maximum point in band</t>
  </si>
  <si>
    <t>Risk - Average for population in band</t>
  </si>
  <si>
    <t>R1</t>
  </si>
  <si>
    <t>R2</t>
  </si>
  <si>
    <t>R3</t>
  </si>
  <si>
    <t>R4</t>
  </si>
  <si>
    <t>R5</t>
  </si>
  <si>
    <t>R6</t>
  </si>
  <si>
    <t>R7</t>
  </si>
  <si>
    <t>R8</t>
  </si>
  <si>
    <t>R9</t>
  </si>
  <si>
    <t>R10</t>
  </si>
  <si>
    <t>RIIO-1</t>
  </si>
  <si>
    <t>RIIO-2</t>
  </si>
  <si>
    <t>Risk Bandings</t>
  </si>
  <si>
    <t>Total Risk</t>
  </si>
  <si>
    <t>Risk - Total for population in band</t>
  </si>
  <si>
    <t>Total</t>
  </si>
  <si>
    <t>[Any other colour keys required?]</t>
  </si>
  <si>
    <t>Input not relevant</t>
  </si>
  <si>
    <t>Link from other workbook</t>
  </si>
  <si>
    <t>Link from other sheet in workbook</t>
  </si>
  <si>
    <t>Calculation cell (total)</t>
  </si>
  <si>
    <t>Calculation cell (sub-total)</t>
  </si>
  <si>
    <t>abc</t>
  </si>
  <si>
    <t>Non-editable cell</t>
  </si>
  <si>
    <t>Colour Key (to be agreed cross sector)</t>
  </si>
  <si>
    <t>To be agreed</t>
  </si>
  <si>
    <t>Version Number Convention</t>
  </si>
  <si>
    <t>Company Short Name</t>
  </si>
  <si>
    <t>Company Name</t>
  </si>
  <si>
    <t>Licensees</t>
  </si>
  <si>
    <t>File Name</t>
  </si>
  <si>
    <t>Submitted Date</t>
  </si>
  <si>
    <t>Workbook</t>
  </si>
  <si>
    <t>Check</t>
  </si>
  <si>
    <t>Link</t>
  </si>
  <si>
    <t>Worksheet title</t>
  </si>
  <si>
    <t>Tab Name</t>
  </si>
  <si>
    <t>Volumes - Total for population in risk band</t>
  </si>
  <si>
    <t>Range</t>
  </si>
  <si>
    <t>Units</t>
  </si>
  <si>
    <t>#</t>
  </si>
  <si>
    <t>R£m</t>
  </si>
  <si>
    <t>None</t>
  </si>
  <si>
    <t>Total Risk Profiles</t>
  </si>
  <si>
    <t>Methodological Changes</t>
  </si>
  <si>
    <t xml:space="preserve">Intervention </t>
  </si>
  <si>
    <t>Intervention Category</t>
  </si>
  <si>
    <t>Asset Family</t>
  </si>
  <si>
    <t>Expected Impact on Monetised Risk</t>
  </si>
  <si>
    <t>Explanation</t>
  </si>
  <si>
    <t>Replacement</t>
  </si>
  <si>
    <t>Refurbishment</t>
  </si>
  <si>
    <t>Maintenance &amp; Repair</t>
  </si>
  <si>
    <t>Removal</t>
  </si>
  <si>
    <t>Addition</t>
  </si>
  <si>
    <t>General Definition</t>
  </si>
  <si>
    <t>Definition</t>
  </si>
  <si>
    <t>Asset Specific Definition (if required)</t>
  </si>
  <si>
    <t>N0_Cover</t>
  </si>
  <si>
    <t>N0.1_Contents</t>
  </si>
  <si>
    <t>N0.1 Contents</t>
  </si>
  <si>
    <t>N0.6 Data Constants</t>
  </si>
  <si>
    <t>N0 Cover</t>
  </si>
  <si>
    <t>N: NARM</t>
  </si>
  <si>
    <t>N1.1_Intervention_Definitions</t>
  </si>
  <si>
    <t>N1.1 Intervention Definitions</t>
  </si>
  <si>
    <t>N1.2_Intervention_Listing</t>
  </si>
  <si>
    <t>N1.2 Intervention Listing</t>
  </si>
  <si>
    <t>N2_Network_Risk</t>
  </si>
  <si>
    <t>N2 Network Risk</t>
  </si>
  <si>
    <t>N2.1_Network_Risk_Summary</t>
  </si>
  <si>
    <t>N2.2_Risk_Bandings</t>
  </si>
  <si>
    <t>N2.1 Network Risk Summary</t>
  </si>
  <si>
    <t>N1.3_Project_Listing</t>
  </si>
  <si>
    <t>N1.3 Project Listing</t>
  </si>
  <si>
    <t>N3_Asset_Category_Risk</t>
  </si>
  <si>
    <t>N3 Asset Category Risk</t>
  </si>
  <si>
    <t>N1_Output_Delivery</t>
  </si>
  <si>
    <t>N1 Output Delivery</t>
  </si>
  <si>
    <t>Item/sub-component</t>
  </si>
  <si>
    <t>No.</t>
  </si>
  <si>
    <t>END</t>
  </si>
  <si>
    <t>N/A</t>
  </si>
  <si>
    <t>Assumed volume of interventions in plan</t>
  </si>
  <si>
    <t>Expected Life of Intervention (yrs)</t>
  </si>
  <si>
    <t>NARM Assets</t>
  </si>
  <si>
    <t>Asset Categories</t>
  </si>
  <si>
    <t>RIIO-2 Total</t>
  </si>
  <si>
    <t>Yes/ No</t>
  </si>
  <si>
    <t>PoF/ CoF</t>
  </si>
  <si>
    <t>Extension of Expected Asset Life</t>
  </si>
  <si>
    <t>R£</t>
  </si>
  <si>
    <t>Other Factors</t>
  </si>
  <si>
    <t>Data Cleanse</t>
  </si>
  <si>
    <t>Asset Replacement Due To Early Life Failures</t>
  </si>
  <si>
    <t>Changes in Maintenance Programme</t>
  </si>
  <si>
    <t>Asset Refurbishment (Other Driven)</t>
  </si>
  <si>
    <t>Asset Refurbishment (PoF Driven)</t>
  </si>
  <si>
    <t>Asset Replacement (Other Driven)</t>
  </si>
  <si>
    <t>Asset Replacement (PoF Driven)</t>
  </si>
  <si>
    <t>Manual Over-ride on PoF or CoF</t>
  </si>
  <si>
    <t>Drivers of Change in Risk</t>
  </si>
  <si>
    <t>P6</t>
  </si>
  <si>
    <t>P7</t>
  </si>
  <si>
    <t>P8</t>
  </si>
  <si>
    <t>P9</t>
  </si>
  <si>
    <t>P10</t>
  </si>
  <si>
    <t>Submission Version (Number)</t>
  </si>
  <si>
    <t>Template Version (Number)</t>
  </si>
  <si>
    <t>Ofgem input cell</t>
  </si>
  <si>
    <t>Company input cell</t>
  </si>
  <si>
    <t>PoF/Health - Minimum point in band</t>
  </si>
  <si>
    <t>PoF/Health - Maximum point in band</t>
  </si>
  <si>
    <t>Probability of Failure (PoF)/Health Indicator</t>
  </si>
  <si>
    <t>Volumes - Total for population in PoF/Health Indicator band</t>
  </si>
  <si>
    <t>Environmental Risk</t>
  </si>
  <si>
    <t>Safety Risk</t>
  </si>
  <si>
    <t>System Risk</t>
  </si>
  <si>
    <t>Financial Risk</t>
  </si>
  <si>
    <t>Overall Result:</t>
  </si>
  <si>
    <t>N2.4.1_Risk_Comp_WO_Int_2021</t>
  </si>
  <si>
    <t>N2.4.1 Risk Components Without Intervention - End of 2020/21</t>
  </si>
  <si>
    <t>Risk Component Profiles</t>
  </si>
  <si>
    <t>N2.3.2_Total_Risk_WO_Int_2026</t>
  </si>
  <si>
    <t>N2.3.3_Total_Risk_W_Int_2026</t>
  </si>
  <si>
    <t>N2.3.3 Total Risk With Intervention - End of 2025/26</t>
  </si>
  <si>
    <t>N2.4.1 Risk Components Without Intervention - End of 2025/26</t>
  </si>
  <si>
    <t>N2.4.2_Risk_Comp_WO_Int_2026</t>
  </si>
  <si>
    <t>N2.4.3_Risk_Comp_W_Int_2026</t>
  </si>
  <si>
    <t>N2.3.2 Total Risk Without Intervention - End of 2025/26</t>
  </si>
  <si>
    <t>2020/21 Without Intervention</t>
  </si>
  <si>
    <t>2025/26 Without Intervention</t>
  </si>
  <si>
    <t>2025/26 Delta</t>
  </si>
  <si>
    <t>Total Volumes</t>
  </si>
  <si>
    <t>Average Risk</t>
  </si>
  <si>
    <t>Interventions</t>
  </si>
  <si>
    <t>Total Volume: Monetised Risk Banding</t>
  </si>
  <si>
    <t>Total Volume: Probability of Failure (PoF) Banding</t>
  </si>
  <si>
    <t>Vol. Impacted</t>
  </si>
  <si>
    <t>Total to end R1</t>
  </si>
  <si>
    <t>Average PoF</t>
  </si>
  <si>
    <t>Average PoF/Health Indicator</t>
  </si>
  <si>
    <t>PoF/Health Indicator - average for population in band</t>
  </si>
  <si>
    <t>Summary: Risk Movements Over RIIO-2</t>
  </si>
  <si>
    <t>Other Interventions</t>
  </si>
  <si>
    <t>Non-Intervention</t>
  </si>
  <si>
    <t>Summary: Asset Volumes Over RIIO-2</t>
  </si>
  <si>
    <t>Check against N1.2</t>
  </si>
  <si>
    <t>Check - Delta</t>
  </si>
  <si>
    <t>Average Asset Risk</t>
  </si>
  <si>
    <t>All Interventions</t>
  </si>
  <si>
    <t>Average Intervention Risk Benefit</t>
  </si>
  <si>
    <t>PoF/Health Indicator</t>
  </si>
  <si>
    <t>2025/26 Av. PoF Change from W/O Intervention</t>
  </si>
  <si>
    <t>2025/26 With Intervention</t>
  </si>
  <si>
    <t>N0.2_Submission_Version_History</t>
  </si>
  <si>
    <t>N0.2 Submission Version History</t>
  </si>
  <si>
    <t>N0.3_Template_Version_History</t>
  </si>
  <si>
    <t>N0.3 Template Version History</t>
  </si>
  <si>
    <t>Template Version</t>
  </si>
  <si>
    <t>0.1</t>
  </si>
  <si>
    <t>Purpose of version</t>
  </si>
  <si>
    <t>Tables Changed</t>
  </si>
  <si>
    <t>Change number</t>
  </si>
  <si>
    <t>Internal development versions</t>
  </si>
  <si>
    <t>Description of Change</t>
  </si>
  <si>
    <t>For discussion at NARM working group no. 4 22/02/2019</t>
  </si>
  <si>
    <t>0.5</t>
  </si>
  <si>
    <t>Version Issue Date</t>
  </si>
  <si>
    <t>Versions</t>
  </si>
  <si>
    <t>Details of Changes from Previous Version</t>
  </si>
  <si>
    <t>0.2</t>
  </si>
  <si>
    <t xml:space="preserve">Minor updates ahead of w/g meeting.  </t>
  </si>
  <si>
    <t>Changed by</t>
  </si>
  <si>
    <t>Neill Guha, Ofgem</t>
  </si>
  <si>
    <t>Early version for NARM working group member review</t>
  </si>
  <si>
    <t>For discussion at NARM working group no.  29/03/2019</t>
  </si>
  <si>
    <t>N0.1</t>
  </si>
  <si>
    <t>Draft GT and GD versions added</t>
  </si>
  <si>
    <t>N2.1</t>
  </si>
  <si>
    <t>N2.2</t>
  </si>
  <si>
    <t>Alternative format of risk banding - original table still included in pack for info (renamed N2.2_Risk_Banding_Original)</t>
  </si>
  <si>
    <t>N2.3.1, N2.3.2, N2.3.3</t>
  </si>
  <si>
    <t>Amended to adopt the alternative risk banding</t>
  </si>
  <si>
    <t>Combined the previously separate tables on environmental, safety, system risk into single tables and adopted the alternative risk banding</t>
  </si>
  <si>
    <t xml:space="preserve">N2.4.1, N2.4.2, N2.4.3 </t>
  </si>
  <si>
    <t>Summary content added and linked to other sheets (previously no content)  - fully autopopulated sheet</t>
  </si>
  <si>
    <t>N3</t>
  </si>
  <si>
    <t>Summary content added and linked to N3.xx sheets (previously no content)  - fully autopopulated sheet</t>
  </si>
  <si>
    <t>N3.xx tables</t>
  </si>
  <si>
    <t>0.3-0.4</t>
  </si>
  <si>
    <t>LR£</t>
  </si>
  <si>
    <t>Asset Additions (not part of replace or refurb)</t>
  </si>
  <si>
    <t>Asset Disposals  (not part of replace or refurb)</t>
  </si>
  <si>
    <t>N3.01</t>
  </si>
  <si>
    <t>N3.02</t>
  </si>
  <si>
    <t>N3.03</t>
  </si>
  <si>
    <t>N3.04</t>
  </si>
  <si>
    <t>N3.05</t>
  </si>
  <si>
    <t>N3.06</t>
  </si>
  <si>
    <t>N3.13</t>
  </si>
  <si>
    <t>N3.14</t>
  </si>
  <si>
    <t>N3.15</t>
  </si>
  <si>
    <t>N3.16</t>
  </si>
  <si>
    <t>N3.17</t>
  </si>
  <si>
    <t>N3.21</t>
  </si>
  <si>
    <t>N3.22</t>
  </si>
  <si>
    <t>N3.23</t>
  </si>
  <si>
    <t>N3.27</t>
  </si>
  <si>
    <t>Start of RIIO-2 Total Network Risk</t>
  </si>
  <si>
    <t>End of RIIO-2 Total Network Risk</t>
  </si>
  <si>
    <t>Check - Start to End</t>
  </si>
  <si>
    <t>Cost of Carbon</t>
  </si>
  <si>
    <t>VOLL</t>
  </si>
  <si>
    <t>2018/19</t>
  </si>
  <si>
    <t>Price Base for Business Plan Expenditure</t>
  </si>
  <si>
    <t>Data Constants</t>
  </si>
  <si>
    <t>Submission Version</t>
  </si>
  <si>
    <t>Responsible</t>
  </si>
  <si>
    <t>Insert Rows as Required</t>
  </si>
  <si>
    <t>Reason for submission version</t>
  </si>
  <si>
    <t>Colour Key</t>
  </si>
  <si>
    <t>Details of submission to be entered by licensee</t>
  </si>
  <si>
    <t>Summary details of specific table changes to be entered by licensee</t>
  </si>
  <si>
    <t>Tab Name Check</t>
  </si>
  <si>
    <t>Data Error Check</t>
  </si>
  <si>
    <t>N0.5_Data_Constants</t>
  </si>
  <si>
    <t>Linked To</t>
  </si>
  <si>
    <t>URL (if relevant)</t>
  </si>
  <si>
    <t>N0.4_Related_Workbooks</t>
  </si>
  <si>
    <t>Workbook Title</t>
  </si>
  <si>
    <t>Version No.</t>
  </si>
  <si>
    <t>Explanation of Relationship</t>
  </si>
  <si>
    <t>Version Date</t>
  </si>
  <si>
    <t>Linked From</t>
  </si>
  <si>
    <t>Add rows if required</t>
  </si>
  <si>
    <t>A one-off activity undertaken on an asset that is deemed to be close to end of life or is otherwise requiring intervention that extends the life of that asset or restores its functionality. This activity does not result in the recording of a new or disposed asset in the Asset Register, but may improve the health indicator (or probability of failure) of the asset. Refurbishment can include the replacement or reconditioning of components of an asset.</t>
  </si>
  <si>
    <t>Asset replacement is an activity undertaken by a network company to remove an existing asset(s) and install a new asset. The asset replacement activity includes:
• the installation of replacement assets
• the dismantlement of existing assets where the dismantlement is undertaken as part of the asset replacement works.</t>
  </si>
  <si>
    <t xml:space="preserve">The addition of an asset to the network, not including additions carried out as part of a replacement or refurbishment activity.  </t>
  </si>
  <si>
    <t xml:space="preserve">The permanent removal of an asset from the network, not including removals carried out as part of a replacement or refurbishment activity.  </t>
  </si>
  <si>
    <t>Insert rows if required</t>
  </si>
  <si>
    <t xml:space="preserve">Any activity required or assumed to be necessary to achieve the expected life of an asset.  Maintenance &amp; Repair activities, if carried out as assumed to be necessary, do not impact the monetised risk of an asset.  </t>
  </si>
  <si>
    <t>Funding Category</t>
  </si>
  <si>
    <t>Category</t>
  </si>
  <si>
    <t>A1</t>
  </si>
  <si>
    <t>A2</t>
  </si>
  <si>
    <t>A3</t>
  </si>
  <si>
    <t>B</t>
  </si>
  <si>
    <t>NARM Funding Mechanism</t>
  </si>
  <si>
    <t>Funding Under Separate Mechanism</t>
  </si>
  <si>
    <t>Ringfenced Project/Activitity</t>
  </si>
  <si>
    <t>Non NARM Assets</t>
  </si>
  <si>
    <t>N3.31</t>
  </si>
  <si>
    <t>N3.32</t>
  </si>
  <si>
    <t>N3.33</t>
  </si>
  <si>
    <t>N3.34</t>
  </si>
  <si>
    <t>N3.35</t>
  </si>
  <si>
    <t>N3.36</t>
  </si>
  <si>
    <t>N3.37</t>
  </si>
  <si>
    <t>N3.41</t>
  </si>
  <si>
    <t>N3.42</t>
  </si>
  <si>
    <t>N3.43</t>
  </si>
  <si>
    <t>N3.44</t>
  </si>
  <si>
    <t>N3.45</t>
  </si>
  <si>
    <t>N3.46</t>
  </si>
  <si>
    <t>N3.47</t>
  </si>
  <si>
    <t>N3.00_Asset_Cat_Risk_Summary</t>
  </si>
  <si>
    <t>N0.6_Lookup_References</t>
  </si>
  <si>
    <t>N0.6 Lookup References</t>
  </si>
  <si>
    <t>0.6</t>
  </si>
  <si>
    <t>N0.2</t>
  </si>
  <si>
    <t>Updated table listing - added data error checking</t>
  </si>
  <si>
    <t>All</t>
  </si>
  <si>
    <t>Added data error check rows under header</t>
  </si>
  <si>
    <t>Added submission version history tab</t>
  </si>
  <si>
    <t>N0.4</t>
  </si>
  <si>
    <t>Added related workbook tab</t>
  </si>
  <si>
    <t>N0.5</t>
  </si>
  <si>
    <t>Added data constants tab</t>
  </si>
  <si>
    <t>N0.6</t>
  </si>
  <si>
    <t>Added lookup references tab</t>
  </si>
  <si>
    <t>N1.1</t>
  </si>
  <si>
    <t>Added general definitions for interventions</t>
  </si>
  <si>
    <t>N1.3</t>
  </si>
  <si>
    <t>Modified project/scheme detail columns</t>
  </si>
  <si>
    <t>Rearranged asset listing</t>
  </si>
  <si>
    <t>N3.00</t>
  </si>
  <si>
    <t>Renumbered from N3.  Corrected formula errors</t>
  </si>
  <si>
    <t>N3.xx</t>
  </si>
  <si>
    <t xml:space="preserve">Renumbered asset tables.  Dropped tab descriptor from tab titles to aid linking.  </t>
  </si>
  <si>
    <t>Internal development following W/G on 29/03/2019</t>
  </si>
  <si>
    <t>01</t>
  </si>
  <si>
    <t>02</t>
  </si>
  <si>
    <t>03</t>
  </si>
  <si>
    <t>04</t>
  </si>
  <si>
    <t>05</t>
  </si>
  <si>
    <t>06</t>
  </si>
  <si>
    <t>13</t>
  </si>
  <si>
    <t>14</t>
  </si>
  <si>
    <t>15</t>
  </si>
  <si>
    <t>16</t>
  </si>
  <si>
    <t>17</t>
  </si>
  <si>
    <t>18</t>
  </si>
  <si>
    <t>19</t>
  </si>
  <si>
    <t>20</t>
  </si>
  <si>
    <t>21</t>
  </si>
  <si>
    <t>22</t>
  </si>
  <si>
    <t>23</t>
  </si>
  <si>
    <t>27</t>
  </si>
  <si>
    <t>28</t>
  </si>
  <si>
    <t>29</t>
  </si>
  <si>
    <t>30</t>
  </si>
  <si>
    <t>31</t>
  </si>
  <si>
    <t>32</t>
  </si>
  <si>
    <t>33</t>
  </si>
  <si>
    <t>34</t>
  </si>
  <si>
    <t>35</t>
  </si>
  <si>
    <t>Units:</t>
  </si>
  <si>
    <t>ET.1.0</t>
  </si>
  <si>
    <t>For ET finalisation</t>
  </si>
  <si>
    <t>As 0.6 - for issue to ETOs</t>
  </si>
  <si>
    <t>GT.1.0</t>
  </si>
  <si>
    <t>0.6 updated for GD asset categories - for issue to GDNs</t>
  </si>
  <si>
    <t>GD.1.0</t>
  </si>
  <si>
    <t>For GD finalisation</t>
  </si>
  <si>
    <t>For GT finalisation</t>
  </si>
  <si>
    <t>0.6 updated for GT asset categories - for issue to NGGT</t>
  </si>
  <si>
    <t>National Grid Gas Transmission</t>
  </si>
  <si>
    <t>NGGT</t>
  </si>
  <si>
    <t>N3.18</t>
  </si>
  <si>
    <t>N3.19</t>
  </si>
  <si>
    <t>N3.20</t>
  </si>
  <si>
    <t>N3.28</t>
  </si>
  <si>
    <t>N3.29</t>
  </si>
  <si>
    <t>N3.30</t>
  </si>
  <si>
    <t>N3.38</t>
  </si>
  <si>
    <t>N3.40</t>
  </si>
  <si>
    <t>36</t>
  </si>
  <si>
    <t>37</t>
  </si>
  <si>
    <t>38</t>
  </si>
  <si>
    <t>40</t>
  </si>
  <si>
    <t>41</t>
  </si>
  <si>
    <t>42</t>
  </si>
  <si>
    <t>43</t>
  </si>
  <si>
    <t>44</t>
  </si>
  <si>
    <t>45</t>
  </si>
  <si>
    <t>46</t>
  </si>
  <si>
    <t>47</t>
  </si>
  <si>
    <t>N2.2 Risk Bandings</t>
  </si>
  <si>
    <t>N2.4.1 Risk Components With Intervention - End of 2025/26</t>
  </si>
  <si>
    <t>LR£m</t>
  </si>
  <si>
    <t>Summary: Long Term Risk Benefits Over RIIO-2 By Asset Category</t>
  </si>
  <si>
    <t>N3.99_Long_Term_Benefit_Summary</t>
  </si>
  <si>
    <t>N3.99 Long Term Risk Benefit Summary</t>
  </si>
  <si>
    <t>N3.00 Asset Category Risk Summary</t>
  </si>
  <si>
    <t>N0.5 Related Workbooks</t>
  </si>
  <si>
    <t>Constant</t>
  </si>
  <si>
    <t>Value</t>
  </si>
  <si>
    <t>Year(s)</t>
  </si>
  <si>
    <t>N0.5 Data Constants</t>
  </si>
  <si>
    <t>Added 'Year(s)' and 'Units' columns</t>
  </si>
  <si>
    <t>File type changed to Excel Binary Workbook (.xlsb)</t>
  </si>
  <si>
    <t>N0.1, N0.6, N2.1, N2.2, N2.3.1-N2.3.3, N2.4.1-N2.4.3, N3.00, N3(category specific tabs)</t>
  </si>
  <si>
    <t>GT.1.1</t>
  </si>
  <si>
    <t>N3.99</t>
  </si>
  <si>
    <t>New table added to summarise long term risk benefits - autopopulated from N3(category specific) tabs.</t>
  </si>
  <si>
    <t>Error corrections</t>
  </si>
  <si>
    <t>TBC</t>
  </si>
  <si>
    <t>GT.1.2</t>
  </si>
  <si>
    <t>Long Term Benefit of Interventions During The Period</t>
  </si>
  <si>
    <t>2019-2021 (3 Years)</t>
  </si>
  <si>
    <t>2022-2026 (5 Years)</t>
  </si>
  <si>
    <t>`</t>
  </si>
  <si>
    <t>N3(category specific tabs)</t>
  </si>
  <si>
    <t>Reduced from annual movements (8 time steps) to two time steps (i.e. remaining three years of RIIO-1 and five years of RIIO-2)</t>
  </si>
  <si>
    <t>Asset Replacement (CoF Driven)</t>
  </si>
  <si>
    <t>Asset Refurbishment (CoF Driven)</t>
  </si>
  <si>
    <t>Added 'Asset Replacement (CoF Driven)' and 'Asset Refurbishment (CoF Driven)' as driver categories</t>
  </si>
  <si>
    <t xml:space="preserve">Removed year by year to align with change 27 above.  </t>
  </si>
  <si>
    <t>End of RIIO-1 Total Network Risk</t>
  </si>
  <si>
    <t>Long Term Benefit of Interventions During RIIO-2</t>
  </si>
  <si>
    <t>Column ref:</t>
  </si>
  <si>
    <t>Updated to align with changes 27 and 28.</t>
  </si>
  <si>
    <t>For GT July Business Plan submission</t>
  </si>
  <si>
    <t>GT.1.3</t>
  </si>
  <si>
    <t xml:space="preserve">Column B.  Changed Asset Category names to indirect referencing to make easier to apply changes across sectors. </t>
  </si>
  <si>
    <t>N2.1-N2.3.3</t>
  </si>
  <si>
    <t>Not issued</t>
  </si>
  <si>
    <t>GT.1.4</t>
  </si>
  <si>
    <t>Leo Kong, Ofgem</t>
  </si>
  <si>
    <t>Formula of Column G updated to exclude 'Non-Intervention' delta</t>
  </si>
  <si>
    <t>Formulas in Column N to P updated to point to volumes in source sheets, not risk.</t>
  </si>
  <si>
    <t>Update units for volumes tables to keep consistency</t>
  </si>
  <si>
    <t xml:space="preserve">N2.4* </t>
  </si>
  <si>
    <t>Update number formatting for 'total' in Column N and AA to be consistent with other total formats</t>
  </si>
  <si>
    <t>N2.4.3</t>
  </si>
  <si>
    <t>Update formula of Total Risk in Column D to M and Column Q to ZZ to point to tab N2.3.3 not N2.3.2</t>
  </si>
  <si>
    <t>New Tab 'N1.0_Intervention_Summary' added to N1 tab list</t>
  </si>
  <si>
    <t>New Tab 'N1.0_Intervention_Summary' added to summarise intervention data in Tab 1.2.</t>
  </si>
  <si>
    <t>Formulas in Column Q to S updated to reference exact intervention volumes</t>
  </si>
  <si>
    <t>Formulas in Column AD updated to check the risk delta difference between the data sources from N2 tabs and N3 tabs</t>
  </si>
  <si>
    <t xml:space="preserve">For table block of 'Summary: Asset Volumes Over RIIO-2':
Column Y to AH updated to represent the intervention impact on asset volumes;
Column AJ to AO updated to compare the intervention volumes from Tab N1.2 against intervention impact from Tabs N3.xx;
</t>
  </si>
  <si>
    <t>N1.0_Intervention_Summary</t>
  </si>
  <si>
    <t>Column Q, AG, AT and AU: auto-calculation added to driver categories of 'Asset Replacement (CoF Driven)' and 'Asset Refurbishment (CoF Driven)'</t>
  </si>
  <si>
    <t>Revised version for October submission</t>
  </si>
  <si>
    <t>N1.0</t>
  </si>
  <si>
    <t>Table blocks from Column AE to Column CZ removed as input from Column F to Column AC would suffice.</t>
  </si>
  <si>
    <t>N2.3*</t>
  </si>
  <si>
    <t>Update units in PoF tables to 'None'</t>
  </si>
  <si>
    <t>GD asset categories updated to align with 18 secondary asset categories of current NOMs Methodology</t>
  </si>
  <si>
    <t>N0.1, N0.6, N2.1, N2.2, N2.3.1-N2.3.3, N2.4.1-N2.4.3, N3.00, N3.99, N3(category specific tabs)</t>
  </si>
  <si>
    <t>GT's NARM asset categories reduced to 37 secondary asset categories to exclude 10 SACs with no monetised risk value in rebasing.</t>
  </si>
  <si>
    <t>P10 in Column W of 'PoF/Health - Maximum point in band' is now company input as the original cap of '1.0' in P10 does not work in some cases where failure rate (rather than PoF) is used as health indicator.</t>
  </si>
  <si>
    <t>National Grid Electricity Transmission</t>
  </si>
  <si>
    <t>NGET</t>
  </si>
  <si>
    <t>ET</t>
  </si>
  <si>
    <t>Scottish Hydro Electric Transmission</t>
  </si>
  <si>
    <t>SHET</t>
  </si>
  <si>
    <t>Scottish Power Transmission</t>
  </si>
  <si>
    <t>SPT</t>
  </si>
  <si>
    <t>Cadent - East of England</t>
  </si>
  <si>
    <t>EoE</t>
  </si>
  <si>
    <t>GD</t>
  </si>
  <si>
    <t>Cadent - London</t>
  </si>
  <si>
    <t>Lon</t>
  </si>
  <si>
    <t>Cadent - North West</t>
  </si>
  <si>
    <t>NW</t>
  </si>
  <si>
    <t>Cadent - West Midlands</t>
  </si>
  <si>
    <t>WM</t>
  </si>
  <si>
    <t>Northern Gas Networks</t>
  </si>
  <si>
    <t>NGN</t>
  </si>
  <si>
    <t>Scotia Gas Networks - Scotland</t>
  </si>
  <si>
    <t>Sc</t>
  </si>
  <si>
    <t>Scotia Gas Networks - Southern</t>
  </si>
  <si>
    <t>So</t>
  </si>
  <si>
    <t>Wales and West Utilities</t>
  </si>
  <si>
    <t>WWU</t>
  </si>
  <si>
    <t>GT</t>
  </si>
  <si>
    <t>Row ref</t>
  </si>
  <si>
    <t>132kV Circuit Breaker</t>
  </si>
  <si>
    <t>LTS Pipelines (Piggable)</t>
  </si>
  <si>
    <t>Cladding</t>
  </si>
  <si>
    <t>132kV Transformer</t>
  </si>
  <si>
    <t>LTS Pipelines (Non Piggable)</t>
  </si>
  <si>
    <t>After coolers</t>
  </si>
  <si>
    <t>132kV Reactor</t>
  </si>
  <si>
    <t>Iron Mains</t>
  </si>
  <si>
    <t>Air Intake</t>
  </si>
  <si>
    <t>132kV Underground Cable</t>
  </si>
  <si>
    <t>PE Mains</t>
  </si>
  <si>
    <t>Exhausts</t>
  </si>
  <si>
    <t>132kV OHL Conductor</t>
  </si>
  <si>
    <t>Steel Mains</t>
  </si>
  <si>
    <t>Boundary Controllers</t>
  </si>
  <si>
    <t>132kV OHL Fittings</t>
  </si>
  <si>
    <t>Other Mains</t>
  </si>
  <si>
    <t>Cab ventilation</t>
  </si>
  <si>
    <t>132kV OHL Tower</t>
  </si>
  <si>
    <t>Services</t>
  </si>
  <si>
    <t>275kV Circuit Breaker</t>
  </si>
  <si>
    <t>Risers</t>
  </si>
  <si>
    <t>275kV Transformer</t>
  </si>
  <si>
    <t>Offtake Filters</t>
  </si>
  <si>
    <t>275kV Reactor</t>
  </si>
  <si>
    <t>PRS Filters</t>
  </si>
  <si>
    <t>275kV Underground Cable</t>
  </si>
  <si>
    <t>Offtake Slamshut/Regulators</t>
  </si>
  <si>
    <t>275kV OHL Conductor</t>
  </si>
  <si>
    <t>PRS Slamshut/Regulators</t>
  </si>
  <si>
    <t>275kV OHL Fittings</t>
  </si>
  <si>
    <t>Offtake Pre-heating</t>
  </si>
  <si>
    <t>Fuel tanks &amp; bunds</t>
  </si>
  <si>
    <t>275kV OHL Tower</t>
  </si>
  <si>
    <t>PRS Pre-heating</t>
  </si>
  <si>
    <t>Compressor</t>
  </si>
  <si>
    <t>400kV Circuit Breaker</t>
  </si>
  <si>
    <t>Odorisation &amp; Metering</t>
  </si>
  <si>
    <t>Cathodic Protection</t>
  </si>
  <si>
    <t>400kV Transformer</t>
  </si>
  <si>
    <t>District Governors</t>
  </si>
  <si>
    <t>Electrical - including standby generators</t>
  </si>
  <si>
    <t>400kV Reactor</t>
  </si>
  <si>
    <t>I&amp;C Governors</t>
  </si>
  <si>
    <t>Electrical - safe shutdown</t>
  </si>
  <si>
    <t>400kV Underground Cable</t>
  </si>
  <si>
    <t>Service Governors</t>
  </si>
  <si>
    <t>Filters and Scrubbers (incl. Condensate Tanks)</t>
  </si>
  <si>
    <t>400kV OHL Conductor</t>
  </si>
  <si>
    <t>-</t>
  </si>
  <si>
    <t>Fire and gas detection</t>
  </si>
  <si>
    <t>400kV OHL Fittings</t>
  </si>
  <si>
    <t>Fire Suppression</t>
  </si>
  <si>
    <t>400kV OHL Tower</t>
  </si>
  <si>
    <t>Flow or pressure regulator</t>
  </si>
  <si>
    <t>Gas analyser</t>
  </si>
  <si>
    <t>Gas Generator</t>
  </si>
  <si>
    <t>Metering</t>
  </si>
  <si>
    <t>Fuel gas metering</t>
  </si>
  <si>
    <t xml:space="preserve">Network control and instrumentation </t>
  </si>
  <si>
    <t>Odorisation Plant</t>
  </si>
  <si>
    <t>Pig Trap</t>
  </si>
  <si>
    <t>Above Ground Pipe and Coating</t>
  </si>
  <si>
    <t>Below Ground Pipe and Coating</t>
  </si>
  <si>
    <t>Power turbine</t>
  </si>
  <si>
    <t>Preheaters</t>
  </si>
  <si>
    <t>Station process control system</t>
  </si>
  <si>
    <t>Unit Control System</t>
  </si>
  <si>
    <t>AntiSurge System</t>
  </si>
  <si>
    <t>Starter motor</t>
  </si>
  <si>
    <t>Vent System</t>
  </si>
  <si>
    <t>Electrical variable speed drive</t>
  </si>
  <si>
    <t>Locally actuated valves</t>
  </si>
  <si>
    <t>Non Return Valve</t>
  </si>
  <si>
    <t>Remote Isolation Valves</t>
  </si>
  <si>
    <t xml:space="preserve">Process valves </t>
  </si>
  <si>
    <t>Slam shut</t>
  </si>
  <si>
    <t>ID</t>
  </si>
  <si>
    <t>No entry required</t>
  </si>
  <si>
    <t>Sector</t>
  </si>
  <si>
    <t>v2.0</t>
  </si>
  <si>
    <t>N2.3.1</t>
  </si>
  <si>
    <t>N1.2</t>
  </si>
  <si>
    <t>N0, N0.1, N0.6, N2 tabs and N3 tabs</t>
  </si>
  <si>
    <t>Move 'Total to end R1' and 'RIIO-2 Total' to Column T and U respectively</t>
  </si>
  <si>
    <t>Move 'Delta' to Column AC</t>
  </si>
  <si>
    <t>Revised version for feedback for December submission</t>
  </si>
  <si>
    <t>N2.3.1_Total_Risk_Fore_Int_2021</t>
  </si>
  <si>
    <t>N2.3.1 Total Risk Forecast - End of 2020/21</t>
  </si>
  <si>
    <t>Change the worksheet title to 'N2.3.1 Total Risk Forecast - End of 2020/21'</t>
  </si>
  <si>
    <t xml:space="preserve">Merge three sectors' templates into one version (BPDT_N_NARM_v2.0) for December submission, based on GT's NARM asset numbers of 37 in total. </t>
  </si>
  <si>
    <t>Update formula for 'Total' in Row 54 to include all assets above.</t>
  </si>
  <si>
    <t>N3.00, N3.99</t>
  </si>
  <si>
    <t>Insert one empty Row 15 to make table rows consistent with N2 tabs</t>
  </si>
  <si>
    <t xml:space="preserve">Adopted the alternative form risk banding and re-structured.  Additional tables added for all ET asset categories.  </t>
  </si>
  <si>
    <t>For table block of 'Summary: Risk Movements Over RIIO-2':
Formula of Column AB updated to exclude data in Column D and E to represent 'Non-Intervention' effect;
Move checks in Column AJ to Column AP to line up with Volume check below;</t>
  </si>
  <si>
    <t>Change formula in Column I to reference cell Q36 (lifetime benefit cell) of source sheets, not Q34</t>
  </si>
  <si>
    <t>For 'Long Term Benefit of Interventions During RIIO-2', only one overall input is required, i.e. at R10 band (cell P36)</t>
  </si>
  <si>
    <t>2020/21 Forecast</t>
  </si>
  <si>
    <t>Update formula for 'Total' in Row 57 to include all assets above. Table heading in cell D16 changed to '2020/21 Forecast'</t>
  </si>
  <si>
    <t xml:space="preserve">Any intervention on a network asset, or other infrastructure asset, that modifies the probability of failure, or consequence of failure of another network asset.  A consequential asset can include, for example: 
• installation or removal of physical infrastructure designed to prevent damage to adjacent assets in the event of an asset failure (e.g. installation of a blast wall),
• addition or disposal that increases or decreases the resilience of a local or regional network and hence modifies the consequence of failure of other asset(s) in the locality or region.  </t>
  </si>
  <si>
    <t>Start of 2019/20 Total Network Risk</t>
  </si>
  <si>
    <t>v3.0</t>
  </si>
  <si>
    <t>Final version for December submission</t>
  </si>
  <si>
    <t>RIIO-2 Business Plan Data Template</t>
  </si>
  <si>
    <t>All tabs</t>
  </si>
  <si>
    <t>Formula updated to link re-arranged columns in tab N1.2.</t>
  </si>
  <si>
    <t>IT1</t>
  </si>
  <si>
    <t>IT2</t>
  </si>
  <si>
    <t>IT3</t>
  </si>
  <si>
    <t>IT4</t>
  </si>
  <si>
    <t>IT5</t>
  </si>
  <si>
    <t>IT6</t>
  </si>
  <si>
    <t>IT7</t>
  </si>
  <si>
    <t>IT8</t>
  </si>
  <si>
    <t>IT9</t>
  </si>
  <si>
    <t>IT10</t>
  </si>
  <si>
    <t>IT11</t>
  </si>
  <si>
    <t>IT12</t>
  </si>
  <si>
    <t>IT13</t>
  </si>
  <si>
    <t>IT14</t>
  </si>
  <si>
    <t>IT15</t>
  </si>
  <si>
    <t>IT16</t>
  </si>
  <si>
    <t>IT17</t>
  </si>
  <si>
    <t>IT18</t>
  </si>
  <si>
    <t>IT19</t>
  </si>
  <si>
    <t>IT20</t>
  </si>
  <si>
    <t>IT21</t>
  </si>
  <si>
    <t>IT22</t>
  </si>
  <si>
    <t>IT23</t>
  </si>
  <si>
    <t>IT24</t>
  </si>
  <si>
    <t>IT25</t>
  </si>
  <si>
    <t>IT26</t>
  </si>
  <si>
    <t>IT27</t>
  </si>
  <si>
    <t>IT28</t>
  </si>
  <si>
    <t>IT29</t>
  </si>
  <si>
    <t>IT30</t>
  </si>
  <si>
    <t>IT31</t>
  </si>
  <si>
    <t>IT32</t>
  </si>
  <si>
    <t>IT33</t>
  </si>
  <si>
    <t>IT34</t>
  </si>
  <si>
    <t>IT35</t>
  </si>
  <si>
    <t>IT36</t>
  </si>
  <si>
    <t>IT37</t>
  </si>
  <si>
    <t>IT38</t>
  </si>
  <si>
    <t>IT39</t>
  </si>
  <si>
    <t>IT40</t>
  </si>
  <si>
    <t>IT41</t>
  </si>
  <si>
    <t>IT42</t>
  </si>
  <si>
    <t>IT43</t>
  </si>
  <si>
    <t>IT44</t>
  </si>
  <si>
    <t>IT45</t>
  </si>
  <si>
    <t>IT46</t>
  </si>
  <si>
    <t>IT47</t>
  </si>
  <si>
    <t>IT48</t>
  </si>
  <si>
    <t>IT49</t>
  </si>
  <si>
    <t>IT50</t>
  </si>
  <si>
    <t>IT51</t>
  </si>
  <si>
    <t>IT52</t>
  </si>
  <si>
    <t>IT53</t>
  </si>
  <si>
    <t>IT54</t>
  </si>
  <si>
    <t>IT55</t>
  </si>
  <si>
    <t>IT56</t>
  </si>
  <si>
    <t>IT57</t>
  </si>
  <si>
    <t>IT58</t>
  </si>
  <si>
    <t>IT59</t>
  </si>
  <si>
    <t>IT60</t>
  </si>
  <si>
    <t>IT61</t>
  </si>
  <si>
    <t>IT62</t>
  </si>
  <si>
    <t>IT63</t>
  </si>
  <si>
    <t>IT64</t>
  </si>
  <si>
    <t>IT65</t>
  </si>
  <si>
    <t>IT66</t>
  </si>
  <si>
    <t>IT67</t>
  </si>
  <si>
    <t>IT68</t>
  </si>
  <si>
    <t>IT69</t>
  </si>
  <si>
    <t>IT70</t>
  </si>
  <si>
    <t>IT71</t>
  </si>
  <si>
    <t>IT72</t>
  </si>
  <si>
    <t>IT73</t>
  </si>
  <si>
    <t>IT74</t>
  </si>
  <si>
    <t>IT75</t>
  </si>
  <si>
    <t>IT76</t>
  </si>
  <si>
    <t>IT77</t>
  </si>
  <si>
    <t>IT78</t>
  </si>
  <si>
    <t>IT79</t>
  </si>
  <si>
    <t>IT80</t>
  </si>
  <si>
    <t>IT81</t>
  </si>
  <si>
    <t>IT82</t>
  </si>
  <si>
    <t>IT83</t>
  </si>
  <si>
    <t>IT84</t>
  </si>
  <si>
    <t>IT85</t>
  </si>
  <si>
    <t>IT86</t>
  </si>
  <si>
    <t>IT87</t>
  </si>
  <si>
    <t>IT88</t>
  </si>
  <si>
    <t>IT89</t>
  </si>
  <si>
    <t>IT90</t>
  </si>
  <si>
    <t>IT91</t>
  </si>
  <si>
    <t>IT92</t>
  </si>
  <si>
    <t>IT93</t>
  </si>
  <si>
    <t>IT94</t>
  </si>
  <si>
    <t>IT95</t>
  </si>
  <si>
    <t>IT96</t>
  </si>
  <si>
    <t>IT97</t>
  </si>
  <si>
    <t>IT98</t>
  </si>
  <si>
    <t>IT99</t>
  </si>
  <si>
    <t>IT100</t>
  </si>
  <si>
    <t>IT101</t>
  </si>
  <si>
    <t>IT102</t>
  </si>
  <si>
    <t>IT103</t>
  </si>
  <si>
    <t>IT104</t>
  </si>
  <si>
    <t>IT105</t>
  </si>
  <si>
    <t>IT106</t>
  </si>
  <si>
    <t>IT107</t>
  </si>
  <si>
    <t>IT108</t>
  </si>
  <si>
    <t>IT109</t>
  </si>
  <si>
    <t>IT110</t>
  </si>
  <si>
    <t>IT111</t>
  </si>
  <si>
    <t>IT112</t>
  </si>
  <si>
    <t>IT113</t>
  </si>
  <si>
    <t>IT114</t>
  </si>
  <si>
    <t>IT115</t>
  </si>
  <si>
    <t>IT116</t>
  </si>
  <si>
    <t>IT117</t>
  </si>
  <si>
    <t>IT118</t>
  </si>
  <si>
    <t>IT119</t>
  </si>
  <si>
    <t>IT120</t>
  </si>
  <si>
    <t>IT121</t>
  </si>
  <si>
    <t>IT122</t>
  </si>
  <si>
    <t>IT123</t>
  </si>
  <si>
    <t>IT124</t>
  </si>
  <si>
    <t>IT125</t>
  </si>
  <si>
    <t>IT126</t>
  </si>
  <si>
    <t>IT127</t>
  </si>
  <si>
    <t>IT128</t>
  </si>
  <si>
    <t>IT129</t>
  </si>
  <si>
    <t>IT130</t>
  </si>
  <si>
    <t>IT131</t>
  </si>
  <si>
    <t>IT132</t>
  </si>
  <si>
    <t>IT133</t>
  </si>
  <si>
    <t>IT134</t>
  </si>
  <si>
    <t>IT135</t>
  </si>
  <si>
    <t>IT136</t>
  </si>
  <si>
    <t>IT137</t>
  </si>
  <si>
    <t>IT138</t>
  </si>
  <si>
    <t>IT139</t>
  </si>
  <si>
    <t>IT140</t>
  </si>
  <si>
    <t>IT141</t>
  </si>
  <si>
    <t>IT142</t>
  </si>
  <si>
    <t>IT143</t>
  </si>
  <si>
    <t>IT144</t>
  </si>
  <si>
    <t>IT145</t>
  </si>
  <si>
    <t>IT146</t>
  </si>
  <si>
    <t>IT147</t>
  </si>
  <si>
    <t>IT148</t>
  </si>
  <si>
    <t>IT149</t>
  </si>
  <si>
    <t>IT150</t>
  </si>
  <si>
    <t>IT151</t>
  </si>
  <si>
    <t>IT152</t>
  </si>
  <si>
    <t>IT153</t>
  </si>
  <si>
    <t>IT154</t>
  </si>
  <si>
    <t>IT155</t>
  </si>
  <si>
    <t>IT156</t>
  </si>
  <si>
    <t>IT157</t>
  </si>
  <si>
    <t>IT158</t>
  </si>
  <si>
    <t>IT159</t>
  </si>
  <si>
    <t>IT160</t>
  </si>
  <si>
    <t>IT161</t>
  </si>
  <si>
    <t>IT162</t>
  </si>
  <si>
    <t>IT163</t>
  </si>
  <si>
    <t>Intervention Type ID</t>
  </si>
  <si>
    <t>IT164</t>
  </si>
  <si>
    <t>IT165</t>
  </si>
  <si>
    <t>IT166</t>
  </si>
  <si>
    <t>IT167</t>
  </si>
  <si>
    <t>IT168</t>
  </si>
  <si>
    <t>IT169</t>
  </si>
  <si>
    <t>IT170</t>
  </si>
  <si>
    <t>IT171</t>
  </si>
  <si>
    <t>IT172</t>
  </si>
  <si>
    <t>IT173</t>
  </si>
  <si>
    <t>IT174</t>
  </si>
  <si>
    <t>IT175</t>
  </si>
  <si>
    <t>IT176</t>
  </si>
  <si>
    <t>IT177</t>
  </si>
  <si>
    <t>IT178</t>
  </si>
  <si>
    <t>IT179</t>
  </si>
  <si>
    <t>IT180</t>
  </si>
  <si>
    <t>IT181</t>
  </si>
  <si>
    <t>IT182</t>
  </si>
  <si>
    <t>IT183</t>
  </si>
  <si>
    <t>IT184</t>
  </si>
  <si>
    <t>IT185</t>
  </si>
  <si>
    <t>IT186</t>
  </si>
  <si>
    <t>IT187</t>
  </si>
  <si>
    <t>IT188</t>
  </si>
  <si>
    <t>IT189</t>
  </si>
  <si>
    <t>IT190</t>
  </si>
  <si>
    <t>IT191</t>
  </si>
  <si>
    <t>IT192</t>
  </si>
  <si>
    <t>IT193</t>
  </si>
  <si>
    <t>IT194</t>
  </si>
  <si>
    <t>IT195</t>
  </si>
  <si>
    <t>IT196</t>
  </si>
  <si>
    <t>IT197</t>
  </si>
  <si>
    <t>IT198</t>
  </si>
  <si>
    <t>IT199</t>
  </si>
  <si>
    <t>IT200</t>
  </si>
  <si>
    <t>Template heading changed from 'RIIO-T2' to 'RIIO-2' for across sector version.</t>
  </si>
  <si>
    <t>'Intervention Type ID' introduced in Column A (range from IT1 to IT200) for reference purpose.
2019 intervention volume input is no longer required.</t>
  </si>
  <si>
    <t>Cell formatting updated to match decimal point requirement of Risk and PoF values as per template guidance.</t>
  </si>
  <si>
    <t>Intervention volume from each N3.xx category specific tab</t>
  </si>
  <si>
    <t>Asset unit updated for OHL fittings in ET and Services in GD.</t>
  </si>
  <si>
    <t>Intervention Type ID' introduced in Column E with drop down list input referencing to tab N1.2.
Extra rows inserted to Row 200.</t>
  </si>
  <si>
    <t>Formula in check against N1.2 updated to match re-arragnged structure of N1.2.
Referencing intervention volume from Column T in each N3 asset category tab.</t>
  </si>
  <si>
    <t>Extra one row inserted above Row16 to line up asset list table with N2 tabs.</t>
  </si>
  <si>
    <t>Indirect Intervention</t>
  </si>
  <si>
    <t>Intervention definitions updated to in line with template guidance (i.e. 'Consequential Intervention’ changed to 'Indirect Intervention')</t>
  </si>
  <si>
    <t>3.0</t>
  </si>
  <si>
    <t>.</t>
  </si>
  <si>
    <t>RIIO2 Business Plan Submission</t>
  </si>
  <si>
    <t>N2.x</t>
  </si>
  <si>
    <t>Inculsion of price control deliverable and load related replacement projects.</t>
  </si>
  <si>
    <t>Various</t>
  </si>
  <si>
    <t>Updates to SPT NARM COF inputs across asset categories correcting issue identified.</t>
  </si>
  <si>
    <t>Yes</t>
  </si>
  <si>
    <t>PoF</t>
  </si>
  <si>
    <t>PoF &amp; CoF</t>
  </si>
  <si>
    <t>Reduction through replacement with new CB.</t>
  </si>
  <si>
    <t>Reduction through replacement with different technology.</t>
  </si>
  <si>
    <t>Reduction of EoL through refurbishment</t>
  </si>
  <si>
    <t>Asset Replacement</t>
  </si>
  <si>
    <t>Load related asset addition.</t>
  </si>
  <si>
    <t>Mechanism Replacement</t>
  </si>
  <si>
    <t>Additional cable section added to network.</t>
  </si>
  <si>
    <t>Transformer refurbishment</t>
  </si>
  <si>
    <t>Reactor refurbishment</t>
  </si>
  <si>
    <t>Load related asset addition and Network Diversion.</t>
  </si>
  <si>
    <t>Additional transformer added to network.</t>
  </si>
  <si>
    <t>Additional reactor added to network.</t>
  </si>
  <si>
    <t>Additional circuit breaker added to network.</t>
  </si>
  <si>
    <t>Asset disposal.</t>
  </si>
  <si>
    <t>Removal of cable section.</t>
  </si>
  <si>
    <t>Removal of conductor.</t>
  </si>
  <si>
    <t>Removal of fittings.</t>
  </si>
  <si>
    <t>Removal of towers.</t>
  </si>
  <si>
    <t>Tower painting and refurbishment.</t>
  </si>
  <si>
    <t>Cable refurbishment</t>
  </si>
  <si>
    <t>Conductor refurbishment including spacer replacment.</t>
  </si>
  <si>
    <t>Reduction through replacement with new transformer.</t>
  </si>
  <si>
    <t>Reduction through replacement with new reactor.</t>
  </si>
  <si>
    <t>Reduction through replacement with new cable.</t>
  </si>
  <si>
    <t>Reduction through replacement with new conductor.</t>
  </si>
  <si>
    <t>Reduction through replacement with new fittings.</t>
  </si>
  <si>
    <t>Reduction through replacement with new tower.</t>
  </si>
  <si>
    <t>132kV Non Pressurised Cable Route</t>
  </si>
  <si>
    <t>Cable</t>
  </si>
  <si>
    <t>132kV Oil Filled Cable Route</t>
  </si>
  <si>
    <t>Cable Earthing and Bonding</t>
  </si>
  <si>
    <t>275kV Oil Filled Cable Route</t>
  </si>
  <si>
    <t>275kV Non Pressurised Cable Route</t>
  </si>
  <si>
    <t>AEI GA6</t>
  </si>
  <si>
    <t>Whole Unit</t>
  </si>
  <si>
    <t>AEI OCB</t>
  </si>
  <si>
    <t>GEC FG1</t>
  </si>
  <si>
    <t>MITSUBISHI SFMT</t>
  </si>
  <si>
    <t>Reyrolle SPL</t>
  </si>
  <si>
    <t>New GCB</t>
  </si>
  <si>
    <t>AEI JW420</t>
  </si>
  <si>
    <t>GEC FE2</t>
  </si>
  <si>
    <t>Reyrolle OBR60</t>
  </si>
  <si>
    <t>Reyrolle OIBR80</t>
  </si>
  <si>
    <t>Siemens 3AQ2</t>
  </si>
  <si>
    <t>Reyrolle OBR30</t>
  </si>
  <si>
    <t>ABB ELK SP3</t>
  </si>
  <si>
    <t>English Electric T10</t>
  </si>
  <si>
    <t>Reyrolle SPD2</t>
  </si>
  <si>
    <t>Operating Mechanism</t>
  </si>
  <si>
    <t>Reyrolle SPM</t>
  </si>
  <si>
    <t>GEC FEX2</t>
  </si>
  <si>
    <t>132kV OHL Insulators</t>
  </si>
  <si>
    <t>275kV OHL Insulators</t>
  </si>
  <si>
    <t>275kV OHL Insulators with Cotter Pins</t>
  </si>
  <si>
    <t>400kV OHL Insulators</t>
  </si>
  <si>
    <t>400kV OHL Insulators with Cotter Pins</t>
  </si>
  <si>
    <t>132kV ACSR OHL Conductor</t>
  </si>
  <si>
    <t>OHL Conductor</t>
  </si>
  <si>
    <t>275kV ACSR OHL Conductor</t>
  </si>
  <si>
    <t>OHL Conductor Spacers</t>
  </si>
  <si>
    <t>275kV AAAC OHL Conductor</t>
  </si>
  <si>
    <t>400kV AAAC OHL Conductor</t>
  </si>
  <si>
    <t>400kV ACSR OHL Conductor</t>
  </si>
  <si>
    <t>132kV Steel Tower</t>
  </si>
  <si>
    <t>Tower Painting, Full Tower</t>
  </si>
  <si>
    <t>275kV Steel Tower</t>
  </si>
  <si>
    <t>400kV Steel Tower</t>
  </si>
  <si>
    <t>132kV Oil Transformer</t>
  </si>
  <si>
    <t>Main Tank, Cooling Fins, Tapchanger and Oil System</t>
  </si>
  <si>
    <t>275kV Oil Transformer</t>
  </si>
  <si>
    <t>400kV Oil Transformer</t>
  </si>
  <si>
    <t>Main Tank, Cooling Fins and Oil System</t>
  </si>
  <si>
    <t>Not Published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</si>
</sst>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0.00_);_(* \(#,##0.00\);_(* &quot;-&quot;??_);_(@_)"/>
    <numFmt numFmtId="165" formatCode="[$$-409]#,##0.00"/>
    <numFmt numFmtId="166" formatCode="#,##0_);[Red]\(#,##0\);&quot;-&quot;"/>
    <numFmt numFmtId="167" formatCode="0.0;[Red]\-0.0;\-"/>
    <numFmt numFmtId="168" formatCode="0.0000"/>
    <numFmt numFmtId="169" formatCode="0.00000;[Red]\-0.00000;\-"/>
    <numFmt numFmtId="170" formatCode="0.0"/>
    <numFmt numFmtId="171" formatCode="0.000"/>
    <numFmt numFmtId="172" formatCode="0.000;[Red]\-0.000;\-"/>
    <numFmt numFmtId="173" formatCode="#,##0.0"/>
    <numFmt numFmtId="174" formatCode="0.000_ ;[Red]\-0.000\ "/>
    <numFmt numFmtId="175" formatCode="0.00000000000_ ;[Red]\-0.00000000000\ "/>
    <numFmt numFmtId="176" formatCode="0.0000000000000_ ;[Red]\-0.0000000000000\ "/>
    <numFmt numFmtId="177" formatCode="0.000000;[Red]\-0.000000;\-"/>
    <numFmt numFmtId="178" formatCode="0.000000000000000_ ;[Red]\-0.000000000000000\ "/>
    <numFmt numFmtId="179" formatCode="0.0000_ ;[Red]\-0.0000\ "/>
  </numFmts>
  <fonts count="52">
    <font>
      <sz val="11"/>
      <color theme="1"/>
      <name val="Calibri"/>
      <family val="2"/>
      <scheme val="minor"/>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b/>
      <sz val="10"/>
      <color theme="0"/>
      <name val="Verdana"/>
      <family val="2"/>
    </font>
    <font>
      <b/>
      <sz val="10"/>
      <color theme="1"/>
      <name val="Verdana"/>
      <family val="2"/>
    </font>
    <font>
      <sz val="10"/>
      <color theme="0"/>
      <name val="Verdana"/>
      <family val="2"/>
    </font>
    <font>
      <sz val="10"/>
      <name val="Verdana"/>
      <family val="2"/>
    </font>
    <font>
      <b/>
      <sz val="18"/>
      <name val="Verdana"/>
      <family val="2"/>
    </font>
    <font>
      <b/>
      <sz val="20"/>
      <name val="Verdana"/>
      <family val="2"/>
    </font>
    <font>
      <b/>
      <sz val="16"/>
      <name val="Verdana"/>
      <family val="2"/>
    </font>
    <font>
      <b/>
      <sz val="13"/>
      <name val="Verdana"/>
      <family val="2"/>
    </font>
    <font>
      <b/>
      <sz val="14"/>
      <name val="Verdana"/>
      <family val="2"/>
    </font>
    <font>
      <b/>
      <sz val="14"/>
      <color theme="1"/>
      <name val="Verdana"/>
      <family val="2"/>
    </font>
    <font>
      <sz val="10"/>
      <name val="Arial"/>
      <family val="2"/>
    </font>
    <font>
      <b/>
      <sz val="10"/>
      <name val="Verdana"/>
      <family val="2"/>
    </font>
    <font>
      <sz val="10"/>
      <color indexed="8"/>
      <name val="Verdana"/>
      <family val="2"/>
    </font>
    <font>
      <sz val="10"/>
      <color theme="1"/>
      <name val="Calibri"/>
      <family val="2"/>
      <scheme val="minor"/>
    </font>
    <font>
      <u/>
      <sz val="11"/>
      <color indexed="12"/>
      <name val="CG Omega"/>
      <family val="2"/>
    </font>
    <font>
      <sz val="11"/>
      <name val="CG Omega"/>
      <family val="2"/>
    </font>
    <font>
      <b/>
      <sz val="10"/>
      <color rgb="FF000000"/>
      <name val="Verdana"/>
      <family val="2"/>
    </font>
    <font>
      <sz val="14"/>
      <color theme="1"/>
      <name val="Verdana"/>
      <family val="2"/>
    </font>
    <font>
      <sz val="16"/>
      <color theme="1"/>
      <name val="Verdana"/>
      <family val="2"/>
    </font>
    <font>
      <u/>
      <sz val="10"/>
      <color theme="10"/>
      <name val="Verdana"/>
      <family val="2"/>
    </font>
    <font>
      <sz val="10"/>
      <color theme="10"/>
      <name val="Verdana"/>
      <family val="2"/>
    </font>
    <font>
      <sz val="18"/>
      <color theme="1"/>
      <name val="Verdana"/>
      <family val="2"/>
    </font>
    <font>
      <sz val="11"/>
      <color theme="1"/>
      <name val="Verdana"/>
      <family val="2"/>
    </font>
    <font>
      <b/>
      <sz val="11"/>
      <color theme="1"/>
      <name val="Verdana"/>
      <family val="2"/>
    </font>
    <font>
      <b/>
      <sz val="10"/>
      <color indexed="8"/>
      <name val="Verdana"/>
      <family val="2"/>
    </font>
    <font>
      <sz val="10"/>
      <color rgb="FF000000"/>
      <name val="Verdana"/>
      <family val="2"/>
    </font>
    <font>
      <sz val="11"/>
      <name val="Calibri"/>
      <family val="2"/>
      <scheme val="minor"/>
    </font>
    <font>
      <sz val="11"/>
      <color theme="1"/>
      <name val="Calibri"/>
      <family val="2"/>
      <scheme val="minor"/>
    </font>
  </fonts>
  <fills count="33">
    <fill>
      <patternFill patternType="none"/>
    </fill>
    <fill>
      <patternFill patternType="gray125"/>
    </fill>
    <fill>
      <patternFill patternType="solid">
        <fgColor rgb="FFFF9900"/>
        <bgColor indexed="64"/>
      </patternFill>
    </fill>
    <fill>
      <patternFill patternType="solid">
        <fgColor theme="2" tint="-9.9978637043366805E-2"/>
        <bgColor indexed="64"/>
      </patternFill>
    </fill>
    <fill>
      <patternFill patternType="solid">
        <fgColor theme="0"/>
        <bgColor indexed="64"/>
      </patternFill>
    </fill>
    <fill>
      <patternFill patternType="solid">
        <fgColor theme="7" tint="0.39997558519241921"/>
        <bgColor indexed="64"/>
      </patternFill>
    </fill>
    <fill>
      <patternFill patternType="solid">
        <fgColor rgb="FFFFFFCC"/>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rgb="FFCCFFCC"/>
        <bgColor indexed="64"/>
      </patternFill>
    </fill>
    <fill>
      <patternFill patternType="solid">
        <fgColor rgb="FFCCFFFF"/>
        <bgColor indexed="64"/>
      </patternFill>
    </fill>
    <fill>
      <patternFill patternType="solid">
        <fgColor rgb="FF00B050"/>
        <bgColor rgb="FF000000"/>
      </patternFill>
    </fill>
    <fill>
      <patternFill patternType="solid">
        <fgColor rgb="FF00DA63"/>
        <bgColor rgb="FF000000"/>
      </patternFill>
    </fill>
    <fill>
      <patternFill patternType="solid">
        <fgColor rgb="FF7AF20C"/>
        <bgColor rgb="FF000000"/>
      </patternFill>
    </fill>
    <fill>
      <patternFill patternType="solid">
        <fgColor rgb="FFD2F30B"/>
        <bgColor rgb="FF000000"/>
      </patternFill>
    </fill>
    <fill>
      <patternFill patternType="solid">
        <fgColor rgb="FFF2F644"/>
        <bgColor rgb="FF000000"/>
      </patternFill>
    </fill>
    <fill>
      <patternFill patternType="solid">
        <fgColor rgb="FFFDBA41"/>
        <bgColor rgb="FF000000"/>
      </patternFill>
    </fill>
    <fill>
      <patternFill patternType="solid">
        <fgColor rgb="FFFF9966"/>
        <bgColor rgb="FF000000"/>
      </patternFill>
    </fill>
    <fill>
      <patternFill patternType="solid">
        <fgColor rgb="FFFF5757"/>
        <bgColor rgb="FF000000"/>
      </patternFill>
    </fill>
    <fill>
      <patternFill patternType="solid">
        <fgColor rgb="FFFF0000"/>
        <bgColor rgb="FF000000"/>
      </patternFill>
    </fill>
    <fill>
      <patternFill patternType="solid">
        <fgColor rgb="FFFF7C80"/>
        <bgColor rgb="FF000000"/>
      </patternFill>
    </fill>
    <fill>
      <patternFill patternType="solid">
        <fgColor theme="0"/>
        <bgColor rgb="FF000000"/>
      </patternFill>
    </fill>
    <fill>
      <patternFill patternType="gray0625"/>
    </fill>
    <fill>
      <patternFill patternType="solid">
        <fgColor rgb="FFCC99FF"/>
        <bgColor indexed="64"/>
      </patternFill>
    </fill>
    <fill>
      <patternFill patternType="solid">
        <fgColor indexed="22"/>
        <bgColor indexed="64"/>
      </patternFill>
    </fill>
    <fill>
      <patternFill patternType="solid">
        <fgColor theme="0" tint="-0.499984740745262"/>
        <bgColor indexed="64"/>
      </patternFill>
    </fill>
    <fill>
      <patternFill patternType="solid">
        <fgColor theme="9" tint="-0.249977111117893"/>
        <bgColor indexed="64"/>
      </patternFill>
    </fill>
    <fill>
      <patternFill patternType="solid">
        <fgColor theme="5" tint="-0.249977111117893"/>
        <bgColor indexed="64"/>
      </patternFill>
    </fill>
    <fill>
      <patternFill patternType="solid">
        <fgColor rgb="FF0070C0"/>
        <bgColor indexed="64"/>
      </patternFill>
    </fill>
    <fill>
      <patternFill patternType="solid">
        <fgColor rgb="FF7030A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9" tint="0.59999389629810485"/>
        <bgColor indexed="64"/>
      </patternFill>
    </fill>
  </fills>
  <borders count="20">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top style="thin">
        <color auto="1"/>
      </top>
      <bottom style="medium">
        <color indexed="64"/>
      </bottom>
      <diagonal/>
    </border>
    <border>
      <left/>
      <right style="thin">
        <color auto="1"/>
      </right>
      <top style="thin">
        <color auto="1"/>
      </top>
      <bottom/>
      <diagonal/>
    </border>
    <border>
      <left/>
      <right style="thin">
        <color indexed="64"/>
      </right>
      <top style="thin">
        <color indexed="64"/>
      </top>
      <bottom style="medium">
        <color indexed="64"/>
      </bottom>
      <diagonal/>
    </border>
    <border>
      <left style="thin">
        <color auto="1"/>
      </left>
      <right style="thin">
        <color auto="1"/>
      </right>
      <top/>
      <bottom/>
      <diagonal/>
    </border>
    <border>
      <left style="thin">
        <color indexed="64"/>
      </left>
      <right/>
      <top/>
      <bottom/>
      <diagonal/>
    </border>
    <border>
      <left/>
      <right style="thin">
        <color indexed="64"/>
      </right>
      <top/>
      <bottom/>
      <diagonal/>
    </border>
    <border>
      <left style="thin">
        <color auto="1"/>
      </left>
      <right style="thick">
        <color auto="1"/>
      </right>
      <top style="thin">
        <color auto="1"/>
      </top>
      <bottom style="thin">
        <color auto="1"/>
      </bottom>
      <diagonal/>
    </border>
    <border>
      <left/>
      <right/>
      <top style="thin">
        <color auto="1"/>
      </top>
      <bottom/>
      <diagonal/>
    </border>
    <border>
      <left/>
      <right/>
      <top/>
      <bottom style="thin">
        <color auto="1"/>
      </bottom>
      <diagonal/>
    </border>
    <border>
      <left style="thin">
        <color auto="1"/>
      </left>
      <right/>
      <top/>
      <bottom style="thin">
        <color auto="1"/>
      </bottom>
      <diagonal/>
    </border>
    <border>
      <left style="thin">
        <color indexed="64"/>
      </left>
      <right/>
      <top style="thin">
        <color indexed="64"/>
      </top>
      <bottom/>
      <diagonal/>
    </border>
  </borders>
  <cellStyleXfs count="21">
    <xf numFmtId="0" fontId="0" fillId="0" borderId="0"/>
    <xf numFmtId="164" fontId="23" fillId="0" borderId="0" applyFont="0" applyFill="0" applyBorder="0" applyAlignment="0" applyProtection="0"/>
    <xf numFmtId="0" fontId="27" fillId="0" borderId="0"/>
    <xf numFmtId="0" fontId="23" fillId="0" borderId="0"/>
    <xf numFmtId="165" fontId="23" fillId="0" borderId="0"/>
    <xf numFmtId="165" fontId="23" fillId="0" borderId="0"/>
    <xf numFmtId="166" fontId="36" fillId="0" borderId="0"/>
    <xf numFmtId="0" fontId="23" fillId="0" borderId="0"/>
    <xf numFmtId="165" fontId="34" fillId="0" borderId="0"/>
    <xf numFmtId="165" fontId="38" fillId="0" borderId="0" applyNumberFormat="0" applyFill="0" applyBorder="0" applyAlignment="0" applyProtection="0">
      <alignment vertical="top"/>
      <protection locked="0"/>
    </xf>
    <xf numFmtId="0" fontId="23" fillId="0" borderId="0"/>
    <xf numFmtId="0" fontId="39" fillId="0" borderId="0">
      <alignment vertical="top"/>
    </xf>
    <xf numFmtId="0" fontId="39" fillId="0" borderId="0"/>
    <xf numFmtId="0" fontId="22" fillId="0" borderId="0"/>
    <xf numFmtId="165" fontId="39" fillId="0" borderId="0"/>
    <xf numFmtId="165" fontId="43" fillId="0" borderId="0" applyNumberFormat="0" applyFill="0" applyBorder="0" applyAlignment="0" applyProtection="0">
      <alignment vertical="top"/>
      <protection locked="0"/>
    </xf>
    <xf numFmtId="0" fontId="19" fillId="0" borderId="0"/>
    <xf numFmtId="0" fontId="12" fillId="0" borderId="0"/>
    <xf numFmtId="164" fontId="6" fillId="0" borderId="0" applyFont="0" applyFill="0" applyBorder="0" applyAlignment="0" applyProtection="0"/>
    <xf numFmtId="0" fontId="4" fillId="0" borderId="0"/>
    <xf numFmtId="9" fontId="51" fillId="0" borderId="0" applyFont="0" applyFill="0" applyBorder="0" applyAlignment="0" applyProtection="0"/>
  </cellStyleXfs>
  <cellXfs count="303">
    <xf numFmtId="0" fontId="0" fillId="0" borderId="0" xfId="0"/>
    <xf numFmtId="0" fontId="28" fillId="2" borderId="0" xfId="2" applyNumberFormat="1" applyFont="1" applyFill="1" applyBorder="1" applyAlignment="1" applyProtection="1">
      <alignment horizontal="left" vertical="top"/>
    </xf>
    <xf numFmtId="0" fontId="29" fillId="2" borderId="0" xfId="2" applyNumberFormat="1" applyFont="1" applyFill="1" applyBorder="1" applyAlignment="1" applyProtection="1">
      <alignment horizontal="center" vertical="top"/>
    </xf>
    <xf numFmtId="0" fontId="23" fillId="0" borderId="0" xfId="3"/>
    <xf numFmtId="0" fontId="28" fillId="2" borderId="0" xfId="2" applyNumberFormat="1" applyFont="1" applyFill="1" applyBorder="1" applyAlignment="1" applyProtection="1">
      <alignment horizontal="center" vertical="top"/>
    </xf>
    <xf numFmtId="0" fontId="30" fillId="2" borderId="0" xfId="2" applyNumberFormat="1" applyFont="1" applyFill="1" applyBorder="1" applyAlignment="1" applyProtection="1">
      <alignment horizontal="left" vertical="top"/>
    </xf>
    <xf numFmtId="0" fontId="30" fillId="2" borderId="0" xfId="2" applyNumberFormat="1" applyFont="1" applyFill="1" applyBorder="1" applyAlignment="1" applyProtection="1">
      <alignment horizontal="center" vertical="top"/>
    </xf>
    <xf numFmtId="0" fontId="31" fillId="2" borderId="0" xfId="2" applyNumberFormat="1" applyFont="1" applyFill="1" applyBorder="1" applyAlignment="1" applyProtection="1">
      <alignment horizontal="left" vertical="top"/>
    </xf>
    <xf numFmtId="0" fontId="32" fillId="2" borderId="0" xfId="2" applyNumberFormat="1" applyFont="1" applyFill="1" applyBorder="1" applyAlignment="1" applyProtection="1">
      <alignment horizontal="center" vertical="top"/>
    </xf>
    <xf numFmtId="0" fontId="33" fillId="0" borderId="0" xfId="3" applyFont="1" applyAlignment="1">
      <alignment horizontal="left" vertical="center"/>
    </xf>
    <xf numFmtId="0" fontId="23" fillId="0" borderId="0" xfId="3" applyAlignment="1"/>
    <xf numFmtId="0" fontId="30" fillId="0" borderId="0" xfId="0" applyFont="1" applyFill="1"/>
    <xf numFmtId="0" fontId="0" fillId="0" borderId="0" xfId="0" applyNumberFormat="1"/>
    <xf numFmtId="0" fontId="25" fillId="0" borderId="0" xfId="0" applyFont="1"/>
    <xf numFmtId="0" fontId="22" fillId="0" borderId="0" xfId="0" applyFont="1"/>
    <xf numFmtId="165" fontId="35" fillId="0" borderId="1" xfId="8" applyFont="1" applyBorder="1" applyAlignment="1">
      <alignment vertical="center" wrapText="1"/>
    </xf>
    <xf numFmtId="165" fontId="35" fillId="0" borderId="1" xfId="8" applyFont="1" applyBorder="1" applyAlignment="1">
      <alignment horizontal="center" vertical="center" wrapText="1"/>
    </xf>
    <xf numFmtId="165" fontId="27" fillId="0" borderId="1" xfId="8" applyFont="1" applyBorder="1" applyAlignment="1">
      <alignment vertical="center" wrapText="1"/>
    </xf>
    <xf numFmtId="165" fontId="27" fillId="0" borderId="1" xfId="8" applyFont="1" applyBorder="1" applyAlignment="1">
      <alignment vertical="center"/>
    </xf>
    <xf numFmtId="0" fontId="35" fillId="0" borderId="1" xfId="8" applyNumberFormat="1" applyFont="1" applyBorder="1" applyAlignment="1">
      <alignment horizontal="center" vertical="center" wrapText="1"/>
    </xf>
    <xf numFmtId="0" fontId="40" fillId="11" borderId="7" xfId="0" applyFont="1" applyFill="1" applyBorder="1" applyAlignment="1">
      <alignment horizontal="center" vertical="center"/>
    </xf>
    <xf numFmtId="0" fontId="40" fillId="12" borderId="8" xfId="0" applyFont="1" applyFill="1" applyBorder="1" applyAlignment="1">
      <alignment horizontal="center" vertical="center"/>
    </xf>
    <xf numFmtId="0" fontId="40" fillId="13" borderId="8" xfId="0" applyFont="1" applyFill="1" applyBorder="1" applyAlignment="1">
      <alignment horizontal="center" vertical="center"/>
    </xf>
    <xf numFmtId="0" fontId="40" fillId="14" borderId="8" xfId="0" applyFont="1" applyFill="1" applyBorder="1" applyAlignment="1">
      <alignment horizontal="center" vertical="center"/>
    </xf>
    <xf numFmtId="0" fontId="40" fillId="15" borderId="8" xfId="0" applyFont="1" applyFill="1" applyBorder="1" applyAlignment="1">
      <alignment horizontal="center" vertical="center"/>
    </xf>
    <xf numFmtId="0" fontId="40" fillId="16" borderId="8" xfId="0" applyFont="1" applyFill="1" applyBorder="1" applyAlignment="1">
      <alignment horizontal="center" vertical="center"/>
    </xf>
    <xf numFmtId="0" fontId="40" fillId="17" borderId="8" xfId="0" applyFont="1" applyFill="1" applyBorder="1" applyAlignment="1">
      <alignment horizontal="center" vertical="center"/>
    </xf>
    <xf numFmtId="0" fontId="40" fillId="18" borderId="8" xfId="0" applyFont="1" applyFill="1" applyBorder="1" applyAlignment="1">
      <alignment horizontal="center" vertical="center"/>
    </xf>
    <xf numFmtId="0" fontId="40" fillId="19" borderId="9" xfId="0" applyFont="1" applyFill="1" applyBorder="1" applyAlignment="1">
      <alignment horizontal="center" vertical="center"/>
    </xf>
    <xf numFmtId="0" fontId="40" fillId="20" borderId="8" xfId="0" applyFont="1" applyFill="1" applyBorder="1" applyAlignment="1">
      <alignment horizontal="center" vertical="center"/>
    </xf>
    <xf numFmtId="0" fontId="24" fillId="11" borderId="7" xfId="0" applyFont="1" applyFill="1" applyBorder="1" applyAlignment="1">
      <alignment horizontal="center" vertical="center"/>
    </xf>
    <xf numFmtId="0" fontId="24" fillId="19" borderId="9" xfId="0" applyFont="1" applyFill="1" applyBorder="1" applyAlignment="1">
      <alignment horizontal="center" vertical="center"/>
    </xf>
    <xf numFmtId="0" fontId="40" fillId="21" borderId="1" xfId="0" applyFont="1" applyFill="1" applyBorder="1" applyAlignment="1">
      <alignment horizontal="center" vertical="center"/>
    </xf>
    <xf numFmtId="0" fontId="22" fillId="0" borderId="0" xfId="13" applyFont="1"/>
    <xf numFmtId="167" fontId="27" fillId="22" borderId="1" xfId="14" applyNumberFormat="1" applyFont="1" applyFill="1" applyBorder="1" applyAlignment="1">
      <alignment horizontal="center"/>
    </xf>
    <xf numFmtId="167" fontId="27" fillId="10" borderId="1" xfId="14" applyNumberFormat="1" applyFont="1" applyFill="1" applyBorder="1" applyAlignment="1" applyProtection="1">
      <alignment horizontal="center"/>
      <protection locked="0"/>
    </xf>
    <xf numFmtId="167" fontId="27" fillId="24" borderId="1" xfId="14" applyNumberFormat="1" applyFont="1" applyFill="1" applyBorder="1" applyAlignment="1">
      <alignment horizontal="center"/>
    </xf>
    <xf numFmtId="0" fontId="22" fillId="0" borderId="0" xfId="13" applyFont="1" applyFill="1" applyBorder="1"/>
    <xf numFmtId="0" fontId="25" fillId="0" borderId="0" xfId="13" applyFont="1"/>
    <xf numFmtId="165" fontId="27" fillId="0" borderId="0" xfId="14" applyFont="1" applyFill="1" applyBorder="1"/>
    <xf numFmtId="165" fontId="35" fillId="0" borderId="0" xfId="14" applyFont="1" applyFill="1" applyBorder="1"/>
    <xf numFmtId="0" fontId="27" fillId="0" borderId="1" xfId="14" applyNumberFormat="1" applyFont="1" applyBorder="1" applyAlignment="1">
      <alignment horizontal="center"/>
    </xf>
    <xf numFmtId="165" fontId="27" fillId="0" borderId="1" xfId="14" applyFont="1" applyBorder="1"/>
    <xf numFmtId="165" fontId="35" fillId="0" borderId="1" xfId="14" applyFont="1" applyBorder="1"/>
    <xf numFmtId="0" fontId="27" fillId="24" borderId="1" xfId="14" applyNumberFormat="1" applyFont="1" applyFill="1" applyBorder="1" applyAlignment="1">
      <alignment horizontal="center"/>
    </xf>
    <xf numFmtId="0" fontId="27" fillId="6" borderId="1" xfId="14" applyNumberFormat="1" applyFont="1" applyFill="1" applyBorder="1" applyAlignment="1" applyProtection="1">
      <alignment horizontal="center"/>
      <protection locked="0"/>
    </xf>
    <xf numFmtId="49" fontId="27" fillId="6" borderId="1" xfId="14" applyNumberFormat="1" applyFont="1" applyFill="1" applyBorder="1" applyAlignment="1" applyProtection="1">
      <alignment horizontal="center"/>
      <protection locked="0"/>
    </xf>
    <xf numFmtId="0" fontId="41" fillId="0" borderId="0" xfId="13" applyFont="1"/>
    <xf numFmtId="0" fontId="42" fillId="0" borderId="0" xfId="13" applyFont="1"/>
    <xf numFmtId="0" fontId="22" fillId="0" borderId="0" xfId="13"/>
    <xf numFmtId="0" fontId="22" fillId="0" borderId="0" xfId="13" applyAlignment="1">
      <alignment horizontal="center"/>
    </xf>
    <xf numFmtId="0" fontId="22" fillId="25" borderId="1" xfId="13" applyFont="1" applyFill="1" applyBorder="1" applyAlignment="1">
      <alignment horizontal="center"/>
    </xf>
    <xf numFmtId="0" fontId="22" fillId="25" borderId="1" xfId="13" applyFill="1" applyBorder="1"/>
    <xf numFmtId="0" fontId="22" fillId="25" borderId="1" xfId="13" applyNumberFormat="1" applyFill="1" applyBorder="1" applyAlignment="1">
      <alignment horizontal="center"/>
    </xf>
    <xf numFmtId="0" fontId="22" fillId="0" borderId="1" xfId="13" applyFont="1" applyBorder="1" applyAlignment="1">
      <alignment horizontal="center"/>
    </xf>
    <xf numFmtId="0" fontId="22" fillId="0" borderId="1" xfId="13" applyBorder="1"/>
    <xf numFmtId="165" fontId="44" fillId="0" borderId="1" xfId="15" applyFont="1" applyBorder="1" applyAlignment="1" applyProtection="1">
      <alignment horizontal="center"/>
    </xf>
    <xf numFmtId="0" fontId="26" fillId="26" borderId="1" xfId="0" applyFont="1" applyFill="1" applyBorder="1"/>
    <xf numFmtId="0" fontId="26" fillId="27" borderId="1" xfId="13" applyFont="1" applyFill="1" applyBorder="1"/>
    <xf numFmtId="0" fontId="26" fillId="28" borderId="1" xfId="13" applyFont="1" applyFill="1" applyBorder="1"/>
    <xf numFmtId="0" fontId="35" fillId="0" borderId="1" xfId="13" applyFont="1" applyBorder="1" applyAlignment="1">
      <alignment horizontal="center" wrapText="1"/>
    </xf>
    <xf numFmtId="0" fontId="35" fillId="0" borderId="1" xfId="13" applyFont="1" applyBorder="1" applyAlignment="1">
      <alignment wrapText="1"/>
    </xf>
    <xf numFmtId="0" fontId="45" fillId="0" borderId="0" xfId="13" applyFont="1"/>
    <xf numFmtId="169" fontId="27" fillId="24" borderId="1" xfId="14" applyNumberFormat="1" applyFont="1" applyFill="1" applyBorder="1" applyAlignment="1">
      <alignment horizontal="center"/>
    </xf>
    <xf numFmtId="165" fontId="35" fillId="0" borderId="10" xfId="8" applyFont="1" applyBorder="1" applyAlignment="1">
      <alignment horizontal="center" vertical="center" wrapText="1"/>
    </xf>
    <xf numFmtId="165" fontId="27" fillId="0" borderId="1" xfId="8" applyFont="1" applyBorder="1" applyAlignment="1">
      <alignment horizontal="center" vertical="center" wrapText="1"/>
    </xf>
    <xf numFmtId="165" fontId="27" fillId="0" borderId="1" xfId="8" applyFont="1" applyBorder="1" applyAlignment="1">
      <alignment horizontal="center" vertical="center"/>
    </xf>
    <xf numFmtId="0" fontId="40" fillId="11" borderId="11" xfId="0" applyFont="1" applyFill="1" applyBorder="1" applyAlignment="1">
      <alignment horizontal="center" vertical="center"/>
    </xf>
    <xf numFmtId="0" fontId="21" fillId="0" borderId="1" xfId="13" applyFont="1" applyBorder="1"/>
    <xf numFmtId="14" fontId="27" fillId="6" borderId="1" xfId="14" applyNumberFormat="1" applyFont="1" applyFill="1" applyBorder="1" applyAlignment="1" applyProtection="1">
      <alignment horizontal="center"/>
      <protection locked="0"/>
    </xf>
    <xf numFmtId="0" fontId="26" fillId="29" borderId="1" xfId="13" applyFont="1" applyFill="1" applyBorder="1"/>
    <xf numFmtId="165" fontId="35" fillId="0" borderId="1" xfId="14" applyFont="1" applyBorder="1" applyAlignment="1">
      <alignment horizontal="center"/>
    </xf>
    <xf numFmtId="165" fontId="35" fillId="0" borderId="1" xfId="8" applyFont="1" applyBorder="1" applyAlignment="1">
      <alignment horizontal="center" vertical="center" wrapText="1"/>
    </xf>
    <xf numFmtId="0" fontId="29" fillId="2" borderId="0" xfId="2" applyNumberFormat="1" applyFont="1" applyFill="1" applyBorder="1" applyAlignment="1" applyProtection="1">
      <alignment horizontal="left" vertical="top"/>
    </xf>
    <xf numFmtId="0" fontId="32" fillId="2" borderId="0" xfId="2" applyNumberFormat="1" applyFont="1" applyFill="1" applyBorder="1" applyAlignment="1" applyProtection="1">
      <alignment horizontal="left" vertical="top"/>
    </xf>
    <xf numFmtId="0" fontId="0" fillId="0" borderId="0" xfId="0" applyAlignment="1">
      <alignment horizontal="left"/>
    </xf>
    <xf numFmtId="165" fontId="35" fillId="0" borderId="1" xfId="8" applyFont="1" applyBorder="1" applyAlignment="1">
      <alignment horizontal="left" vertical="center" wrapText="1"/>
    </xf>
    <xf numFmtId="168" fontId="26" fillId="8" borderId="1" xfId="1" applyNumberFormat="1" applyFont="1" applyFill="1" applyBorder="1" applyAlignment="1">
      <alignment horizontal="center"/>
    </xf>
    <xf numFmtId="0" fontId="20" fillId="0" borderId="0" xfId="3" applyFont="1"/>
    <xf numFmtId="0" fontId="35" fillId="3" borderId="1" xfId="3" applyFont="1" applyFill="1" applyBorder="1"/>
    <xf numFmtId="0" fontId="29" fillId="2" borderId="0" xfId="2" applyNumberFormat="1" applyFont="1" applyFill="1" applyBorder="1" applyAlignment="1" applyProtection="1">
      <alignment horizontal="left" vertical="top" wrapText="1"/>
    </xf>
    <xf numFmtId="0" fontId="28" fillId="2" borderId="0" xfId="2" applyNumberFormat="1" applyFont="1" applyFill="1" applyBorder="1" applyAlignment="1" applyProtection="1">
      <alignment horizontal="left" vertical="top" wrapText="1"/>
    </xf>
    <xf numFmtId="0" fontId="30" fillId="2" borderId="0" xfId="2" applyNumberFormat="1" applyFont="1" applyFill="1" applyBorder="1" applyAlignment="1" applyProtection="1">
      <alignment horizontal="left" vertical="top" wrapText="1"/>
    </xf>
    <xf numFmtId="0" fontId="32" fillId="2" borderId="0" xfId="2" applyNumberFormat="1" applyFont="1" applyFill="1" applyBorder="1" applyAlignment="1" applyProtection="1">
      <alignment horizontal="left" vertical="top" wrapText="1"/>
    </xf>
    <xf numFmtId="0" fontId="0" fillId="0" borderId="0" xfId="0" applyAlignment="1">
      <alignment horizontal="left" wrapText="1"/>
    </xf>
    <xf numFmtId="168" fontId="20" fillId="6" borderId="1" xfId="1" applyNumberFormat="1" applyFont="1" applyFill="1" applyBorder="1" applyAlignment="1">
      <alignment horizontal="center" vertical="top"/>
    </xf>
    <xf numFmtId="168" fontId="22" fillId="6" borderId="1" xfId="1" applyNumberFormat="1" applyFont="1" applyFill="1" applyBorder="1" applyAlignment="1">
      <alignment horizontal="center" vertical="top"/>
    </xf>
    <xf numFmtId="1" fontId="22" fillId="6" borderId="1" xfId="1" applyNumberFormat="1" applyFont="1" applyFill="1" applyBorder="1" applyAlignment="1">
      <alignment horizontal="center" vertical="top"/>
    </xf>
    <xf numFmtId="168" fontId="20" fillId="6" borderId="1" xfId="1" applyNumberFormat="1" applyFont="1" applyFill="1" applyBorder="1" applyAlignment="1">
      <alignment horizontal="left" vertical="top" wrapText="1"/>
    </xf>
    <xf numFmtId="0" fontId="0" fillId="0" borderId="0" xfId="0" applyAlignment="1">
      <alignment vertical="top"/>
    </xf>
    <xf numFmtId="168" fontId="22" fillId="6" borderId="1" xfId="1" applyNumberFormat="1" applyFont="1" applyFill="1" applyBorder="1" applyAlignment="1">
      <alignment horizontal="left" vertical="top" wrapText="1"/>
    </xf>
    <xf numFmtId="168" fontId="22" fillId="6" borderId="1" xfId="1" applyNumberFormat="1" applyFont="1" applyFill="1" applyBorder="1" applyAlignment="1">
      <alignment horizontal="left" vertical="top"/>
    </xf>
    <xf numFmtId="168" fontId="26" fillId="8" borderId="1" xfId="1" applyNumberFormat="1" applyFont="1" applyFill="1" applyBorder="1" applyAlignment="1">
      <alignment horizontal="center" vertical="top"/>
    </xf>
    <xf numFmtId="168" fontId="26" fillId="8" borderId="1" xfId="1" applyNumberFormat="1" applyFont="1" applyFill="1" applyBorder="1" applyAlignment="1">
      <alignment horizontal="center" vertical="top" wrapText="1"/>
    </xf>
    <xf numFmtId="167" fontId="27" fillId="24" borderId="1" xfId="14" applyNumberFormat="1" applyFont="1" applyFill="1" applyBorder="1" applyAlignment="1">
      <alignment horizontal="center" vertical="top"/>
    </xf>
    <xf numFmtId="167" fontId="27" fillId="0" borderId="1" xfId="14" applyNumberFormat="1" applyFont="1" applyBorder="1" applyAlignment="1">
      <alignment horizontal="center" vertical="top"/>
    </xf>
    <xf numFmtId="167" fontId="27" fillId="6" borderId="1" xfId="14" applyNumberFormat="1" applyFont="1" applyFill="1" applyBorder="1" applyAlignment="1" applyProtection="1">
      <alignment horizontal="center" vertical="top"/>
      <protection locked="0"/>
    </xf>
    <xf numFmtId="167" fontId="27" fillId="9" borderId="1" xfId="14" applyNumberFormat="1" applyFont="1" applyFill="1" applyBorder="1" applyAlignment="1">
      <alignment horizontal="center" vertical="top"/>
    </xf>
    <xf numFmtId="167" fontId="27" fillId="10" borderId="1" xfId="14" applyNumberFormat="1" applyFont="1" applyFill="1" applyBorder="1" applyAlignment="1" applyProtection="1">
      <alignment horizontal="center" vertical="top"/>
      <protection locked="0"/>
    </xf>
    <xf numFmtId="167" fontId="27" fillId="23" borderId="1" xfId="14" applyNumberFormat="1" applyFont="1" applyFill="1" applyBorder="1" applyAlignment="1" applyProtection="1">
      <alignment horizontal="center" vertical="top"/>
      <protection locked="0"/>
    </xf>
    <xf numFmtId="167" fontId="27" fillId="22" borderId="1" xfId="14" applyNumberFormat="1" applyFont="1" applyFill="1" applyBorder="1" applyAlignment="1">
      <alignment horizontal="center" vertical="top"/>
    </xf>
    <xf numFmtId="0" fontId="19" fillId="0" borderId="0" xfId="16"/>
    <xf numFmtId="0" fontId="19" fillId="0" borderId="0" xfId="16" applyAlignment="1">
      <alignment horizontal="center"/>
    </xf>
    <xf numFmtId="0" fontId="19" fillId="0" borderId="1" xfId="16" applyFont="1" applyBorder="1" applyAlignment="1">
      <alignment horizontal="center"/>
    </xf>
    <xf numFmtId="0" fontId="46" fillId="0" borderId="1" xfId="0" applyFont="1" applyBorder="1"/>
    <xf numFmtId="0" fontId="47" fillId="0" borderId="1" xfId="0" applyNumberFormat="1" applyFont="1" applyBorder="1"/>
    <xf numFmtId="1" fontId="27" fillId="6" borderId="4" xfId="11" applyNumberFormat="1" applyFont="1" applyFill="1" applyBorder="1" applyAlignment="1" applyProtection="1">
      <alignment horizontal="center" vertical="center"/>
      <protection locked="0"/>
    </xf>
    <xf numFmtId="0" fontId="25" fillId="0" borderId="1" xfId="0" applyNumberFormat="1" applyFont="1" applyBorder="1"/>
    <xf numFmtId="1" fontId="35" fillId="0" borderId="1" xfId="12" applyNumberFormat="1" applyFont="1" applyFill="1" applyBorder="1" applyAlignment="1" applyProtection="1">
      <alignment horizontal="center" vertical="center"/>
      <protection locked="0"/>
    </xf>
    <xf numFmtId="0" fontId="24" fillId="11" borderId="11" xfId="0" applyFont="1" applyFill="1" applyBorder="1" applyAlignment="1">
      <alignment horizontal="center" vertical="center"/>
    </xf>
    <xf numFmtId="0" fontId="25" fillId="0" borderId="1" xfId="16" applyFont="1" applyBorder="1" applyAlignment="1">
      <alignment horizontal="center"/>
    </xf>
    <xf numFmtId="0" fontId="46" fillId="0" borderId="1" xfId="0" applyNumberFormat="1" applyFont="1" applyBorder="1"/>
    <xf numFmtId="0" fontId="19" fillId="0" borderId="0" xfId="16" applyFont="1"/>
    <xf numFmtId="165" fontId="35" fillId="0" borderId="1" xfId="8" applyFont="1" applyBorder="1" applyAlignment="1">
      <alignment horizontal="center" vertical="center" wrapText="1"/>
    </xf>
    <xf numFmtId="0" fontId="18" fillId="0" borderId="0" xfId="13" applyFont="1"/>
    <xf numFmtId="167" fontId="27" fillId="5" borderId="1" xfId="14" applyNumberFormat="1" applyFont="1" applyFill="1" applyBorder="1" applyAlignment="1">
      <alignment horizontal="center" vertical="top"/>
    </xf>
    <xf numFmtId="0" fontId="27" fillId="5" borderId="1" xfId="14" applyNumberFormat="1" applyFont="1" applyFill="1" applyBorder="1" applyAlignment="1">
      <alignment horizontal="center"/>
    </xf>
    <xf numFmtId="167" fontId="27" fillId="4" borderId="1" xfId="14" applyNumberFormat="1" applyFont="1" applyFill="1" applyBorder="1" applyAlignment="1" applyProtection="1">
      <alignment horizontal="center" vertical="top"/>
      <protection locked="0"/>
    </xf>
    <xf numFmtId="0" fontId="33" fillId="0" borderId="0" xfId="3" applyFont="1" applyAlignment="1">
      <alignment horizontal="right" vertical="center"/>
    </xf>
    <xf numFmtId="0" fontId="33" fillId="0" borderId="0" xfId="3" applyFont="1" applyAlignment="1">
      <alignment horizontal="center" vertical="center"/>
    </xf>
    <xf numFmtId="167" fontId="35" fillId="4" borderId="1" xfId="14" applyNumberFormat="1" applyFont="1" applyFill="1" applyBorder="1" applyAlignment="1" applyProtection="1">
      <alignment horizontal="center" vertical="top"/>
      <protection locked="0"/>
    </xf>
    <xf numFmtId="0" fontId="17" fillId="0" borderId="1" xfId="13" applyFont="1" applyBorder="1"/>
    <xf numFmtId="0" fontId="16" fillId="0" borderId="1" xfId="13" applyFont="1" applyBorder="1"/>
    <xf numFmtId="165" fontId="35" fillId="0" borderId="1" xfId="8" applyFont="1" applyBorder="1" applyAlignment="1">
      <alignment horizontal="center" vertical="center" wrapText="1"/>
    </xf>
    <xf numFmtId="0" fontId="48" fillId="0" borderId="0" xfId="16" applyFont="1" applyAlignment="1">
      <alignment horizontal="left"/>
    </xf>
    <xf numFmtId="0" fontId="15" fillId="0" borderId="0" xfId="0" applyFont="1"/>
    <xf numFmtId="170" fontId="15" fillId="6" borderId="1" xfId="1" applyNumberFormat="1" applyFont="1" applyFill="1" applyBorder="1" applyAlignment="1">
      <alignment horizontal="center"/>
    </xf>
    <xf numFmtId="167" fontId="0" fillId="0" borderId="0" xfId="0" applyNumberFormat="1"/>
    <xf numFmtId="171" fontId="15" fillId="6" borderId="1" xfId="1" applyNumberFormat="1" applyFont="1" applyFill="1" applyBorder="1" applyAlignment="1">
      <alignment horizontal="center"/>
    </xf>
    <xf numFmtId="172" fontId="27" fillId="24" borderId="1" xfId="14" applyNumberFormat="1" applyFont="1" applyFill="1" applyBorder="1" applyAlignment="1">
      <alignment horizontal="center"/>
    </xf>
    <xf numFmtId="0" fontId="46" fillId="0" borderId="1" xfId="0" applyFont="1" applyBorder="1" applyAlignment="1">
      <alignment horizontal="center" vertical="center" textRotation="90" wrapText="1"/>
    </xf>
    <xf numFmtId="167" fontId="27" fillId="4" borderId="1" xfId="14" applyNumberFormat="1" applyFont="1" applyFill="1" applyBorder="1" applyAlignment="1">
      <alignment horizontal="center" vertical="top"/>
    </xf>
    <xf numFmtId="0" fontId="49" fillId="21" borderId="1" xfId="0" applyFont="1" applyFill="1" applyBorder="1" applyAlignment="1">
      <alignment horizontal="center" vertical="center" textRotation="90" wrapText="1"/>
    </xf>
    <xf numFmtId="0" fontId="0" fillId="0" borderId="0" xfId="0" applyFont="1"/>
    <xf numFmtId="0" fontId="14" fillId="0" borderId="1" xfId="13" applyFont="1" applyBorder="1"/>
    <xf numFmtId="49" fontId="0" fillId="0" borderId="1" xfId="0" applyNumberFormat="1" applyBorder="1" applyAlignment="1">
      <alignment horizontal="center" vertical="top" wrapText="1"/>
    </xf>
    <xf numFmtId="0" fontId="0" fillId="0" borderId="1" xfId="0" applyFont="1" applyBorder="1" applyAlignment="1">
      <alignment horizontal="left" vertical="top" wrapText="1"/>
    </xf>
    <xf numFmtId="0" fontId="0" fillId="0" borderId="1" xfId="0" applyNumberFormat="1" applyBorder="1" applyAlignment="1">
      <alignment horizontal="center" vertical="top" wrapText="1"/>
    </xf>
    <xf numFmtId="0" fontId="25" fillId="30" borderId="1" xfId="0" applyFont="1" applyFill="1" applyBorder="1" applyAlignment="1">
      <alignment horizontal="center" vertical="top" wrapText="1"/>
    </xf>
    <xf numFmtId="49" fontId="25" fillId="30" borderId="1" xfId="0" applyNumberFormat="1" applyFont="1" applyFill="1" applyBorder="1" applyAlignment="1">
      <alignment horizontal="center" vertical="top" wrapText="1"/>
    </xf>
    <xf numFmtId="49" fontId="0" fillId="31" borderId="1" xfId="0" applyNumberFormat="1" applyFill="1" applyBorder="1" applyAlignment="1">
      <alignment horizontal="center" vertical="top" wrapText="1"/>
    </xf>
    <xf numFmtId="0" fontId="0" fillId="31" borderId="1" xfId="0" applyFont="1" applyFill="1" applyBorder="1" applyAlignment="1">
      <alignment horizontal="left" vertical="top" wrapText="1"/>
    </xf>
    <xf numFmtId="0" fontId="0" fillId="31" borderId="1" xfId="0" applyNumberFormat="1" applyFill="1" applyBorder="1" applyAlignment="1">
      <alignment horizontal="center" vertical="top" wrapText="1"/>
    </xf>
    <xf numFmtId="0" fontId="25" fillId="30" borderId="4" xfId="0" applyFont="1" applyFill="1" applyBorder="1" applyAlignment="1">
      <alignment horizontal="center" vertical="top" wrapText="1"/>
    </xf>
    <xf numFmtId="0" fontId="0" fillId="0" borderId="4" xfId="0" applyFont="1" applyBorder="1" applyAlignment="1">
      <alignment horizontal="center" vertical="top" wrapText="1"/>
    </xf>
    <xf numFmtId="0" fontId="25" fillId="30" borderId="15" xfId="0" applyFont="1" applyFill="1" applyBorder="1" applyAlignment="1">
      <alignment horizontal="center" vertical="top" wrapText="1"/>
    </xf>
    <xf numFmtId="14" fontId="0" fillId="31" borderId="15" xfId="0" applyNumberFormat="1" applyFill="1" applyBorder="1" applyAlignment="1">
      <alignment horizontal="center" vertical="top" wrapText="1"/>
    </xf>
    <xf numFmtId="14" fontId="0" fillId="0" borderId="15" xfId="0" applyNumberFormat="1" applyBorder="1" applyAlignment="1">
      <alignment horizontal="center" vertical="top" wrapText="1"/>
    </xf>
    <xf numFmtId="0" fontId="0" fillId="31" borderId="4" xfId="0" applyFont="1" applyFill="1" applyBorder="1" applyAlignment="1">
      <alignment horizontal="center" vertical="top" wrapText="1"/>
    </xf>
    <xf numFmtId="0" fontId="13" fillId="0" borderId="1" xfId="13" applyFont="1" applyBorder="1"/>
    <xf numFmtId="167" fontId="27" fillId="6" borderId="4" xfId="11" applyNumberFormat="1" applyFont="1" applyFill="1" applyBorder="1" applyAlignment="1" applyProtection="1">
      <alignment horizontal="center" vertical="center"/>
      <protection locked="0"/>
    </xf>
    <xf numFmtId="167" fontId="27" fillId="6" borderId="1" xfId="11" applyNumberFormat="1" applyFont="1" applyFill="1" applyBorder="1" applyAlignment="1" applyProtection="1">
      <alignment horizontal="center" vertical="center"/>
      <protection locked="0"/>
    </xf>
    <xf numFmtId="0" fontId="12" fillId="0" borderId="0" xfId="17"/>
    <xf numFmtId="0" fontId="27" fillId="6" borderId="1" xfId="14" applyNumberFormat="1" applyFont="1" applyFill="1" applyBorder="1" applyAlignment="1" applyProtection="1">
      <alignment horizontal="left"/>
      <protection locked="0"/>
    </xf>
    <xf numFmtId="0" fontId="25" fillId="0" borderId="0" xfId="17" applyFont="1"/>
    <xf numFmtId="49" fontId="0" fillId="6" borderId="1" xfId="0" applyNumberFormat="1" applyFill="1" applyBorder="1" applyAlignment="1">
      <alignment horizontal="center" vertical="top" wrapText="1"/>
    </xf>
    <xf numFmtId="0" fontId="0" fillId="6" borderId="1" xfId="0" applyFont="1" applyFill="1" applyBorder="1" applyAlignment="1">
      <alignment horizontal="left" vertical="top" wrapText="1"/>
    </xf>
    <xf numFmtId="14" fontId="0" fillId="6" borderId="15" xfId="0" applyNumberFormat="1" applyFill="1" applyBorder="1" applyAlignment="1">
      <alignment horizontal="center" vertical="top" wrapText="1"/>
    </xf>
    <xf numFmtId="0" fontId="0" fillId="6" borderId="4" xfId="0" applyFont="1" applyFill="1" applyBorder="1" applyAlignment="1">
      <alignment horizontal="center" vertical="top" wrapText="1"/>
    </xf>
    <xf numFmtId="0" fontId="0" fillId="6" borderId="1" xfId="0" applyNumberFormat="1" applyFill="1" applyBorder="1" applyAlignment="1">
      <alignment horizontal="center" vertical="top" wrapText="1"/>
    </xf>
    <xf numFmtId="0" fontId="12" fillId="0" borderId="0" xfId="13" applyFont="1"/>
    <xf numFmtId="49" fontId="0" fillId="32" borderId="1" xfId="0" applyNumberFormat="1" applyFill="1" applyBorder="1" applyAlignment="1">
      <alignment horizontal="center" vertical="top" wrapText="1"/>
    </xf>
    <xf numFmtId="0" fontId="0" fillId="32" borderId="1" xfId="0" applyFont="1" applyFill="1" applyBorder="1" applyAlignment="1">
      <alignment horizontal="left" vertical="top" wrapText="1"/>
    </xf>
    <xf numFmtId="14" fontId="0" fillId="32" borderId="15" xfId="0" applyNumberFormat="1" applyFill="1" applyBorder="1" applyAlignment="1">
      <alignment horizontal="center" vertical="top" wrapText="1"/>
    </xf>
    <xf numFmtId="0" fontId="0" fillId="32" borderId="4" xfId="0" applyFont="1" applyFill="1" applyBorder="1" applyAlignment="1">
      <alignment horizontal="center" vertical="top" wrapText="1"/>
    </xf>
    <xf numFmtId="0" fontId="0" fillId="32" borderId="1" xfId="0" applyNumberFormat="1" applyFill="1" applyBorder="1" applyAlignment="1">
      <alignment horizontal="center" vertical="top" wrapText="1"/>
    </xf>
    <xf numFmtId="0" fontId="22" fillId="0" borderId="0" xfId="13" applyAlignment="1">
      <alignment horizontal="left" vertical="top"/>
    </xf>
    <xf numFmtId="0" fontId="22" fillId="0" borderId="0" xfId="13" applyFont="1" applyAlignment="1">
      <alignment horizontal="left" vertical="top"/>
    </xf>
    <xf numFmtId="0" fontId="12" fillId="0" borderId="0" xfId="16" applyFont="1"/>
    <xf numFmtId="0" fontId="12" fillId="0" borderId="0" xfId="3" applyFont="1"/>
    <xf numFmtId="0" fontId="37" fillId="0" borderId="0" xfId="0" applyFont="1"/>
    <xf numFmtId="0" fontId="35" fillId="7" borderId="16" xfId="2" applyNumberFormat="1" applyFont="1" applyFill="1" applyBorder="1" applyAlignment="1" applyProtection="1">
      <alignment horizontal="left" vertical="top"/>
    </xf>
    <xf numFmtId="0" fontId="35" fillId="7" borderId="16" xfId="2" applyNumberFormat="1" applyFont="1" applyFill="1" applyBorder="1" applyAlignment="1" applyProtection="1">
      <alignment horizontal="center" vertical="top"/>
    </xf>
    <xf numFmtId="0" fontId="35" fillId="7" borderId="17" xfId="2" applyNumberFormat="1" applyFont="1" applyFill="1" applyBorder="1" applyAlignment="1" applyProtection="1">
      <alignment horizontal="center" vertical="top"/>
    </xf>
    <xf numFmtId="0" fontId="12" fillId="7" borderId="16" xfId="3" applyFont="1" applyFill="1" applyBorder="1"/>
    <xf numFmtId="0" fontId="12" fillId="7" borderId="17" xfId="3" applyFont="1" applyFill="1" applyBorder="1"/>
    <xf numFmtId="0" fontId="37" fillId="7" borderId="17" xfId="0" applyFont="1" applyFill="1" applyBorder="1"/>
    <xf numFmtId="0" fontId="35" fillId="7" borderId="16" xfId="2" applyNumberFormat="1" applyFont="1" applyFill="1" applyBorder="1" applyAlignment="1" applyProtection="1">
      <alignment horizontal="left" vertical="top" wrapText="1"/>
    </xf>
    <xf numFmtId="0" fontId="12" fillId="7" borderId="17" xfId="13" applyFont="1" applyFill="1" applyBorder="1"/>
    <xf numFmtId="0" fontId="12" fillId="0" borderId="1" xfId="13" applyFont="1" applyBorder="1"/>
    <xf numFmtId="165" fontId="27" fillId="6" borderId="1" xfId="8" applyFont="1" applyFill="1" applyBorder="1" applyAlignment="1">
      <alignment vertical="center" wrapText="1"/>
    </xf>
    <xf numFmtId="0" fontId="47" fillId="0" borderId="0" xfId="0" applyFont="1"/>
    <xf numFmtId="0" fontId="0" fillId="6" borderId="1" xfId="0" applyFill="1" applyBorder="1"/>
    <xf numFmtId="0" fontId="40" fillId="21" borderId="1" xfId="0" applyFont="1" applyFill="1" applyBorder="1" applyAlignment="1">
      <alignment horizontal="center" vertical="center"/>
    </xf>
    <xf numFmtId="0" fontId="35" fillId="3" borderId="5" xfId="3" applyFont="1" applyFill="1" applyBorder="1" applyAlignment="1"/>
    <xf numFmtId="0" fontId="35" fillId="3" borderId="1" xfId="3" applyFont="1" applyFill="1" applyBorder="1" applyAlignment="1"/>
    <xf numFmtId="0" fontId="11" fillId="0" borderId="1" xfId="3" applyFont="1" applyBorder="1"/>
    <xf numFmtId="0" fontId="11" fillId="0" borderId="1" xfId="13" applyFont="1" applyBorder="1"/>
    <xf numFmtId="49" fontId="27" fillId="0" borderId="1" xfId="8" applyNumberFormat="1" applyFont="1" applyBorder="1" applyAlignment="1">
      <alignment horizontal="center" vertical="center" wrapText="1"/>
    </xf>
    <xf numFmtId="0" fontId="19" fillId="0" borderId="1" xfId="16" applyFont="1" applyBorder="1" applyAlignment="1">
      <alignment horizontal="left" vertical="center"/>
    </xf>
    <xf numFmtId="0" fontId="19" fillId="0" borderId="1" xfId="16" applyFont="1" applyBorder="1" applyAlignment="1">
      <alignment horizontal="right" vertical="center"/>
    </xf>
    <xf numFmtId="165" fontId="35" fillId="0" borderId="1" xfId="8" applyFont="1" applyBorder="1" applyAlignment="1">
      <alignment horizontal="center" vertical="center" wrapText="1"/>
    </xf>
    <xf numFmtId="0" fontId="37" fillId="7" borderId="17" xfId="0" applyFont="1" applyFill="1" applyBorder="1" applyAlignment="1"/>
    <xf numFmtId="0" fontId="0" fillId="0" borderId="0" xfId="0" applyAlignment="1"/>
    <xf numFmtId="0" fontId="22" fillId="0" borderId="0" xfId="0" applyFont="1" applyAlignment="1"/>
    <xf numFmtId="165" fontId="35" fillId="0" borderId="1" xfId="8" applyFont="1" applyBorder="1" applyAlignment="1">
      <alignment vertical="center"/>
    </xf>
    <xf numFmtId="49" fontId="27" fillId="0" borderId="1" xfId="8" applyNumberFormat="1" applyFont="1" applyBorder="1" applyAlignment="1">
      <alignment horizontal="center" vertical="center"/>
    </xf>
    <xf numFmtId="0" fontId="10" fillId="0" borderId="1" xfId="13" applyFont="1" applyBorder="1"/>
    <xf numFmtId="0" fontId="9" fillId="0" borderId="1" xfId="13" applyFont="1" applyBorder="1"/>
    <xf numFmtId="0" fontId="9" fillId="7" borderId="17" xfId="13" applyFont="1" applyFill="1" applyBorder="1"/>
    <xf numFmtId="0" fontId="8" fillId="7" borderId="17" xfId="13" applyFont="1" applyFill="1" applyBorder="1"/>
    <xf numFmtId="167" fontId="27" fillId="4" borderId="1" xfId="14" applyNumberFormat="1" applyFont="1" applyFill="1" applyBorder="1" applyAlignment="1" applyProtection="1">
      <alignment horizontal="center"/>
      <protection locked="0"/>
    </xf>
    <xf numFmtId="0" fontId="7" fillId="0" borderId="0" xfId="16" applyFont="1"/>
    <xf numFmtId="0" fontId="7" fillId="0" borderId="1" xfId="16" applyFont="1" applyBorder="1" applyAlignment="1">
      <alignment horizontal="center"/>
    </xf>
    <xf numFmtId="0" fontId="23" fillId="0" borderId="1" xfId="3" applyBorder="1" applyAlignment="1">
      <alignment horizontal="center"/>
    </xf>
    <xf numFmtId="0" fontId="7" fillId="0" borderId="0" xfId="3" applyFont="1" applyAlignment="1">
      <alignment horizontal="right"/>
    </xf>
    <xf numFmtId="167" fontId="27" fillId="7" borderId="1" xfId="14" applyNumberFormat="1" applyFont="1" applyFill="1" applyBorder="1" applyAlignment="1">
      <alignment horizontal="center" vertical="top"/>
    </xf>
    <xf numFmtId="0" fontId="0" fillId="0" borderId="1" xfId="0" applyFont="1" applyFill="1" applyBorder="1" applyAlignment="1">
      <alignment horizontal="left" vertical="top" wrapText="1"/>
    </xf>
    <xf numFmtId="0" fontId="6" fillId="0" borderId="1" xfId="13" applyFont="1" applyBorder="1"/>
    <xf numFmtId="0" fontId="6" fillId="0" borderId="1" xfId="13" applyFont="1" applyBorder="1" applyAlignment="1">
      <alignment horizontal="center"/>
    </xf>
    <xf numFmtId="0" fontId="6" fillId="0" borderId="0" xfId="13" applyFont="1"/>
    <xf numFmtId="0" fontId="28" fillId="2" borderId="0" xfId="2" applyFont="1" applyFill="1" applyAlignment="1">
      <alignment horizontal="left" vertical="top"/>
    </xf>
    <xf numFmtId="0" fontId="29" fillId="2" borderId="0" xfId="2" applyFont="1" applyFill="1" applyAlignment="1">
      <alignment horizontal="center" vertical="top"/>
    </xf>
    <xf numFmtId="0" fontId="28" fillId="2" borderId="0" xfId="2" applyFont="1" applyFill="1" applyAlignment="1">
      <alignment horizontal="center" vertical="top"/>
    </xf>
    <xf numFmtId="0" fontId="30" fillId="2" borderId="0" xfId="2" applyFont="1" applyFill="1" applyAlignment="1">
      <alignment horizontal="left" vertical="top"/>
    </xf>
    <xf numFmtId="0" fontId="30" fillId="2" borderId="0" xfId="2" applyFont="1" applyFill="1" applyAlignment="1">
      <alignment horizontal="center" vertical="top"/>
    </xf>
    <xf numFmtId="0" fontId="31" fillId="2" borderId="0" xfId="2" applyFont="1" applyFill="1" applyAlignment="1">
      <alignment horizontal="left" vertical="top"/>
    </xf>
    <xf numFmtId="0" fontId="32" fillId="2" borderId="0" xfId="2" applyFont="1" applyFill="1" applyAlignment="1">
      <alignment horizontal="center" vertical="top"/>
    </xf>
    <xf numFmtId="0" fontId="35" fillId="7" borderId="16" xfId="2" applyFont="1" applyFill="1" applyBorder="1" applyAlignment="1">
      <alignment horizontal="left" vertical="top"/>
    </xf>
    <xf numFmtId="0" fontId="35" fillId="7" borderId="16" xfId="2" applyFont="1" applyFill="1" applyBorder="1" applyAlignment="1">
      <alignment horizontal="center" vertical="top"/>
    </xf>
    <xf numFmtId="0" fontId="25" fillId="0" borderId="5" xfId="0" applyFont="1" applyBorder="1"/>
    <xf numFmtId="0" fontId="0" fillId="0" borderId="3" xfId="0" applyBorder="1"/>
    <xf numFmtId="0" fontId="0" fillId="0" borderId="4" xfId="0" applyBorder="1"/>
    <xf numFmtId="168" fontId="6" fillId="4" borderId="1" xfId="18" applyNumberFormat="1" applyFont="1" applyFill="1" applyBorder="1" applyAlignment="1">
      <alignment horizontal="center" vertical="top"/>
    </xf>
    <xf numFmtId="167" fontId="27" fillId="10" borderId="1" xfId="14" applyNumberFormat="1" applyFont="1" applyFill="1" applyBorder="1" applyAlignment="1" applyProtection="1">
      <alignment horizontal="right"/>
      <protection locked="0"/>
    </xf>
    <xf numFmtId="168" fontId="26" fillId="8" borderId="1" xfId="18" applyNumberFormat="1" applyFont="1" applyFill="1" applyBorder="1" applyAlignment="1">
      <alignment horizontal="center" vertical="top"/>
    </xf>
    <xf numFmtId="0" fontId="46" fillId="0" borderId="1" xfId="0" applyFont="1" applyFill="1" applyBorder="1" applyAlignment="1">
      <alignment horizontal="center" vertical="center" textRotation="90" wrapText="1"/>
    </xf>
    <xf numFmtId="0" fontId="23" fillId="0" borderId="0" xfId="3" applyFill="1"/>
    <xf numFmtId="167" fontId="27" fillId="9" borderId="1" xfId="14" applyNumberFormat="1" applyFont="1" applyFill="1" applyBorder="1" applyAlignment="1">
      <alignment horizontal="right" vertical="top"/>
    </xf>
    <xf numFmtId="165" fontId="35" fillId="0" borderId="1" xfId="8" applyFont="1" applyBorder="1" applyAlignment="1">
      <alignment horizontal="center" vertical="center" wrapText="1"/>
    </xf>
    <xf numFmtId="0" fontId="23" fillId="0" borderId="3" xfId="3" applyBorder="1"/>
    <xf numFmtId="0" fontId="23" fillId="0" borderId="4" xfId="3" applyBorder="1"/>
    <xf numFmtId="0" fontId="0" fillId="0" borderId="3" xfId="0" applyBorder="1" applyAlignment="1"/>
    <xf numFmtId="0" fontId="0" fillId="0" borderId="1" xfId="0" applyBorder="1" applyAlignment="1">
      <alignment horizontal="right"/>
    </xf>
    <xf numFmtId="49" fontId="0" fillId="0" borderId="1" xfId="0" applyNumberFormat="1" applyFill="1" applyBorder="1" applyAlignment="1">
      <alignment horizontal="center" vertical="top" wrapText="1"/>
    </xf>
    <xf numFmtId="49" fontId="50" fillId="0" borderId="1" xfId="0" applyNumberFormat="1" applyFont="1" applyFill="1" applyBorder="1" applyAlignment="1">
      <alignment horizontal="center" vertical="top" wrapText="1"/>
    </xf>
    <xf numFmtId="0" fontId="4" fillId="0" borderId="0" xfId="19"/>
    <xf numFmtId="165" fontId="35" fillId="0" borderId="1" xfId="8" applyFont="1" applyBorder="1" applyAlignment="1">
      <alignment horizontal="center" vertical="center" wrapText="1"/>
    </xf>
    <xf numFmtId="0" fontId="3" fillId="0" borderId="0" xfId="13" applyFont="1"/>
    <xf numFmtId="0" fontId="33" fillId="0" borderId="0" xfId="17" applyFont="1" applyFill="1"/>
    <xf numFmtId="0" fontId="3" fillId="0" borderId="0" xfId="3" applyFont="1"/>
    <xf numFmtId="0" fontId="3" fillId="0" borderId="0" xfId="17" applyFont="1" applyAlignment="1">
      <alignment horizontal="right"/>
    </xf>
    <xf numFmtId="0" fontId="3" fillId="0" borderId="1" xfId="3" applyFont="1" applyBorder="1"/>
    <xf numFmtId="0" fontId="12" fillId="0" borderId="0" xfId="17" applyFill="1"/>
    <xf numFmtId="0" fontId="3" fillId="0" borderId="0" xfId="17" applyFont="1"/>
    <xf numFmtId="0" fontId="23" fillId="0" borderId="1" xfId="3" applyBorder="1"/>
    <xf numFmtId="0" fontId="2" fillId="0" borderId="1" xfId="13" applyFont="1" applyBorder="1"/>
    <xf numFmtId="0" fontId="3" fillId="0" borderId="1" xfId="13" applyFont="1" applyBorder="1" applyAlignment="1">
      <alignment horizontal="center"/>
    </xf>
    <xf numFmtId="0" fontId="0" fillId="0" borderId="1" xfId="0" quotePrefix="1" applyFont="1" applyBorder="1" applyAlignment="1">
      <alignment horizontal="left" vertical="top" wrapText="1"/>
    </xf>
    <xf numFmtId="170" fontId="27" fillId="0" borderId="1" xfId="1" applyNumberFormat="1" applyFont="1" applyBorder="1" applyAlignment="1">
      <alignment horizontal="center" vertical="center" wrapText="1"/>
    </xf>
    <xf numFmtId="173" fontId="22" fillId="6" borderId="1" xfId="1" applyNumberFormat="1" applyFont="1" applyFill="1" applyBorder="1" applyAlignment="1">
      <alignment horizontal="center"/>
    </xf>
    <xf numFmtId="171" fontId="27" fillId="0" borderId="1" xfId="1" applyNumberFormat="1" applyFont="1" applyBorder="1" applyAlignment="1">
      <alignment horizontal="center" vertical="center" wrapText="1"/>
    </xf>
    <xf numFmtId="171" fontId="22" fillId="6" borderId="1" xfId="1" applyNumberFormat="1" applyFont="1" applyFill="1" applyBorder="1" applyAlignment="1">
      <alignment horizontal="center"/>
    </xf>
    <xf numFmtId="0" fontId="1" fillId="0" borderId="5" xfId="3" applyFont="1" applyBorder="1"/>
    <xf numFmtId="165" fontId="35" fillId="0" borderId="1" xfId="8" applyFont="1" applyBorder="1" applyAlignment="1">
      <alignment horizontal="center" vertical="center" wrapText="1"/>
    </xf>
    <xf numFmtId="0" fontId="0" fillId="0" borderId="1" xfId="0" applyBorder="1" applyAlignment="1">
      <alignment horizontal="center"/>
    </xf>
    <xf numFmtId="10" fontId="0" fillId="0" borderId="0" xfId="20" applyNumberFormat="1" applyFont="1"/>
    <xf numFmtId="165" fontId="0" fillId="0" borderId="0" xfId="0" applyNumberFormat="1"/>
    <xf numFmtId="174" fontId="0" fillId="0" borderId="0" xfId="0" applyNumberFormat="1"/>
    <xf numFmtId="170" fontId="20" fillId="6" borderId="1" xfId="1" applyNumberFormat="1" applyFont="1" applyFill="1" applyBorder="1" applyAlignment="1">
      <alignment horizontal="center" vertical="top"/>
    </xf>
    <xf numFmtId="175" fontId="0" fillId="0" borderId="0" xfId="0" applyNumberFormat="1"/>
    <xf numFmtId="176" fontId="0" fillId="0" borderId="0" xfId="0" applyNumberFormat="1"/>
    <xf numFmtId="177" fontId="0" fillId="0" borderId="0" xfId="0" applyNumberFormat="1"/>
    <xf numFmtId="178" fontId="23" fillId="0" borderId="0" xfId="3" applyNumberFormat="1"/>
    <xf numFmtId="167" fontId="23" fillId="0" borderId="0" xfId="3" applyNumberFormat="1"/>
    <xf numFmtId="179" fontId="23" fillId="0" borderId="0" xfId="3" applyNumberFormat="1"/>
    <xf numFmtId="168" fontId="20" fillId="6" borderId="1" xfId="1" applyNumberFormat="1" applyFont="1" applyFill="1" applyBorder="1" applyAlignment="1">
      <alignment horizontal="center" vertical="top" wrapText="1"/>
    </xf>
    <xf numFmtId="168" fontId="22" fillId="6" borderId="1" xfId="1" applyNumberFormat="1" applyFont="1" applyFill="1" applyBorder="1" applyAlignment="1">
      <alignment horizontal="center" vertical="top" wrapText="1"/>
    </xf>
    <xf numFmtId="0" fontId="25" fillId="30" borderId="1" xfId="13" applyFont="1" applyFill="1" applyBorder="1" applyAlignment="1">
      <alignment horizontal="center"/>
    </xf>
    <xf numFmtId="0" fontId="25" fillId="30" borderId="15" xfId="13" applyFont="1" applyFill="1" applyBorder="1" applyAlignment="1">
      <alignment horizontal="center"/>
    </xf>
    <xf numFmtId="0" fontId="25" fillId="30" borderId="4" xfId="13" applyFont="1" applyFill="1" applyBorder="1" applyAlignment="1">
      <alignment horizontal="center"/>
    </xf>
    <xf numFmtId="49" fontId="0" fillId="32" borderId="5" xfId="0" applyNumberFormat="1" applyFill="1" applyBorder="1" applyAlignment="1">
      <alignment horizontal="center" vertical="top" wrapText="1"/>
    </xf>
    <xf numFmtId="49" fontId="0" fillId="32" borderId="4" xfId="0" applyNumberFormat="1" applyFill="1" applyBorder="1" applyAlignment="1">
      <alignment horizontal="center" vertical="top" wrapText="1"/>
    </xf>
    <xf numFmtId="49" fontId="0" fillId="6" borderId="5" xfId="0" applyNumberFormat="1" applyFill="1" applyBorder="1" applyAlignment="1">
      <alignment horizontal="center" vertical="top" wrapText="1"/>
    </xf>
    <xf numFmtId="49" fontId="0" fillId="6" borderId="4" xfId="0" applyNumberFormat="1" applyFill="1" applyBorder="1" applyAlignment="1">
      <alignment horizontal="center" vertical="top" wrapText="1"/>
    </xf>
    <xf numFmtId="165" fontId="35" fillId="0" borderId="5" xfId="8" applyFont="1" applyBorder="1" applyAlignment="1">
      <alignment horizontal="center" vertical="center" wrapText="1"/>
    </xf>
    <xf numFmtId="165" fontId="35" fillId="0" borderId="4" xfId="8" applyFont="1" applyBorder="1" applyAlignment="1">
      <alignment horizontal="center" vertical="center" wrapText="1"/>
    </xf>
    <xf numFmtId="165" fontId="27" fillId="0" borderId="6" xfId="8" applyFont="1" applyBorder="1" applyAlignment="1">
      <alignment horizontal="center" vertical="center" wrapText="1"/>
    </xf>
    <xf numFmtId="165" fontId="27" fillId="0" borderId="12" xfId="8" applyFont="1" applyBorder="1" applyAlignment="1">
      <alignment horizontal="center" vertical="center" wrapText="1"/>
    </xf>
    <xf numFmtId="165" fontId="27" fillId="0" borderId="2" xfId="8" applyFont="1" applyBorder="1" applyAlignment="1">
      <alignment horizontal="center" vertical="center" wrapText="1"/>
    </xf>
    <xf numFmtId="165" fontId="27" fillId="0" borderId="16" xfId="8" applyFont="1" applyBorder="1" applyAlignment="1">
      <alignment horizontal="center" vertical="center" wrapText="1"/>
    </xf>
    <xf numFmtId="165" fontId="27" fillId="0" borderId="0" xfId="8" applyFont="1" applyBorder="1" applyAlignment="1">
      <alignment horizontal="center" vertical="center" wrapText="1"/>
    </xf>
    <xf numFmtId="165" fontId="27" fillId="0" borderId="17" xfId="8" applyFont="1" applyBorder="1" applyAlignment="1">
      <alignment horizontal="center" vertical="center" wrapText="1"/>
    </xf>
    <xf numFmtId="165" fontId="27" fillId="0" borderId="19" xfId="8" applyFont="1" applyBorder="1" applyAlignment="1">
      <alignment horizontal="left" vertical="center" wrapText="1"/>
    </xf>
    <xf numFmtId="165" fontId="27" fillId="0" borderId="13" xfId="8" applyFont="1" applyBorder="1" applyAlignment="1">
      <alignment horizontal="left" vertical="center" wrapText="1"/>
    </xf>
    <xf numFmtId="165" fontId="27" fillId="0" borderId="18" xfId="8" applyFont="1" applyBorder="1" applyAlignment="1">
      <alignment horizontal="left" vertical="center" wrapText="1"/>
    </xf>
    <xf numFmtId="165" fontId="35" fillId="0" borderId="1" xfId="8" applyFont="1" applyBorder="1" applyAlignment="1">
      <alignment horizontal="center" vertical="center" wrapText="1"/>
    </xf>
    <xf numFmtId="165" fontId="35" fillId="0" borderId="1" xfId="8" applyFont="1" applyBorder="1" applyAlignment="1">
      <alignment horizontal="left" vertical="center"/>
    </xf>
    <xf numFmtId="0" fontId="40" fillId="21" borderId="1" xfId="0" applyFont="1" applyFill="1" applyBorder="1" applyAlignment="1">
      <alignment horizontal="center" vertical="center"/>
    </xf>
    <xf numFmtId="0" fontId="40" fillId="21" borderId="5" xfId="0" applyFont="1" applyFill="1" applyBorder="1" applyAlignment="1">
      <alignment horizontal="center" vertical="center"/>
    </xf>
    <xf numFmtId="0" fontId="40" fillId="21" borderId="3" xfId="0" applyFont="1" applyFill="1" applyBorder="1" applyAlignment="1">
      <alignment horizontal="center" vertical="center"/>
    </xf>
    <xf numFmtId="0" fontId="25" fillId="0" borderId="5" xfId="0" applyFont="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5" fillId="0" borderId="5" xfId="3" applyFont="1" applyBorder="1" applyAlignment="1">
      <alignment horizontal="center"/>
    </xf>
    <xf numFmtId="0" fontId="23" fillId="0" borderId="3" xfId="3" applyBorder="1" applyAlignment="1"/>
    <xf numFmtId="0" fontId="23" fillId="0" borderId="4" xfId="3" applyBorder="1" applyAlignment="1"/>
    <xf numFmtId="0" fontId="25" fillId="0" borderId="10" xfId="16" applyFont="1" applyBorder="1" applyAlignment="1">
      <alignment horizontal="center" vertical="center" textRotation="90" wrapText="1"/>
    </xf>
    <xf numFmtId="0" fontId="25" fillId="0" borderId="14" xfId="16" applyFont="1" applyBorder="1" applyAlignment="1">
      <alignment horizontal="center" vertical="center" textRotation="90" wrapText="1"/>
    </xf>
    <xf numFmtId="0" fontId="25" fillId="0" borderId="6" xfId="16" applyFont="1" applyBorder="1" applyAlignment="1">
      <alignment horizontal="center" vertical="center" textRotation="90"/>
    </xf>
    <xf numFmtId="0" fontId="25" fillId="0" borderId="12" xfId="16" applyFont="1" applyBorder="1" applyAlignment="1">
      <alignment horizontal="center" vertical="center" textRotation="90"/>
    </xf>
    <xf numFmtId="0" fontId="25" fillId="0" borderId="2" xfId="16" applyFont="1" applyBorder="1" applyAlignment="1">
      <alignment horizontal="center" vertical="center" textRotation="90"/>
    </xf>
    <xf numFmtId="0" fontId="46" fillId="0" borderId="1" xfId="0" applyNumberFormat="1" applyFont="1" applyBorder="1" applyAlignment="1">
      <alignment horizontal="center" vertical="center"/>
    </xf>
  </cellXfs>
  <cellStyles count="21">
    <cellStyle name="%" xfId="14" xr:uid="{00000000-0005-0000-0000-000000000000}"/>
    <cellStyle name="Comma" xfId="1" builtinId="3"/>
    <cellStyle name="Comma 2" xfId="18" xr:uid="{00000000-0005-0000-0000-000002000000}"/>
    <cellStyle name="Hyperlink 11" xfId="15" xr:uid="{00000000-0005-0000-0000-000003000000}"/>
    <cellStyle name="Hyperlink 6" xfId="9" xr:uid="{00000000-0005-0000-0000-000004000000}"/>
    <cellStyle name="Normal" xfId="0" builtinId="0"/>
    <cellStyle name="Normal 11 2 26" xfId="6" xr:uid="{00000000-0005-0000-0000-000006000000}"/>
    <cellStyle name="Normal 11 28 2" xfId="3" xr:uid="{00000000-0005-0000-0000-000007000000}"/>
    <cellStyle name="Normal 11 28 2 2" xfId="13" xr:uid="{00000000-0005-0000-0000-000008000000}"/>
    <cellStyle name="Normal 11 28 2 2 2" xfId="19" xr:uid="{00000000-0005-0000-0000-000009000000}"/>
    <cellStyle name="Normal 11 28 2 3" xfId="16" xr:uid="{00000000-0005-0000-0000-00000A000000}"/>
    <cellStyle name="Normal 11 28 2 4" xfId="17" xr:uid="{00000000-0005-0000-0000-00000B000000}"/>
    <cellStyle name="Normal 2 5 2 4 15 2 3 2" xfId="7" xr:uid="{00000000-0005-0000-0000-00000C000000}"/>
    <cellStyle name="Normal 3 2 2 3" xfId="8" xr:uid="{00000000-0005-0000-0000-00000D000000}"/>
    <cellStyle name="Normal 54 2 14" xfId="4" xr:uid="{00000000-0005-0000-0000-00000E000000}"/>
    <cellStyle name="Normal 54 22" xfId="5" xr:uid="{00000000-0005-0000-0000-00000F000000}"/>
    <cellStyle name="Normal 89" xfId="10" xr:uid="{00000000-0005-0000-0000-000010000000}"/>
    <cellStyle name="Normal_07-08 RRP - Section 5" xfId="11" xr:uid="{00000000-0005-0000-0000-000011000000}"/>
    <cellStyle name="Normal_Financial tables_NG 2 2" xfId="2" xr:uid="{00000000-0005-0000-0000-000012000000}"/>
    <cellStyle name="Normal_Network Tables 07_08" xfId="12" xr:uid="{00000000-0005-0000-0000-000013000000}"/>
    <cellStyle name="Percent" xfId="20" builtinId="5"/>
  </cellStyles>
  <dxfs count="0"/>
  <tableStyles count="0" defaultTableStyle="TableStyleMedium2" defaultPivotStyle="PivotStyleLight16"/>
  <colors>
    <mruColors>
      <color rgb="FFFFFFCC"/>
      <color rgb="FFFFFF99"/>
      <color rgb="FF9966FF"/>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68"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69"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 Id="rId70" Type="http://schemas.openxmlformats.org/officeDocument/2006/relationships/customXml" Target="../customXml/item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harepoint2013/sgg/Network_Company_Sub/Network_Company_Sub_Lib/RIIO-ED1/Cost%20and%20Volumes/2016_17/SSEH_CV_DNO_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eams.nationalgrid.com/sites/RRPDAG/RRP%20Regulatory%20Reporting%20Pack/1.%20Submissions/11.%202016%2017/03.%20Submission/2016-17_NGET_RRP_Cost_and_Outpu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hanges Log"/>
      <sheetName val="Navigation"/>
      <sheetName val="Data Change Log"/>
      <sheetName val="Check Sheet"/>
      <sheetName val="I1 - PCFM Inputs 12-13"/>
      <sheetName val="I2 - PCFM Inputs Nominal"/>
      <sheetName val="I3 - Licence Values"/>
      <sheetName val="I4 - Revenue Pack Inputs"/>
      <sheetName val="I5 - Theft Recovery"/>
      <sheetName val="I6 - RPI"/>
      <sheetName val="F2 - Net Debt &amp; Tax Clawback"/>
      <sheetName val="F8 - Reconciliation to Reg Accs"/>
      <sheetName val="SI1 - Performance Summary"/>
      <sheetName val="S1 - Summary of C1s"/>
      <sheetName val="S2 - Summary of C1s (Real)"/>
      <sheetName val="S3 - C1 Movements (Real)"/>
      <sheetName val="S4 - C1 In Year Summary"/>
      <sheetName val="C1 - Cost Matrix 2011"/>
      <sheetName val="C1 - Cost Matrix 2012"/>
      <sheetName val="C1 - Cost Matrix 2013"/>
      <sheetName val="C1 - Cost Matrix 2014"/>
      <sheetName val="C1 - Cost Matrix 2015"/>
      <sheetName val="C1 - Cost Matrix 2016"/>
      <sheetName val="C1 - Cost Matrix 2017"/>
      <sheetName val="C1 - Cost Matrix 2018"/>
      <sheetName val="C1 - Cost Matrix 2019"/>
      <sheetName val="C1 - Cost Matrix 2020"/>
      <sheetName val="C1 - Cost Matrix 2021"/>
      <sheetName val="C1 - Cost Matrix 2022"/>
      <sheetName val="C1 - Cost Matrix 2023"/>
      <sheetName val="C2 - Connections Inside PC"/>
      <sheetName val="CV1 - Primary Reinforcement"/>
      <sheetName val="CV2 - Secondary Reinforcement"/>
      <sheetName val="CV3 - Fault Level Reinforcement"/>
      <sheetName val="CV4 - NTCC"/>
      <sheetName val="CV5 - Diversions"/>
      <sheetName val="CV6 - Diversions Rail Elec"/>
      <sheetName val="CV7 - Asset Replacement"/>
      <sheetName val="CV8 - Refurbishment no SDI"/>
      <sheetName val="CV9 - Refurbishment SDI"/>
      <sheetName val="CV10 - Civil Works Cond Driven"/>
      <sheetName val="CV11 - Op IT and Telecoms"/>
      <sheetName val="CV12 - Black Start"/>
      <sheetName val="CV13 - BT21CN"/>
      <sheetName val="CV14 - Legal and Safety"/>
      <sheetName val="CV15 - QoS &amp; North of Scot Res"/>
      <sheetName val="CV16 - Flood Mitigation"/>
      <sheetName val="C3 - Physical Security"/>
      <sheetName val="CV17 - RLMs"/>
      <sheetName val="CV18 - OH Clearances"/>
      <sheetName val="CV19 - WSC"/>
      <sheetName val="CV20 - Visual Amenity"/>
      <sheetName val="CV21 - Losses"/>
      <sheetName val="CV22 - Environmental Reporting "/>
      <sheetName val="C4 - IT&amp;T (Non-Op)"/>
      <sheetName val="C5 - Property (Non Op)"/>
      <sheetName val="C6 - V&amp;T (Non Op)"/>
      <sheetName val="C7 - STEPM (Non Op)"/>
      <sheetName val="CV23 - HVP"/>
      <sheetName val="CV23a - HVP1"/>
      <sheetName val="CV23b - HVP2"/>
      <sheetName val="CV23c - HVP3"/>
      <sheetName val="CV23d - HVP4"/>
      <sheetName val="CV23e - HVP5"/>
      <sheetName val="CV24 - HVP DPCR5"/>
      <sheetName val="CV25 - Moorside"/>
      <sheetName val="CV26 - Faults"/>
      <sheetName val="CV27 - Severe Weather 1 in 20"/>
      <sheetName val="CV28 - ONIs"/>
      <sheetName val="CV29 - Tree Cutting"/>
      <sheetName val="CV30 - Inspections"/>
      <sheetName val="CV31 - Repairs and Maint"/>
      <sheetName val="CV32 - Dismantlement"/>
      <sheetName val="C8 - Remote Generation Opex"/>
      <sheetName val="CV33 - Substation Electricity"/>
      <sheetName val="CV34 - Smart Meter Intv DNO"/>
      <sheetName val="C9 - Core CAI"/>
      <sheetName val="C10 - Wayleaves (CAI)"/>
      <sheetName val="CV35 - Op Training (CAI)"/>
      <sheetName val="C11 - V&amp;T (CAI)"/>
      <sheetName val="C12 - Core BS"/>
      <sheetName val="C13 - IT&amp;T (BS)"/>
      <sheetName val="C14 - Property Mgt (BS)"/>
      <sheetName val="C15 - Atypicals 2011"/>
      <sheetName val="C15 - Atypicals 2012"/>
      <sheetName val="C15 - Atypicals 2013"/>
      <sheetName val="C15 - Atypicals 2014"/>
      <sheetName val="C15 - Atypicals 2015"/>
      <sheetName val="C15 - Atypicals 2016"/>
      <sheetName val="C15 - Atypicals 2017"/>
      <sheetName val="C15 - Atypicals 2018"/>
      <sheetName val="C15 - Atypicals 2019"/>
      <sheetName val="C15 - Atypicals 2020"/>
      <sheetName val="C15 - Atypicals 2021"/>
      <sheetName val="C15 - Atypicals 2022"/>
      <sheetName val="C15 - Atypicals 2023"/>
      <sheetName val="CV36 - NIA"/>
      <sheetName val="CV37 - NIC"/>
      <sheetName val="CV38 - IFI &amp; LCN Fund"/>
      <sheetName val="CV39 - DRS"/>
      <sheetName val="C16 - Smart Meter Outside PC"/>
      <sheetName val="C17 - Legacy Meters"/>
      <sheetName val="C18 - De Minimis"/>
      <sheetName val="C19 - Other Consented Activity"/>
      <sheetName val="C20 - Connections Outside PC"/>
      <sheetName val="C21 - Out of Area Networks"/>
      <sheetName val="C22 - Pass-through"/>
      <sheetName val="C23 - Other NABC"/>
      <sheetName val="C24 - Related Party Margin"/>
      <sheetName val="V1 - Total Asset Movements"/>
      <sheetName val="V2 - Cleansing"/>
      <sheetName val="V3 - Connections"/>
      <sheetName val="V4 - Other Asset Movements"/>
      <sheetName val="V5 - Volume Matrix 2011"/>
      <sheetName val="V5 - Volume Matrix 2012"/>
      <sheetName val="V5 - Volume Matrix 2013"/>
      <sheetName val="V5 - Volume Matrix 2014"/>
      <sheetName val="V5 - Volume Matrix 2015"/>
      <sheetName val="V5 - Volume Matrix 2016"/>
      <sheetName val="V5 - Volume Matrix 2017"/>
      <sheetName val="V5 - Volume Matrix 2018"/>
      <sheetName val="V5 - Volume Matrix 2019"/>
      <sheetName val="V5 - Volume Matrix 2020"/>
      <sheetName val="V5 - Volume Matrix 2021"/>
      <sheetName val="V5 - Volume Matrix 2022"/>
      <sheetName val="V5 - Volume Matrix 2023"/>
      <sheetName val="AP1 - Age Profile"/>
      <sheetName val="M1 - Flood Mitigation (site)"/>
      <sheetName val="M2 - DPCR5 WSC Schemes"/>
      <sheetName val="M3 - ED1 WSC Schemes"/>
      <sheetName val="M4 - Enablers for RIIO-ED2"/>
      <sheetName val="M5 - Severe Weather "/>
      <sheetName val="M6 - Metal Theft"/>
      <sheetName val="M7 - Protection Summary"/>
      <sheetName val="M8 - Link Boxes"/>
      <sheetName val="M9a - Trad Streetworks (ex ante"/>
      <sheetName val="M9b - Permit &amp; Lane (ex ante)"/>
      <sheetName val="M9c - Permit &amp; Lane (reopener)"/>
      <sheetName val="M10 - Shetland (SSEH)"/>
      <sheetName val="M11 - Subsea Cables"/>
      <sheetName val="M12 - Moorside (ENWL)"/>
      <sheetName val="M13 - Uncertainty Mech Info"/>
      <sheetName val="M14 - Drivers"/>
      <sheetName val="M15 - MEAV"/>
      <sheetName val="M16 - Forecasts C1"/>
      <sheetName val="M17 - Forecasts TOTEX"/>
    </sheetNames>
    <sheetDataSet>
      <sheetData sheetId="0">
        <row r="14">
          <cell r="D14">
            <v>2017</v>
          </cell>
        </row>
        <row r="20">
          <cell r="D20" t="str">
            <v>ENWL</v>
          </cell>
        </row>
        <row r="21">
          <cell r="D21" t="str">
            <v>NPgN</v>
          </cell>
        </row>
        <row r="22">
          <cell r="D22" t="str">
            <v>NPgY</v>
          </cell>
        </row>
        <row r="23">
          <cell r="D23" t="str">
            <v>WMID</v>
          </cell>
        </row>
        <row r="24">
          <cell r="D24" t="str">
            <v>EMID</v>
          </cell>
        </row>
        <row r="25">
          <cell r="D25" t="str">
            <v>SWALES</v>
          </cell>
        </row>
        <row r="26">
          <cell r="D26" t="str">
            <v>SWEST</v>
          </cell>
        </row>
        <row r="27">
          <cell r="D27" t="str">
            <v>LPN</v>
          </cell>
        </row>
        <row r="28">
          <cell r="D28" t="str">
            <v>SPN</v>
          </cell>
        </row>
        <row r="29">
          <cell r="D29" t="str">
            <v>EPN</v>
          </cell>
        </row>
        <row r="30">
          <cell r="D30" t="str">
            <v>SPD</v>
          </cell>
        </row>
        <row r="31">
          <cell r="D31" t="str">
            <v>SPMW</v>
          </cell>
        </row>
        <row r="32">
          <cell r="D32" t="str">
            <v>SSEH</v>
          </cell>
        </row>
        <row r="33">
          <cell r="D33" t="str">
            <v>SSES</v>
          </cell>
        </row>
      </sheetData>
      <sheetData sheetId="1"/>
      <sheetData sheetId="2"/>
      <sheetData sheetId="3"/>
      <sheetData sheetId="4">
        <row r="9">
          <cell r="K9">
            <v>0.01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Index"/>
      <sheetName val="Universal data"/>
      <sheetName val="Allowances"/>
      <sheetName val="Previous years"/>
      <sheetName val="Check and Balances"/>
      <sheetName val="1.4_Rec_to_Reg_Accs"/>
      <sheetName val="1.5_Net_Debt_and_Tax_Clawback"/>
      <sheetName val="1.6_Disposals"/>
      <sheetName val="2.1_Totex_PCFM"/>
      <sheetName val="2.2_Totex_Forecast"/>
      <sheetName val="2.3a_Forecast_Allowances"/>
      <sheetName val="2.3b_Forecast_Volumes"/>
      <sheetName val="2.4_Totex"/>
      <sheetName val="2.5_Outputs"/>
      <sheetName val="2.6_Wider_Works"/>
      <sheetName val="2.7_Input_Prices"/>
      <sheetName val="3.1_Opex_summary"/>
      <sheetName val="3.2_Year_on_Year_Movt"/>
      <sheetName val="3.3_Asset_Management_Opex"/>
      <sheetName val="3.4_Business_support_group"/>
      <sheetName val="3.5_Business_support_allocation"/>
      <sheetName val="3.6_Business_support_supplement"/>
      <sheetName val="3.7_Operational_Training"/>
      <sheetName val="3.8_Salary_and_FTE_numbers"/>
      <sheetName val="3.9_Exc_&amp;_Demin"/>
      <sheetName val="3.10_Provisions"/>
      <sheetName val="3.11_Related_Party_Transactions"/>
      <sheetName val="3.12_IRM_Expenditure"/>
      <sheetName val="3.13_NIA_Expenditure"/>
      <sheetName val="3.14_NIC_Expenditure"/>
      <sheetName val="3.15_Physical_Security_Opex"/>
      <sheetName val="3.16_SO_EMR_Data"/>
      <sheetName val="4.1_Capex_Summary"/>
      <sheetName val="4.2_LRScheme_Expenditure"/>
      <sheetName val="4.3_NLRScheme_Expenditure"/>
      <sheetName val="4.3.1_NLR_Volume_Change"/>
      <sheetName val="4.3.2_T2_Output_Cost_Deferral"/>
      <sheetName val="4.3.3_Tower_Steelwork"/>
      <sheetName val="4.4_Uncertain_Costs"/>
      <sheetName val="4.5_Non_Op_Capex"/>
      <sheetName val="4.6_SO_Capex"/>
      <sheetName val="4.7_TIRG_Schemes"/>
      <sheetName val="4.8_Physical_Security_Capex"/>
      <sheetName val="5.1_System_Chars_and_Activity"/>
      <sheetName val="5.2_Faults_and_failures"/>
      <sheetName val="5.3_Boundary_Tran_Requirements"/>
      <sheetName val="5.4_Bound_Capab_Dev"/>
      <sheetName val="5.5_Demand_&amp;_Supply_Sub"/>
      <sheetName val="5.6_Lead_Adds_&amp;_Disps"/>
      <sheetName val="5.7_Non-lead_Adds_&amp;_Disps"/>
      <sheetName val="5.8_Lead_Unit_Cost_Actuals"/>
      <sheetName val="5.9_Non-lead_Unit_Costs"/>
      <sheetName val="5.10_ACU"/>
      <sheetName val="6.1_NGET_customer_satisfaction"/>
      <sheetName val="6.1_Scot_stakehldr_satisfaction"/>
      <sheetName val="6.2_BCF"/>
      <sheetName val="6.3_Reliability"/>
      <sheetName val="6.4_Scot_Timely_connections"/>
      <sheetName val="6.5_SF6_Incentive"/>
      <sheetName val="6.6_Visual_amenity_outputs"/>
      <sheetName val="6.7_BWW_and_SWW_outputs"/>
      <sheetName val="6.8_Pre-con_SWW"/>
      <sheetName val="6.9_SHE_Trans_Generation_conns"/>
      <sheetName val="6.10_SPTL_Generation_sole"/>
      <sheetName val="6.10_SPTL_Generation_shared"/>
      <sheetName val="6.11_NGET_Wider_Works_outputs"/>
      <sheetName val="6.12_NGET_planning_requirements"/>
      <sheetName val="6.13_NGET_Local_Generation"/>
      <sheetName val="6.14_NGET_Local_Demand"/>
      <sheetName val="6.15.1_NOMs_detail"/>
      <sheetName val="6.15.2_NOMs_RP"/>
      <sheetName val="6.16.1_Criticality_Substations"/>
      <sheetName val="6.16.2_Criticality_Circuits"/>
      <sheetName val="6.16.3_Criticality_SP"/>
      <sheetName val="6.17_Flood_Mitigation"/>
      <sheetName val="GRAPHS"/>
      <sheetName val="COMMENT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602">
          <cell r="B602" t="str">
            <v>Preconstruction</v>
          </cell>
        </row>
        <row r="603">
          <cell r="B603" t="str">
            <v>Under construction</v>
          </cell>
        </row>
        <row r="604">
          <cell r="B604" t="str">
            <v>Commissioned</v>
          </cell>
        </row>
        <row r="605">
          <cell r="B605" t="str">
            <v>Terminated/Cancelled</v>
          </cell>
        </row>
        <row r="606">
          <cell r="B606" t="str">
            <v>Moved to non-load</v>
          </cell>
        </row>
        <row r="607">
          <cell r="B607" t="str">
            <v>On hold</v>
          </cell>
        </row>
        <row r="608">
          <cell r="B608" t="str">
            <v>Deferred</v>
          </cell>
        </row>
        <row r="609">
          <cell r="B609" t="str">
            <v>Accelerated</v>
          </cell>
        </row>
        <row r="610">
          <cell r="B610" t="str">
            <v>Recategorised</v>
          </cell>
        </row>
        <row r="613">
          <cell r="B613" t="str">
            <v>Incremental_Wider_Works_NGET</v>
          </cell>
        </row>
        <row r="614">
          <cell r="B614" t="str">
            <v>Generation_connection_and_demand_related_infrastructure_NGET</v>
          </cell>
        </row>
        <row r="615">
          <cell r="B615" t="str">
            <v>Planning_Underground_cable_NGET</v>
          </cell>
        </row>
        <row r="616">
          <cell r="B616" t="str">
            <v>DNO_Mitigation</v>
          </cell>
        </row>
        <row r="617">
          <cell r="B617" t="str">
            <v>Capacity_MW</v>
          </cell>
        </row>
        <row r="618">
          <cell r="B618" t="str">
            <v>Capacity_MVA</v>
          </cell>
        </row>
        <row r="619">
          <cell r="B619" t="str">
            <v>Underground_cable_km</v>
          </cell>
        </row>
        <row r="620">
          <cell r="B620" t="str">
            <v>Overhead_line_km</v>
          </cell>
        </row>
        <row r="621">
          <cell r="B621" t="str">
            <v>Subsea_cable_km</v>
          </cell>
        </row>
        <row r="622">
          <cell r="B622" t="str">
            <v>Super_Grid_Transformer</v>
          </cell>
        </row>
        <row r="623">
          <cell r="B623" t="str">
            <v>400kV_132kV_substation</v>
          </cell>
        </row>
        <row r="624">
          <cell r="B624" t="str">
            <v>275kV_33kV_substation_transformer_feeder</v>
          </cell>
        </row>
        <row r="625">
          <cell r="B625" t="str">
            <v>275kV_33kV_substation_single_switch</v>
          </cell>
        </row>
        <row r="626">
          <cell r="B626" t="str">
            <v>132kV_33kV_substation_transformer_feeder</v>
          </cell>
        </row>
        <row r="627">
          <cell r="B627" t="str">
            <v>132kV_33kV_substation_single_switch</v>
          </cell>
        </row>
        <row r="628">
          <cell r="B628" t="str">
            <v>275kV_400kV_L8_construction_20km</v>
          </cell>
        </row>
        <row r="629">
          <cell r="B629" t="str">
            <v>L8_adjustment_per_km_more_or_less_than_20km</v>
          </cell>
        </row>
        <row r="630">
          <cell r="B630" t="str">
            <v>132kV_33kV_L7_construction_20km</v>
          </cell>
        </row>
        <row r="631">
          <cell r="B631" t="str">
            <v>L7_adjustment_per_km_or_less_than_on_20km</v>
          </cell>
        </row>
        <row r="632">
          <cell r="B632" t="str">
            <v>Overhead_line_synergies_adjustment</v>
          </cell>
        </row>
        <row r="633">
          <cell r="B633" t="str">
            <v>Removal_and_processing/disposal_of_rock_m3</v>
          </cell>
        </row>
        <row r="634">
          <cell r="B634" t="str">
            <v>Removal_and_off-site_disposal_of_peat_m3</v>
          </cell>
        </row>
        <row r="635">
          <cell r="B635" t="str">
            <v>Haulage_road_construction_km</v>
          </cell>
        </row>
        <row r="636">
          <cell r="B636" t="str">
            <v>Other_to_agree_with_Ofgem</v>
          </cell>
        </row>
        <row r="637">
          <cell r="B637" t="str">
            <v xml:space="preserve">4.2 ref_10% undergound cable </v>
          </cell>
        </row>
        <row r="638">
          <cell r="B638" t="str">
            <v>4.2 ref_2 SGT_installed</v>
          </cell>
        </row>
        <row r="639">
          <cell r="B639" t="str">
            <v>4.2 ref_275kV CB installed at 1 site</v>
          </cell>
        </row>
        <row r="640">
          <cell r="B640" t="str">
            <v>4.2 ref_Completion of 1xTunnel</v>
          </cell>
        </row>
        <row r="641">
          <cell r="B641" t="str">
            <v>4.2 ref_Fault Levels</v>
          </cell>
        </row>
        <row r="642">
          <cell r="B642" t="str">
            <v>4.2 Ref_Generation Closures</v>
          </cell>
        </row>
        <row r="643">
          <cell r="B643" t="str">
            <v>4.2 ref_GSP_enabled</v>
          </cell>
        </row>
        <row r="644">
          <cell r="B644" t="str">
            <v>4.2 ref_Shunt Reactors</v>
          </cell>
        </row>
        <row r="645">
          <cell r="B645" t="str">
            <v>4.2 ref_TSS</v>
          </cell>
        </row>
        <row r="646">
          <cell r="B646" t="str">
            <v>No_output</v>
          </cell>
        </row>
        <row r="672">
          <cell r="B672" t="str">
            <v>Below baseline</v>
          </cell>
        </row>
        <row r="673">
          <cell r="B673" t="str">
            <v>Above baseline</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249977111117893"/>
  </sheetPr>
  <dimension ref="A1:F47"/>
  <sheetViews>
    <sheetView tabSelected="1" workbookViewId="0"/>
  </sheetViews>
  <sheetFormatPr defaultColWidth="9" defaultRowHeight="12.75"/>
  <cols>
    <col min="1" max="1" width="65.85546875" style="33" bestFit="1" customWidth="1"/>
    <col min="2" max="2" width="51" style="33" customWidth="1"/>
    <col min="3" max="46" width="9" style="33"/>
    <col min="47" max="47" width="9.42578125" style="33" bestFit="1" customWidth="1"/>
    <col min="48" max="16384" width="9" style="33"/>
  </cols>
  <sheetData>
    <row r="1" spans="1:6" ht="24.75">
      <c r="A1" s="1" t="s">
        <v>557</v>
      </c>
      <c r="B1" s="2"/>
      <c r="C1" s="2"/>
      <c r="F1" s="167"/>
    </row>
    <row r="2" spans="1:6" ht="22.5">
      <c r="A2" s="1" t="str">
        <f>N0_Cover!$B$12</f>
        <v>Scottish Power Transmission</v>
      </c>
      <c r="B2" s="4"/>
      <c r="C2" s="4"/>
    </row>
    <row r="3" spans="1:6" s="48" customFormat="1" ht="19.5">
      <c r="A3" s="5" t="str">
        <f>"Workbook " &amp; N0_Cover!$B$14</f>
        <v>Workbook N: NARM</v>
      </c>
      <c r="B3" s="6"/>
      <c r="C3" s="6"/>
    </row>
    <row r="4" spans="1:6" s="47" customFormat="1" ht="18">
      <c r="A4" s="7" t="str">
        <f>"Submission Version " &amp; N0_Cover!$B$15 &amp; " - Submitted on " &amp; TEXT(N0_Cover!$B$16,"dd mmm yyyy")</f>
        <v>Submission Version 3.0 - Submitted on 09 Dec 2019</v>
      </c>
      <c r="B4" s="8"/>
      <c r="C4" s="8"/>
    </row>
    <row r="5" spans="1:6" s="47" customFormat="1" ht="18">
      <c r="A5" s="7" t="str">
        <f>"Template Version: " &amp; N0_Cover!$B$11</f>
        <v>Template Version: v3.0</v>
      </c>
      <c r="B5" s="8"/>
      <c r="C5" s="8"/>
    </row>
    <row r="6" spans="1:6" s="48" customFormat="1" ht="19.5">
      <c r="A6" s="5" t="str">
        <f ca="1">"Sheet: " &amp;VLOOKUP(RIGHT(CELL("filename",A1),LEN(CELL("filename",A1))-FIND("]",CELL("filename",A1))),'N0.1_Contents'!$A$11:$B$87,2,FALSE)</f>
        <v>Sheet: N0 Cover</v>
      </c>
      <c r="B6" s="6"/>
      <c r="C6" s="6"/>
    </row>
    <row r="7" spans="1:6" s="47" customFormat="1" ht="18">
      <c r="A7" s="7" t="str">
        <f>"Prices Base: " &amp; 'N0.5_Data_Constants'!C13</f>
        <v>Prices Base: 2018/19</v>
      </c>
      <c r="B7" s="8"/>
      <c r="C7" s="8"/>
    </row>
    <row r="8" spans="1:6" s="160" customFormat="1">
      <c r="A8" s="171" t="str">
        <f>"Error Checks: " &amp; IF(ISERROR(MATCH("Error",$A$9:$B$9,0)),"OK","Error")</f>
        <v>Error Checks: OK</v>
      </c>
      <c r="B8" s="172"/>
      <c r="C8" s="172"/>
    </row>
    <row r="9" spans="1:6" s="160" customFormat="1">
      <c r="A9" s="178" t="str">
        <f>IF(ISERROR(MATCH("Error",A10:A174,0)),"-","Error")</f>
        <v>-</v>
      </c>
      <c r="B9" s="178" t="str">
        <f>IF(ISERROR(MATCH("Error",B10:B174,0)),"-","Error")</f>
        <v>-</v>
      </c>
      <c r="C9" s="178" t="str">
        <f>IF(ISERROR(MATCH("Error",C10:C174,0)),"-","Error")</f>
        <v>-</v>
      </c>
    </row>
    <row r="11" spans="1:6">
      <c r="A11" s="42" t="s">
        <v>122</v>
      </c>
      <c r="B11" s="116" t="s">
        <v>555</v>
      </c>
    </row>
    <row r="12" spans="1:6">
      <c r="A12" s="42" t="s">
        <v>42</v>
      </c>
      <c r="B12" s="45" t="s">
        <v>432</v>
      </c>
    </row>
    <row r="13" spans="1:6">
      <c r="A13" s="42" t="s">
        <v>41</v>
      </c>
      <c r="B13" s="44" t="str">
        <f>VLOOKUP($B$12,$A$20:$B$32,2,FALSE)</f>
        <v>SPT</v>
      </c>
    </row>
    <row r="14" spans="1:6">
      <c r="A14" s="42" t="s">
        <v>46</v>
      </c>
      <c r="B14" s="41" t="s">
        <v>77</v>
      </c>
    </row>
    <row r="15" spans="1:6">
      <c r="A15" s="42" t="s">
        <v>121</v>
      </c>
      <c r="B15" s="46" t="s">
        <v>771</v>
      </c>
    </row>
    <row r="16" spans="1:6">
      <c r="A16" s="42" t="s">
        <v>45</v>
      </c>
      <c r="B16" s="69">
        <v>43808</v>
      </c>
    </row>
    <row r="17" spans="1:3">
      <c r="A17" s="42" t="s">
        <v>44</v>
      </c>
      <c r="B17" s="44" t="str">
        <f>SUBSTITUTE( SUBSTITUTE("RIIO_T2_BPDT_" &amp; $B$14 &amp; "_" &amp; $B$13&amp;"_v"&amp;$B$15, " ", "_"), ":", "")</f>
        <v>RIIO_T2_BPDT_N_NARM_SPT_v3.0</v>
      </c>
    </row>
    <row r="19" spans="1:3">
      <c r="A19" s="40" t="s">
        <v>43</v>
      </c>
    </row>
    <row r="20" spans="1:3">
      <c r="A20" s="43" t="s">
        <v>42</v>
      </c>
      <c r="B20" s="71" t="s">
        <v>41</v>
      </c>
      <c r="C20" s="71" t="s">
        <v>532</v>
      </c>
    </row>
    <row r="21" spans="1:3" s="238" customFormat="1">
      <c r="A21" s="42" t="s">
        <v>427</v>
      </c>
      <c r="B21" s="41" t="s">
        <v>428</v>
      </c>
      <c r="C21" s="247" t="s">
        <v>429</v>
      </c>
    </row>
    <row r="22" spans="1:3" s="238" customFormat="1">
      <c r="A22" s="42" t="s">
        <v>430</v>
      </c>
      <c r="B22" s="41" t="s">
        <v>431</v>
      </c>
      <c r="C22" s="247" t="s">
        <v>429</v>
      </c>
    </row>
    <row r="23" spans="1:3" s="238" customFormat="1">
      <c r="A23" s="42" t="s">
        <v>432</v>
      </c>
      <c r="B23" s="41" t="s">
        <v>433</v>
      </c>
      <c r="C23" s="247" t="s">
        <v>429</v>
      </c>
    </row>
    <row r="24" spans="1:3" s="238" customFormat="1">
      <c r="A24" s="42" t="s">
        <v>434</v>
      </c>
      <c r="B24" s="41" t="s">
        <v>435</v>
      </c>
      <c r="C24" s="247" t="s">
        <v>436</v>
      </c>
    </row>
    <row r="25" spans="1:3" s="238" customFormat="1">
      <c r="A25" s="42" t="s">
        <v>437</v>
      </c>
      <c r="B25" s="41" t="s">
        <v>438</v>
      </c>
      <c r="C25" s="247" t="s">
        <v>436</v>
      </c>
    </row>
    <row r="26" spans="1:3" s="238" customFormat="1">
      <c r="A26" s="42" t="s">
        <v>439</v>
      </c>
      <c r="B26" s="41" t="s">
        <v>440</v>
      </c>
      <c r="C26" s="247" t="s">
        <v>436</v>
      </c>
    </row>
    <row r="27" spans="1:3" s="238" customFormat="1">
      <c r="A27" s="42" t="s">
        <v>441</v>
      </c>
      <c r="B27" s="41" t="s">
        <v>442</v>
      </c>
      <c r="C27" s="247" t="s">
        <v>436</v>
      </c>
    </row>
    <row r="28" spans="1:3" s="238" customFormat="1">
      <c r="A28" s="42" t="s">
        <v>443</v>
      </c>
      <c r="B28" s="41" t="s">
        <v>444</v>
      </c>
      <c r="C28" s="247" t="s">
        <v>436</v>
      </c>
    </row>
    <row r="29" spans="1:3" s="238" customFormat="1">
      <c r="A29" s="42" t="s">
        <v>445</v>
      </c>
      <c r="B29" s="41" t="s">
        <v>446</v>
      </c>
      <c r="C29" s="247" t="s">
        <v>436</v>
      </c>
    </row>
    <row r="30" spans="1:3" s="238" customFormat="1">
      <c r="A30" s="42" t="s">
        <v>447</v>
      </c>
      <c r="B30" s="41" t="s">
        <v>448</v>
      </c>
      <c r="C30" s="247" t="s">
        <v>436</v>
      </c>
    </row>
    <row r="31" spans="1:3" s="238" customFormat="1">
      <c r="A31" s="42" t="s">
        <v>449</v>
      </c>
      <c r="B31" s="41" t="s">
        <v>450</v>
      </c>
      <c r="C31" s="247" t="s">
        <v>436</v>
      </c>
    </row>
    <row r="32" spans="1:3" s="238" customFormat="1">
      <c r="A32" s="42" t="s">
        <v>341</v>
      </c>
      <c r="B32" s="41" t="s">
        <v>342</v>
      </c>
      <c r="C32" s="247" t="s">
        <v>451</v>
      </c>
    </row>
    <row r="34" spans="1:2">
      <c r="A34" s="40" t="s">
        <v>40</v>
      </c>
    </row>
    <row r="35" spans="1:2">
      <c r="A35" s="39" t="s">
        <v>39</v>
      </c>
    </row>
    <row r="38" spans="1:2">
      <c r="A38" s="38" t="s">
        <v>38</v>
      </c>
    </row>
    <row r="39" spans="1:2">
      <c r="A39" s="33" t="s">
        <v>37</v>
      </c>
      <c r="B39" s="95" t="s">
        <v>36</v>
      </c>
    </row>
    <row r="40" spans="1:2">
      <c r="A40" s="114" t="s">
        <v>123</v>
      </c>
      <c r="B40" s="115"/>
    </row>
    <row r="41" spans="1:2">
      <c r="A41" s="114" t="s">
        <v>124</v>
      </c>
      <c r="B41" s="96">
        <v>12.3</v>
      </c>
    </row>
    <row r="42" spans="1:2">
      <c r="A42" s="33" t="s">
        <v>35</v>
      </c>
      <c r="B42" s="97">
        <v>12.3</v>
      </c>
    </row>
    <row r="43" spans="1:2">
      <c r="A43" s="37" t="s">
        <v>34</v>
      </c>
      <c r="B43" s="94">
        <v>12.3</v>
      </c>
    </row>
    <row r="44" spans="1:2">
      <c r="A44" s="33" t="s">
        <v>33</v>
      </c>
      <c r="B44" s="98">
        <v>12.3</v>
      </c>
    </row>
    <row r="45" spans="1:2">
      <c r="A45" s="33" t="s">
        <v>32</v>
      </c>
      <c r="B45" s="99">
        <v>12.3</v>
      </c>
    </row>
    <row r="46" spans="1:2">
      <c r="A46" s="33" t="s">
        <v>31</v>
      </c>
      <c r="B46" s="100"/>
    </row>
    <row r="47" spans="1:2">
      <c r="A47" s="33" t="s">
        <v>30</v>
      </c>
    </row>
  </sheetData>
  <dataValidations count="1">
    <dataValidation type="list" allowBlank="1" showInputMessage="1" showErrorMessage="1" sqref="B12" xr:uid="{00000000-0002-0000-0000-000000000000}">
      <formula1>$A$20:$A$32</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5" tint="-0.499984740745262"/>
  </sheetPr>
  <dimension ref="A1:AB69"/>
  <sheetViews>
    <sheetView workbookViewId="0"/>
  </sheetViews>
  <sheetFormatPr defaultRowHeight="15"/>
  <cols>
    <col min="1" max="1" width="27.85546875" customWidth="1"/>
    <col min="2" max="2" width="68" style="75" customWidth="1"/>
    <col min="3" max="3" width="23.7109375" customWidth="1"/>
    <col min="4" max="4" width="68" customWidth="1"/>
    <col min="5" max="5" width="35.140625" customWidth="1"/>
    <col min="6" max="6" width="26.85546875" customWidth="1"/>
    <col min="47" max="47" width="9.42578125" bestFit="1" customWidth="1"/>
  </cols>
  <sheetData>
    <row r="1" spans="1:28" ht="24.75">
      <c r="A1" s="1" t="str">
        <f>N0_Cover!A1</f>
        <v>RIIO-2 Business Plan Data Template</v>
      </c>
      <c r="B1" s="73"/>
      <c r="C1" s="2"/>
      <c r="D1" s="2"/>
      <c r="E1" s="2"/>
      <c r="F1" s="73"/>
      <c r="G1" s="2"/>
      <c r="H1" s="2"/>
      <c r="I1" s="2"/>
      <c r="J1" s="2"/>
      <c r="K1" s="2"/>
      <c r="L1" s="2"/>
      <c r="M1" s="2"/>
      <c r="N1" s="2"/>
      <c r="O1" s="2"/>
      <c r="P1" s="2"/>
      <c r="Q1" s="2"/>
      <c r="R1" s="2"/>
      <c r="S1" s="2"/>
      <c r="T1" s="2"/>
      <c r="U1" s="2"/>
      <c r="V1" s="2"/>
      <c r="W1" s="2"/>
      <c r="X1" s="2"/>
      <c r="Y1" s="2"/>
      <c r="Z1" s="2"/>
      <c r="AA1" s="2"/>
      <c r="AB1" s="2"/>
    </row>
    <row r="2" spans="1:28" ht="22.5">
      <c r="A2" s="1" t="str">
        <f>N0_Cover!$B$12</f>
        <v>Scottish Power Transmission</v>
      </c>
      <c r="B2" s="1"/>
      <c r="C2" s="4"/>
      <c r="D2" s="4"/>
      <c r="E2" s="4"/>
      <c r="F2" s="4"/>
      <c r="G2" s="4"/>
      <c r="H2" s="4"/>
      <c r="I2" s="4"/>
      <c r="J2" s="4"/>
      <c r="K2" s="4"/>
      <c r="L2" s="4"/>
      <c r="M2" s="4"/>
      <c r="N2" s="4"/>
      <c r="O2" s="4"/>
      <c r="P2" s="4"/>
      <c r="Q2" s="4"/>
      <c r="R2" s="4"/>
      <c r="S2" s="4"/>
      <c r="T2" s="4"/>
      <c r="U2" s="4"/>
      <c r="V2" s="4"/>
      <c r="W2" s="4"/>
      <c r="X2" s="4"/>
      <c r="Y2" s="4"/>
      <c r="Z2" s="4"/>
      <c r="AA2" s="4"/>
      <c r="AB2" s="4"/>
    </row>
    <row r="3" spans="1:28" ht="19.5">
      <c r="A3" s="5" t="str">
        <f>"Workbook " &amp; N0_Cover!$B$14</f>
        <v>Workbook N: NARM</v>
      </c>
      <c r="B3" s="5"/>
      <c r="C3" s="6"/>
      <c r="D3" s="6"/>
      <c r="E3" s="6"/>
      <c r="F3" s="6"/>
      <c r="G3" s="6"/>
      <c r="H3" s="6"/>
      <c r="I3" s="6"/>
      <c r="J3" s="6"/>
      <c r="K3" s="6"/>
      <c r="L3" s="6"/>
      <c r="M3" s="6"/>
      <c r="N3" s="6"/>
      <c r="O3" s="6"/>
      <c r="P3" s="6"/>
      <c r="Q3" s="6"/>
      <c r="R3" s="6"/>
      <c r="S3" s="6"/>
      <c r="T3" s="6"/>
      <c r="U3" s="6"/>
      <c r="V3" s="6"/>
      <c r="W3" s="6"/>
      <c r="X3" s="6"/>
      <c r="Y3" s="6"/>
      <c r="Z3" s="6"/>
      <c r="AA3" s="6"/>
      <c r="AB3" s="6"/>
    </row>
    <row r="4" spans="1:28" ht="18">
      <c r="A4" s="7" t="str">
        <f>"Submission Version " &amp; N0_Cover!$B$15 &amp; " - Submitted on " &amp; TEXT(N0_Cover!$B$16,"dd mmm yyyy")</f>
        <v>Submission Version 3.0 - Submitted on 09 Dec 2019</v>
      </c>
      <c r="B4" s="74"/>
      <c r="C4" s="8"/>
      <c r="D4" s="8"/>
      <c r="E4" s="8"/>
      <c r="F4" s="8"/>
      <c r="G4" s="8"/>
      <c r="H4" s="8"/>
      <c r="I4" s="8"/>
      <c r="J4" s="8"/>
      <c r="K4" s="8"/>
      <c r="L4" s="8"/>
      <c r="M4" s="8"/>
      <c r="N4" s="8"/>
      <c r="O4" s="8"/>
      <c r="P4" s="8"/>
      <c r="Q4" s="8"/>
      <c r="R4" s="8"/>
      <c r="S4" s="8"/>
      <c r="T4" s="8"/>
      <c r="U4" s="8"/>
      <c r="V4" s="8"/>
      <c r="W4" s="8"/>
      <c r="X4" s="8"/>
      <c r="Y4" s="8"/>
      <c r="Z4" s="8"/>
      <c r="AA4" s="8"/>
      <c r="AB4" s="8"/>
    </row>
    <row r="5" spans="1:28" ht="18">
      <c r="A5" s="7" t="str">
        <f>"Template Version: " &amp; N0_Cover!$B$11</f>
        <v>Template Version: v3.0</v>
      </c>
      <c r="B5" s="74"/>
      <c r="C5" s="8"/>
      <c r="D5" s="8"/>
      <c r="E5" s="8"/>
      <c r="F5" s="8"/>
      <c r="G5" s="8"/>
      <c r="H5" s="8"/>
      <c r="I5" s="8"/>
      <c r="J5" s="8"/>
      <c r="K5" s="8"/>
      <c r="L5" s="8"/>
      <c r="M5" s="8"/>
      <c r="N5" s="8"/>
      <c r="O5" s="8"/>
      <c r="P5" s="8"/>
      <c r="Q5" s="8"/>
      <c r="R5" s="8"/>
      <c r="S5" s="8"/>
      <c r="T5" s="8"/>
      <c r="U5" s="8"/>
      <c r="V5" s="8"/>
      <c r="W5" s="8"/>
      <c r="X5" s="8"/>
      <c r="Y5" s="8"/>
      <c r="Z5" s="8"/>
      <c r="AA5" s="8"/>
      <c r="AB5" s="8"/>
    </row>
    <row r="6" spans="1:28" ht="19.5">
      <c r="A6" s="5" t="str">
        <f ca="1">"Sheet: " &amp;VLOOKUP(RIGHT(CELL("filename",A1),LEN(CELL("filename",A1))-FIND("]",CELL("filename",A1))),'N0.1_Contents'!$A$11:$B$87,2,FALSE)</f>
        <v>Sheet: N1.1 Intervention Definitions</v>
      </c>
      <c r="B6" s="5"/>
      <c r="C6" s="6"/>
      <c r="D6" s="6"/>
      <c r="E6" s="6"/>
      <c r="F6" s="6"/>
      <c r="G6" s="6"/>
      <c r="H6" s="6"/>
      <c r="I6" s="6"/>
      <c r="J6" s="6"/>
      <c r="K6" s="6"/>
      <c r="L6" s="6"/>
      <c r="M6" s="6"/>
      <c r="N6" s="6"/>
      <c r="O6" s="6"/>
      <c r="P6" s="6"/>
      <c r="Q6" s="6"/>
      <c r="R6" s="6"/>
      <c r="S6" s="6"/>
      <c r="T6" s="6"/>
      <c r="U6" s="6"/>
      <c r="V6" s="6"/>
      <c r="W6" s="6"/>
      <c r="X6" s="6"/>
      <c r="Y6" s="6"/>
      <c r="Z6" s="6"/>
      <c r="AA6" s="6"/>
      <c r="AB6" s="6"/>
    </row>
    <row r="7" spans="1:28" ht="18">
      <c r="A7" s="7" t="str">
        <f>"Prices Base: " &amp; 'N0.5_Data_Constants'!C13</f>
        <v>Prices Base: 2018/19</v>
      </c>
      <c r="B7" s="74"/>
      <c r="C7" s="8"/>
      <c r="D7" s="8"/>
      <c r="E7" s="8"/>
      <c r="F7" s="8"/>
      <c r="G7" s="8"/>
      <c r="H7" s="8"/>
      <c r="I7" s="8"/>
      <c r="J7" s="8"/>
      <c r="K7" s="8"/>
      <c r="L7" s="8"/>
      <c r="M7" s="8"/>
      <c r="N7" s="8"/>
      <c r="O7" s="8"/>
      <c r="P7" s="8"/>
      <c r="Q7" s="8"/>
      <c r="R7" s="8"/>
      <c r="S7" s="8"/>
      <c r="T7" s="8"/>
      <c r="U7" s="8"/>
      <c r="V7" s="8"/>
      <c r="W7" s="8"/>
      <c r="X7" s="8"/>
      <c r="Y7" s="8"/>
      <c r="Z7" s="8"/>
      <c r="AA7" s="8"/>
      <c r="AB7" s="8"/>
    </row>
    <row r="8" spans="1:28" s="170" customFormat="1" ht="12.75">
      <c r="A8" s="171" t="str">
        <f>"Error Checks: " &amp; IF(ISERROR(MATCH("Error",$A$9:$AB$9,0)),"OK","Error")</f>
        <v>Error Checks: OK</v>
      </c>
      <c r="B8" s="171"/>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row>
    <row r="9" spans="1:28" s="170" customFormat="1" ht="12.75">
      <c r="A9" s="176" t="str">
        <f>IF(ISERROR(MATCH("Error",A10:A202,0)),"-","Error")</f>
        <v>-</v>
      </c>
      <c r="B9" s="176" t="str">
        <f t="shared" ref="B9:AB9" si="0">IF(ISERROR(MATCH("Error",B10:B202,0)),"-","Error")</f>
        <v>-</v>
      </c>
      <c r="C9" s="176" t="str">
        <f t="shared" si="0"/>
        <v>-</v>
      </c>
      <c r="D9" s="176" t="str">
        <f t="shared" si="0"/>
        <v>-</v>
      </c>
      <c r="E9" s="176" t="str">
        <f t="shared" si="0"/>
        <v>-</v>
      </c>
      <c r="F9" s="176" t="str">
        <f t="shared" si="0"/>
        <v>-</v>
      </c>
      <c r="G9" s="176" t="str">
        <f t="shared" si="0"/>
        <v>-</v>
      </c>
      <c r="H9" s="176" t="str">
        <f t="shared" si="0"/>
        <v>-</v>
      </c>
      <c r="I9" s="176" t="str">
        <f t="shared" si="0"/>
        <v>-</v>
      </c>
      <c r="J9" s="176" t="str">
        <f t="shared" si="0"/>
        <v>-</v>
      </c>
      <c r="K9" s="176" t="str">
        <f t="shared" si="0"/>
        <v>-</v>
      </c>
      <c r="L9" s="176" t="str">
        <f t="shared" si="0"/>
        <v>-</v>
      </c>
      <c r="M9" s="176" t="str">
        <f t="shared" si="0"/>
        <v>-</v>
      </c>
      <c r="N9" s="176" t="str">
        <f t="shared" si="0"/>
        <v>-</v>
      </c>
      <c r="O9" s="176" t="str">
        <f t="shared" si="0"/>
        <v>-</v>
      </c>
      <c r="P9" s="176" t="str">
        <f t="shared" si="0"/>
        <v>-</v>
      </c>
      <c r="Q9" s="176" t="str">
        <f t="shared" si="0"/>
        <v>-</v>
      </c>
      <c r="R9" s="176" t="str">
        <f t="shared" si="0"/>
        <v>-</v>
      </c>
      <c r="S9" s="176" t="str">
        <f t="shared" si="0"/>
        <v>-</v>
      </c>
      <c r="T9" s="176" t="str">
        <f t="shared" si="0"/>
        <v>-</v>
      </c>
      <c r="U9" s="176" t="str">
        <f t="shared" si="0"/>
        <v>-</v>
      </c>
      <c r="V9" s="176" t="str">
        <f t="shared" si="0"/>
        <v>-</v>
      </c>
      <c r="W9" s="176" t="str">
        <f t="shared" si="0"/>
        <v>-</v>
      </c>
      <c r="X9" s="176" t="str">
        <f t="shared" si="0"/>
        <v>-</v>
      </c>
      <c r="Y9" s="176" t="str">
        <f t="shared" si="0"/>
        <v>-</v>
      </c>
      <c r="Z9" s="176" t="str">
        <f t="shared" si="0"/>
        <v>-</v>
      </c>
      <c r="AA9" s="176" t="str">
        <f t="shared" si="0"/>
        <v>-</v>
      </c>
      <c r="AB9" s="176" t="str">
        <f t="shared" si="0"/>
        <v>-</v>
      </c>
    </row>
    <row r="11" spans="1:28">
      <c r="A11" s="15" t="s">
        <v>60</v>
      </c>
    </row>
    <row r="12" spans="1:28">
      <c r="A12" s="17" t="s">
        <v>64</v>
      </c>
    </row>
    <row r="13" spans="1:28">
      <c r="A13" s="17" t="s">
        <v>65</v>
      </c>
    </row>
    <row r="14" spans="1:28">
      <c r="A14" s="17" t="s">
        <v>66</v>
      </c>
    </row>
    <row r="15" spans="1:28">
      <c r="A15" s="17" t="s">
        <v>67</v>
      </c>
    </row>
    <row r="16" spans="1:28">
      <c r="A16" s="17" t="s">
        <v>68</v>
      </c>
    </row>
    <row r="17" spans="1:4">
      <c r="A17" s="17" t="s">
        <v>769</v>
      </c>
    </row>
    <row r="19" spans="1:4">
      <c r="A19" s="181" t="s">
        <v>254</v>
      </c>
    </row>
    <row r="20" spans="1:4">
      <c r="A20" s="15" t="s">
        <v>60</v>
      </c>
      <c r="B20" s="76" t="s">
        <v>69</v>
      </c>
      <c r="C20" s="275" t="s">
        <v>71</v>
      </c>
      <c r="D20" s="276"/>
    </row>
    <row r="21" spans="1:4">
      <c r="A21" s="15"/>
      <c r="B21" s="76"/>
      <c r="C21" s="15" t="s">
        <v>4</v>
      </c>
      <c r="D21" s="15" t="s">
        <v>70</v>
      </c>
    </row>
    <row r="22" spans="1:4">
      <c r="A22" s="277" t="str">
        <f>A12</f>
        <v>Replacement</v>
      </c>
      <c r="B22" s="283" t="s">
        <v>251</v>
      </c>
      <c r="C22" s="180"/>
      <c r="D22" s="180"/>
    </row>
    <row r="23" spans="1:4">
      <c r="A23" s="278"/>
      <c r="B23" s="284"/>
      <c r="C23" s="180"/>
      <c r="D23" s="180"/>
    </row>
    <row r="24" spans="1:4">
      <c r="A24" s="278"/>
      <c r="B24" s="284"/>
      <c r="C24" s="180"/>
      <c r="D24" s="180"/>
    </row>
    <row r="25" spans="1:4">
      <c r="A25" s="278"/>
      <c r="B25" s="284"/>
      <c r="C25" s="180"/>
      <c r="D25" s="180"/>
    </row>
    <row r="26" spans="1:4">
      <c r="A26" s="278"/>
      <c r="B26" s="284"/>
      <c r="C26" s="180"/>
      <c r="D26" s="180"/>
    </row>
    <row r="27" spans="1:4">
      <c r="A27" s="278"/>
      <c r="B27" s="284"/>
      <c r="C27" s="180"/>
      <c r="D27" s="180"/>
    </row>
    <row r="28" spans="1:4">
      <c r="A28" s="278"/>
      <c r="B28" s="284"/>
      <c r="C28" s="180"/>
      <c r="D28" s="180"/>
    </row>
    <row r="29" spans="1:4">
      <c r="A29" s="279"/>
      <c r="B29" s="285"/>
      <c r="C29" s="180"/>
      <c r="D29" s="180"/>
    </row>
    <row r="30" spans="1:4">
      <c r="A30" s="277" t="str">
        <f>A13</f>
        <v>Refurbishment</v>
      </c>
      <c r="B30" s="283" t="s">
        <v>250</v>
      </c>
      <c r="C30" s="180"/>
      <c r="D30" s="180"/>
    </row>
    <row r="31" spans="1:4">
      <c r="A31" s="278"/>
      <c r="B31" s="284"/>
      <c r="C31" s="180"/>
      <c r="D31" s="180"/>
    </row>
    <row r="32" spans="1:4">
      <c r="A32" s="278"/>
      <c r="B32" s="284"/>
      <c r="C32" s="180"/>
      <c r="D32" s="180"/>
    </row>
    <row r="33" spans="1:4">
      <c r="A33" s="278"/>
      <c r="B33" s="284"/>
      <c r="C33" s="180"/>
      <c r="D33" s="180"/>
    </row>
    <row r="34" spans="1:4">
      <c r="A34" s="278"/>
      <c r="B34" s="284"/>
      <c r="C34" s="180"/>
      <c r="D34" s="180"/>
    </row>
    <row r="35" spans="1:4">
      <c r="A35" s="278"/>
      <c r="B35" s="284"/>
      <c r="C35" s="180"/>
      <c r="D35" s="180"/>
    </row>
    <row r="36" spans="1:4">
      <c r="A36" s="278"/>
      <c r="B36" s="284"/>
      <c r="C36" s="180"/>
      <c r="D36" s="180"/>
    </row>
    <row r="37" spans="1:4">
      <c r="A37" s="279"/>
      <c r="B37" s="285"/>
      <c r="C37" s="180"/>
      <c r="D37" s="180"/>
    </row>
    <row r="38" spans="1:4">
      <c r="A38" s="277" t="str">
        <f>A14</f>
        <v>Maintenance &amp; Repair</v>
      </c>
      <c r="B38" s="283" t="s">
        <v>255</v>
      </c>
      <c r="C38" s="180"/>
      <c r="D38" s="180"/>
    </row>
    <row r="39" spans="1:4">
      <c r="A39" s="278"/>
      <c r="B39" s="284"/>
      <c r="C39" s="180"/>
      <c r="D39" s="180"/>
    </row>
    <row r="40" spans="1:4">
      <c r="A40" s="278"/>
      <c r="B40" s="284"/>
      <c r="C40" s="180"/>
      <c r="D40" s="180"/>
    </row>
    <row r="41" spans="1:4">
      <c r="A41" s="278"/>
      <c r="B41" s="284"/>
      <c r="C41" s="180"/>
      <c r="D41" s="180"/>
    </row>
    <row r="42" spans="1:4">
      <c r="A42" s="278"/>
      <c r="B42" s="284"/>
      <c r="C42" s="180"/>
      <c r="D42" s="180"/>
    </row>
    <row r="43" spans="1:4">
      <c r="A43" s="278"/>
      <c r="B43" s="284"/>
      <c r="C43" s="180"/>
      <c r="D43" s="180"/>
    </row>
    <row r="44" spans="1:4">
      <c r="A44" s="278"/>
      <c r="B44" s="284"/>
      <c r="C44" s="180"/>
      <c r="D44" s="180"/>
    </row>
    <row r="45" spans="1:4">
      <c r="A45" s="279"/>
      <c r="B45" s="285"/>
      <c r="C45" s="180"/>
      <c r="D45" s="180"/>
    </row>
    <row r="46" spans="1:4">
      <c r="A46" s="277" t="str">
        <f>A15</f>
        <v>Removal</v>
      </c>
      <c r="B46" s="283" t="s">
        <v>253</v>
      </c>
      <c r="C46" s="180"/>
      <c r="D46" s="180"/>
    </row>
    <row r="47" spans="1:4">
      <c r="A47" s="278"/>
      <c r="B47" s="284"/>
      <c r="C47" s="180"/>
      <c r="D47" s="180"/>
    </row>
    <row r="48" spans="1:4">
      <c r="A48" s="278"/>
      <c r="B48" s="284"/>
      <c r="C48" s="180"/>
      <c r="D48" s="180"/>
    </row>
    <row r="49" spans="1:4">
      <c r="A49" s="278"/>
      <c r="B49" s="284"/>
      <c r="C49" s="180"/>
      <c r="D49" s="180"/>
    </row>
    <row r="50" spans="1:4">
      <c r="A50" s="278"/>
      <c r="B50" s="284"/>
      <c r="C50" s="180"/>
      <c r="D50" s="180"/>
    </row>
    <row r="51" spans="1:4">
      <c r="A51" s="278"/>
      <c r="B51" s="284"/>
      <c r="C51" s="180"/>
      <c r="D51" s="180"/>
    </row>
    <row r="52" spans="1:4">
      <c r="A52" s="278"/>
      <c r="B52" s="284"/>
      <c r="C52" s="180"/>
      <c r="D52" s="180"/>
    </row>
    <row r="53" spans="1:4">
      <c r="A53" s="279"/>
      <c r="B53" s="285"/>
      <c r="C53" s="180"/>
      <c r="D53" s="180"/>
    </row>
    <row r="54" spans="1:4" ht="14.25" customHeight="1">
      <c r="A54" s="280" t="str">
        <f>A16</f>
        <v>Addition</v>
      </c>
      <c r="B54" s="283" t="s">
        <v>252</v>
      </c>
      <c r="C54" s="180"/>
      <c r="D54" s="180"/>
    </row>
    <row r="55" spans="1:4">
      <c r="A55" s="281"/>
      <c r="B55" s="284"/>
      <c r="C55" s="182"/>
      <c r="D55" s="182"/>
    </row>
    <row r="56" spans="1:4">
      <c r="A56" s="281"/>
      <c r="B56" s="284"/>
      <c r="C56" s="182"/>
      <c r="D56" s="182"/>
    </row>
    <row r="57" spans="1:4">
      <c r="A57" s="281"/>
      <c r="B57" s="284"/>
      <c r="C57" s="182"/>
      <c r="D57" s="182"/>
    </row>
    <row r="58" spans="1:4">
      <c r="A58" s="281"/>
      <c r="B58" s="284"/>
      <c r="C58" s="182"/>
      <c r="D58" s="182"/>
    </row>
    <row r="59" spans="1:4">
      <c r="A59" s="281"/>
      <c r="B59" s="284"/>
      <c r="C59" s="182"/>
      <c r="D59" s="182"/>
    </row>
    <row r="60" spans="1:4">
      <c r="A60" s="281"/>
      <c r="B60" s="284"/>
      <c r="C60" s="182"/>
      <c r="D60" s="182"/>
    </row>
    <row r="61" spans="1:4">
      <c r="A61" s="282"/>
      <c r="B61" s="285"/>
      <c r="C61" s="182"/>
      <c r="D61" s="182"/>
    </row>
    <row r="62" spans="1:4">
      <c r="A62" s="277" t="str">
        <f>A17</f>
        <v>Indirect Intervention</v>
      </c>
      <c r="B62" s="283" t="s">
        <v>553</v>
      </c>
      <c r="C62" s="180"/>
      <c r="D62" s="180"/>
    </row>
    <row r="63" spans="1:4">
      <c r="A63" s="278"/>
      <c r="B63" s="284"/>
      <c r="C63" s="180"/>
      <c r="D63" s="180"/>
    </row>
    <row r="64" spans="1:4">
      <c r="A64" s="278"/>
      <c r="B64" s="284"/>
      <c r="C64" s="180"/>
      <c r="D64" s="180"/>
    </row>
    <row r="65" spans="1:4">
      <c r="A65" s="278"/>
      <c r="B65" s="284"/>
      <c r="C65" s="180"/>
      <c r="D65" s="180"/>
    </row>
    <row r="66" spans="1:4">
      <c r="A66" s="278"/>
      <c r="B66" s="284"/>
      <c r="C66" s="180"/>
      <c r="D66" s="180"/>
    </row>
    <row r="67" spans="1:4">
      <c r="A67" s="278"/>
      <c r="B67" s="284"/>
      <c r="C67" s="180"/>
      <c r="D67" s="180"/>
    </row>
    <row r="68" spans="1:4">
      <c r="A68" s="278"/>
      <c r="B68" s="284"/>
      <c r="C68" s="180"/>
      <c r="D68" s="180"/>
    </row>
    <row r="69" spans="1:4">
      <c r="A69" s="279"/>
      <c r="B69" s="285"/>
      <c r="C69" s="180"/>
      <c r="D69" s="180"/>
    </row>
  </sheetData>
  <mergeCells count="13">
    <mergeCell ref="A54:A61"/>
    <mergeCell ref="A62:A69"/>
    <mergeCell ref="B22:B29"/>
    <mergeCell ref="B30:B37"/>
    <mergeCell ref="B38:B45"/>
    <mergeCell ref="B46:B53"/>
    <mergeCell ref="B54:B61"/>
    <mergeCell ref="B62:B69"/>
    <mergeCell ref="C20:D20"/>
    <mergeCell ref="A22:A29"/>
    <mergeCell ref="A30:A37"/>
    <mergeCell ref="A38:A45"/>
    <mergeCell ref="A46:A5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5" tint="-0.499984740745262"/>
  </sheetPr>
  <dimension ref="A1:U213"/>
  <sheetViews>
    <sheetView workbookViewId="0"/>
  </sheetViews>
  <sheetFormatPr defaultRowHeight="15"/>
  <cols>
    <col min="1" max="1" width="14" customWidth="1"/>
    <col min="2" max="2" width="25.42578125" customWidth="1"/>
    <col min="3" max="3" width="17.140625" customWidth="1"/>
    <col min="4" max="4" width="14.7109375" style="75" customWidth="1"/>
    <col min="5" max="5" width="20" style="75" bestFit="1" customWidth="1"/>
    <col min="6" max="6" width="20.85546875" customWidth="1"/>
    <col min="7" max="7" width="19.42578125" bestFit="1" customWidth="1"/>
    <col min="8" max="8" width="6.85546875" customWidth="1"/>
    <col min="9" max="9" width="8.5703125" customWidth="1"/>
    <col min="10" max="10" width="32.85546875" style="84" customWidth="1"/>
    <col min="11" max="21" width="8" customWidth="1"/>
    <col min="34" max="34" width="9.42578125" bestFit="1" customWidth="1"/>
  </cols>
  <sheetData>
    <row r="1" spans="1:21" ht="24.75">
      <c r="A1" s="1" t="str">
        <f>N0_Cover!A1</f>
        <v>RIIO-2 Business Plan Data Template</v>
      </c>
      <c r="B1" s="2"/>
      <c r="C1" s="2"/>
      <c r="D1" s="73"/>
      <c r="E1" s="73"/>
      <c r="F1" s="73"/>
      <c r="G1" s="2"/>
      <c r="H1" s="2"/>
      <c r="I1" s="2"/>
      <c r="J1" s="80"/>
      <c r="K1" s="2"/>
      <c r="L1" s="2"/>
      <c r="M1" s="2"/>
      <c r="N1" s="2"/>
      <c r="O1" s="2"/>
      <c r="P1" s="2"/>
      <c r="Q1" s="2"/>
      <c r="R1" s="2"/>
      <c r="S1" s="2"/>
      <c r="T1" s="2"/>
      <c r="U1" s="2"/>
    </row>
    <row r="2" spans="1:21" ht="22.5">
      <c r="A2" s="1" t="str">
        <f>N0_Cover!$B$12</f>
        <v>Scottish Power Transmission</v>
      </c>
      <c r="B2" s="4"/>
      <c r="C2" s="4"/>
      <c r="D2" s="1"/>
      <c r="E2" s="1"/>
      <c r="F2" s="4"/>
      <c r="G2" s="4"/>
      <c r="H2" s="4"/>
      <c r="I2" s="4"/>
      <c r="J2" s="81"/>
      <c r="K2" s="4"/>
      <c r="L2" s="4"/>
      <c r="M2" s="4"/>
      <c r="N2" s="4"/>
      <c r="O2" s="4"/>
      <c r="P2" s="4"/>
      <c r="Q2" s="4"/>
      <c r="R2" s="4"/>
      <c r="S2" s="4"/>
      <c r="T2" s="4"/>
      <c r="U2" s="4"/>
    </row>
    <row r="3" spans="1:21" ht="19.5">
      <c r="A3" s="5" t="str">
        <f>"Workbook " &amp; N0_Cover!$B$14</f>
        <v>Workbook N: NARM</v>
      </c>
      <c r="B3" s="6"/>
      <c r="C3" s="6"/>
      <c r="D3" s="5"/>
      <c r="E3" s="5"/>
      <c r="F3" s="6"/>
      <c r="G3" s="6"/>
      <c r="H3" s="6"/>
      <c r="I3" s="6"/>
      <c r="J3" s="82"/>
      <c r="K3" s="6"/>
      <c r="L3" s="6"/>
      <c r="M3" s="6"/>
      <c r="N3" s="6"/>
      <c r="O3" s="6"/>
      <c r="P3" s="6"/>
      <c r="Q3" s="6"/>
      <c r="R3" s="6"/>
      <c r="S3" s="6"/>
      <c r="T3" s="6"/>
      <c r="U3" s="6"/>
    </row>
    <row r="4" spans="1:21" ht="18">
      <c r="A4" s="7" t="str">
        <f>"Submission Version " &amp; N0_Cover!$B$15 &amp; " - Submitted on " &amp; TEXT(N0_Cover!$B$16,"dd mmm yyyy")</f>
        <v>Submission Version 3.0 - Submitted on 09 Dec 2019</v>
      </c>
      <c r="B4" s="8"/>
      <c r="C4" s="8"/>
      <c r="D4" s="74"/>
      <c r="E4" s="74"/>
      <c r="F4" s="8"/>
      <c r="G4" s="8"/>
      <c r="H4" s="8"/>
      <c r="I4" s="8"/>
      <c r="J4" s="83"/>
      <c r="K4" s="8"/>
      <c r="L4" s="8"/>
      <c r="M4" s="8"/>
      <c r="N4" s="8"/>
      <c r="O4" s="8"/>
      <c r="P4" s="8"/>
      <c r="Q4" s="8"/>
      <c r="R4" s="8"/>
      <c r="S4" s="8"/>
      <c r="T4" s="8"/>
      <c r="U4" s="8"/>
    </row>
    <row r="5" spans="1:21" ht="18">
      <c r="A5" s="7" t="str">
        <f>"Template Version: " &amp; N0_Cover!$B$11</f>
        <v>Template Version: v3.0</v>
      </c>
      <c r="B5" s="8"/>
      <c r="C5" s="8"/>
      <c r="D5" s="74"/>
      <c r="E5" s="74"/>
      <c r="F5" s="8"/>
      <c r="G5" s="8"/>
      <c r="H5" s="8"/>
      <c r="I5" s="8"/>
      <c r="J5" s="83"/>
      <c r="K5" s="8"/>
      <c r="L5" s="8"/>
      <c r="M5" s="8"/>
      <c r="N5" s="8"/>
      <c r="O5" s="8"/>
      <c r="P5" s="8"/>
      <c r="Q5" s="8"/>
      <c r="R5" s="8"/>
      <c r="S5" s="8"/>
      <c r="T5" s="8"/>
      <c r="U5" s="8"/>
    </row>
    <row r="6" spans="1:21" ht="19.5">
      <c r="A6" s="5" t="str">
        <f ca="1">"Sheet: " &amp;VLOOKUP(RIGHT(CELL("filename",A1),LEN(CELL("filename",A1))-FIND("]",CELL("filename",A1))),'N0.1_Contents'!$A$11:$B$87,2,FALSE)</f>
        <v>Sheet: N1.2 Intervention Listing</v>
      </c>
      <c r="B6" s="6"/>
      <c r="C6" s="6"/>
      <c r="D6" s="5"/>
      <c r="E6" s="5"/>
      <c r="F6" s="6"/>
      <c r="G6" s="6"/>
      <c r="H6" s="6"/>
      <c r="I6" s="6"/>
      <c r="J6" s="82"/>
      <c r="K6" s="6"/>
      <c r="L6" s="6"/>
      <c r="M6" s="6"/>
      <c r="N6" s="6"/>
      <c r="O6" s="6"/>
      <c r="P6" s="6"/>
      <c r="Q6" s="6"/>
      <c r="R6" s="6"/>
      <c r="S6" s="6"/>
      <c r="T6" s="6"/>
      <c r="U6" s="6"/>
    </row>
    <row r="7" spans="1:21" ht="18">
      <c r="A7" s="7" t="str">
        <f>"Prices Base: " &amp; 'N0.5_Data_Constants'!C13</f>
        <v>Prices Base: 2018/19</v>
      </c>
      <c r="B7" s="8"/>
      <c r="C7" s="8"/>
      <c r="D7" s="74"/>
      <c r="E7" s="74"/>
      <c r="F7" s="8"/>
      <c r="G7" s="8"/>
      <c r="H7" s="8"/>
      <c r="I7" s="8"/>
      <c r="J7" s="83"/>
      <c r="K7" s="8"/>
      <c r="L7" s="8"/>
      <c r="M7" s="8"/>
      <c r="N7" s="8"/>
      <c r="O7" s="8"/>
      <c r="P7" s="8"/>
      <c r="Q7" s="8"/>
      <c r="R7" s="8"/>
      <c r="S7" s="8"/>
      <c r="T7" s="8"/>
      <c r="U7" s="8"/>
    </row>
    <row r="8" spans="1:21" s="170" customFormat="1" ht="12.75">
      <c r="A8" s="171" t="str">
        <f>"Error Checks: " &amp; IF(ISERROR(MATCH("Error",$A$9:$U$9,0)),"OK","Error")</f>
        <v>Error Checks: OK</v>
      </c>
      <c r="B8" s="172"/>
      <c r="C8" s="172"/>
      <c r="D8" s="171"/>
      <c r="E8" s="171"/>
      <c r="F8" s="172"/>
      <c r="G8" s="172"/>
      <c r="H8" s="172"/>
      <c r="I8" s="172"/>
      <c r="J8" s="177"/>
      <c r="K8" s="172"/>
      <c r="L8" s="172"/>
      <c r="M8" s="172"/>
      <c r="N8" s="172"/>
      <c r="O8" s="172"/>
      <c r="P8" s="172"/>
      <c r="Q8" s="172"/>
      <c r="R8" s="172"/>
      <c r="S8" s="172"/>
      <c r="T8" s="172"/>
      <c r="U8" s="172"/>
    </row>
    <row r="9" spans="1:21" s="170" customFormat="1" ht="12.75">
      <c r="A9" s="176" t="str">
        <f t="shared" ref="A9:K9" si="0">IF(ISERROR(MATCH("Error",A10:A197,0)),"-","Error")</f>
        <v>-</v>
      </c>
      <c r="B9" s="176" t="str">
        <f t="shared" si="0"/>
        <v>-</v>
      </c>
      <c r="C9" s="176" t="str">
        <f t="shared" si="0"/>
        <v>-</v>
      </c>
      <c r="D9" s="176" t="str">
        <f t="shared" si="0"/>
        <v>-</v>
      </c>
      <c r="E9" s="176" t="str">
        <f t="shared" si="0"/>
        <v>-</v>
      </c>
      <c r="F9" s="176" t="str">
        <f t="shared" si="0"/>
        <v>-</v>
      </c>
      <c r="G9" s="176" t="str">
        <f t="shared" si="0"/>
        <v>-</v>
      </c>
      <c r="H9" s="176" t="str">
        <f t="shared" si="0"/>
        <v>-</v>
      </c>
      <c r="I9" s="176" t="str">
        <f t="shared" si="0"/>
        <v>-</v>
      </c>
      <c r="J9" s="176" t="str">
        <f t="shared" si="0"/>
        <v>-</v>
      </c>
      <c r="K9" s="176" t="str">
        <f t="shared" si="0"/>
        <v>-</v>
      </c>
      <c r="L9" s="176" t="str">
        <f>IF(ISERROR(MATCH("Error",L10:L11,0)),"-","Error")</f>
        <v>-</v>
      </c>
      <c r="M9" s="176" t="str">
        <f>IF(ISERROR(MATCH("Error",M10:M197,0)),"-","Error")</f>
        <v>-</v>
      </c>
      <c r="N9" s="176" t="str">
        <f>IF(ISERROR(MATCH("Error",N10:N197,0)),"-","Error")</f>
        <v>-</v>
      </c>
      <c r="O9" s="176" t="str">
        <f>IF(ISERROR(MATCH("Error",O10:O11,0)),"-","Error")</f>
        <v>-</v>
      </c>
      <c r="P9" s="176" t="str">
        <f>IF(ISERROR(MATCH("Error",P10:P11,0)),"-","Error")</f>
        <v>-</v>
      </c>
      <c r="Q9" s="176" t="str">
        <f>IF(ISERROR(MATCH("Error",Q10:Q197,0)),"-","Error")</f>
        <v>-</v>
      </c>
      <c r="R9" s="176" t="str">
        <f>IF(ISERROR(MATCH("Error",R10:R197,0)),"-","Error")</f>
        <v>-</v>
      </c>
      <c r="S9" s="176" t="str">
        <f>IF(ISERROR(MATCH("Error",S10:S197,0)),"-","Error")</f>
        <v>-</v>
      </c>
      <c r="T9" s="176" t="str">
        <f>IF(ISERROR(MATCH("Error",T10:T197,0)),"-","Error")</f>
        <v>-</v>
      </c>
      <c r="U9" s="176" t="str">
        <f>IF(ISERROR(MATCH("Error",U10:U197,0)),"-","Error")</f>
        <v>-</v>
      </c>
    </row>
    <row r="11" spans="1:21">
      <c r="H11" s="286" t="s">
        <v>62</v>
      </c>
      <c r="I11" s="286"/>
      <c r="J11" s="286"/>
      <c r="K11" s="287" t="s">
        <v>97</v>
      </c>
      <c r="L11" s="287"/>
      <c r="M11" s="287"/>
      <c r="N11" s="287"/>
      <c r="O11" s="287"/>
      <c r="P11" s="287"/>
      <c r="Q11" s="287"/>
      <c r="R11" s="287"/>
      <c r="S11" s="287"/>
      <c r="T11" s="287"/>
      <c r="U11" s="287"/>
    </row>
    <row r="12" spans="1:21" ht="38.25">
      <c r="A12" s="254" t="s">
        <v>723</v>
      </c>
      <c r="B12" s="72" t="s">
        <v>4</v>
      </c>
      <c r="C12" s="15" t="s">
        <v>61</v>
      </c>
      <c r="D12" s="76" t="s">
        <v>93</v>
      </c>
      <c r="E12" s="76" t="s">
        <v>59</v>
      </c>
      <c r="F12" s="72" t="s">
        <v>60</v>
      </c>
      <c r="G12" s="72" t="s">
        <v>98</v>
      </c>
      <c r="H12" s="16" t="s">
        <v>102</v>
      </c>
      <c r="I12" s="16" t="s">
        <v>103</v>
      </c>
      <c r="J12" s="76" t="s">
        <v>63</v>
      </c>
      <c r="K12" s="16" t="s">
        <v>53</v>
      </c>
      <c r="L12" s="19">
        <v>2019</v>
      </c>
      <c r="M12" s="19">
        <v>2020</v>
      </c>
      <c r="N12" s="19">
        <v>2021</v>
      </c>
      <c r="O12" s="19">
        <v>2022</v>
      </c>
      <c r="P12" s="19">
        <v>2023</v>
      </c>
      <c r="Q12" s="19">
        <v>2024</v>
      </c>
      <c r="R12" s="19">
        <v>2025</v>
      </c>
      <c r="S12" s="19">
        <v>2026</v>
      </c>
      <c r="T12" s="191" t="s">
        <v>153</v>
      </c>
      <c r="U12" s="19" t="s">
        <v>101</v>
      </c>
    </row>
    <row r="13" spans="1:21" s="89" customFormat="1" ht="25.5">
      <c r="A13" s="255" t="s">
        <v>560</v>
      </c>
      <c r="B13" s="85" t="s">
        <v>453</v>
      </c>
      <c r="C13" s="266" t="s">
        <v>814</v>
      </c>
      <c r="D13" s="266" t="s">
        <v>815</v>
      </c>
      <c r="E13" s="88" t="s">
        <v>784</v>
      </c>
      <c r="F13" s="86" t="s">
        <v>64</v>
      </c>
      <c r="G13" s="87">
        <v>48</v>
      </c>
      <c r="H13" s="86" t="s">
        <v>778</v>
      </c>
      <c r="I13" s="86" t="s">
        <v>780</v>
      </c>
      <c r="J13" s="88" t="s">
        <v>782</v>
      </c>
      <c r="K13" s="259">
        <f>SUM(M13:S13)</f>
        <v>7</v>
      </c>
      <c r="L13" s="100"/>
      <c r="M13" s="96">
        <v>0</v>
      </c>
      <c r="N13" s="96">
        <v>0</v>
      </c>
      <c r="O13" s="96">
        <v>0</v>
      </c>
      <c r="P13" s="96">
        <v>0</v>
      </c>
      <c r="Q13" s="96">
        <v>0</v>
      </c>
      <c r="R13" s="96">
        <v>0</v>
      </c>
      <c r="S13" s="96">
        <v>7</v>
      </c>
      <c r="T13" s="94">
        <f t="shared" ref="T13:T43" si="1">SUM(L13:N13)</f>
        <v>0</v>
      </c>
      <c r="U13" s="94">
        <f t="shared" ref="U13:U43" si="2">SUM(O13:S13)</f>
        <v>7</v>
      </c>
    </row>
    <row r="14" spans="1:21" s="89" customFormat="1" ht="25.5">
      <c r="A14" s="255" t="s">
        <v>561</v>
      </c>
      <c r="B14" s="85" t="s">
        <v>453</v>
      </c>
      <c r="C14" s="266" t="s">
        <v>816</v>
      </c>
      <c r="D14" s="266" t="s">
        <v>815</v>
      </c>
      <c r="E14" s="88" t="s">
        <v>784</v>
      </c>
      <c r="F14" s="86" t="s">
        <v>64</v>
      </c>
      <c r="G14" s="87">
        <v>50</v>
      </c>
      <c r="H14" s="86" t="s">
        <v>778</v>
      </c>
      <c r="I14" s="86" t="s">
        <v>780</v>
      </c>
      <c r="J14" s="88" t="s">
        <v>782</v>
      </c>
      <c r="K14" s="259">
        <f t="shared" ref="K14:K26" si="3">SUM(M14:S14)</f>
        <v>29</v>
      </c>
      <c r="L14" s="100"/>
      <c r="M14" s="96">
        <v>7</v>
      </c>
      <c r="N14" s="96">
        <v>18</v>
      </c>
      <c r="O14" s="96">
        <v>0</v>
      </c>
      <c r="P14" s="96">
        <v>0</v>
      </c>
      <c r="Q14" s="96">
        <v>4</v>
      </c>
      <c r="R14" s="96">
        <v>0</v>
      </c>
      <c r="S14" s="96">
        <v>0</v>
      </c>
      <c r="T14" s="94">
        <f t="shared" si="1"/>
        <v>25</v>
      </c>
      <c r="U14" s="94">
        <f t="shared" si="2"/>
        <v>4</v>
      </c>
    </row>
    <row r="15" spans="1:21" s="89" customFormat="1" ht="25.5">
      <c r="A15" s="255" t="s">
        <v>562</v>
      </c>
      <c r="B15" s="85" t="s">
        <v>453</v>
      </c>
      <c r="C15" s="266" t="s">
        <v>817</v>
      </c>
      <c r="D15" s="266" t="s">
        <v>815</v>
      </c>
      <c r="E15" s="88" t="s">
        <v>784</v>
      </c>
      <c r="F15" s="86" t="s">
        <v>64</v>
      </c>
      <c r="G15" s="87">
        <v>56</v>
      </c>
      <c r="H15" s="86" t="s">
        <v>778</v>
      </c>
      <c r="I15" s="86" t="s">
        <v>780</v>
      </c>
      <c r="J15" s="88" t="s">
        <v>782</v>
      </c>
      <c r="K15" s="259">
        <f t="shared" si="3"/>
        <v>8</v>
      </c>
      <c r="L15" s="100"/>
      <c r="M15" s="96">
        <v>0</v>
      </c>
      <c r="N15" s="96">
        <v>2</v>
      </c>
      <c r="O15" s="96">
        <v>0</v>
      </c>
      <c r="P15" s="96">
        <v>0</v>
      </c>
      <c r="Q15" s="96">
        <v>6</v>
      </c>
      <c r="R15" s="96">
        <v>0</v>
      </c>
      <c r="S15" s="96">
        <v>0</v>
      </c>
      <c r="T15" s="94">
        <f t="shared" si="1"/>
        <v>2</v>
      </c>
      <c r="U15" s="94">
        <f t="shared" si="2"/>
        <v>6</v>
      </c>
    </row>
    <row r="16" spans="1:21" s="89" customFormat="1" ht="25.5">
      <c r="A16" s="255" t="s">
        <v>563</v>
      </c>
      <c r="B16" s="85" t="s">
        <v>453</v>
      </c>
      <c r="C16" s="266" t="s">
        <v>818</v>
      </c>
      <c r="D16" s="266" t="s">
        <v>815</v>
      </c>
      <c r="E16" s="88" t="s">
        <v>784</v>
      </c>
      <c r="F16" s="86" t="s">
        <v>64</v>
      </c>
      <c r="G16" s="87">
        <v>56</v>
      </c>
      <c r="H16" s="86" t="s">
        <v>778</v>
      </c>
      <c r="I16" s="86" t="s">
        <v>779</v>
      </c>
      <c r="J16" s="88" t="s">
        <v>781</v>
      </c>
      <c r="K16" s="259">
        <f t="shared" si="3"/>
        <v>1</v>
      </c>
      <c r="L16" s="100"/>
      <c r="M16" s="96">
        <v>1</v>
      </c>
      <c r="N16" s="96">
        <v>0</v>
      </c>
      <c r="O16" s="96">
        <v>0</v>
      </c>
      <c r="P16" s="96">
        <v>0</v>
      </c>
      <c r="Q16" s="96">
        <v>0</v>
      </c>
      <c r="R16" s="96">
        <v>0</v>
      </c>
      <c r="S16" s="96">
        <v>0</v>
      </c>
      <c r="T16" s="94">
        <f t="shared" si="1"/>
        <v>1</v>
      </c>
      <c r="U16" s="94">
        <f t="shared" si="2"/>
        <v>0</v>
      </c>
    </row>
    <row r="17" spans="1:21" s="89" customFormat="1" ht="25.5">
      <c r="A17" s="255" t="s">
        <v>564</v>
      </c>
      <c r="B17" s="85" t="s">
        <v>453</v>
      </c>
      <c r="C17" s="266" t="s">
        <v>819</v>
      </c>
      <c r="D17" s="266" t="s">
        <v>815</v>
      </c>
      <c r="E17" s="88" t="s">
        <v>784</v>
      </c>
      <c r="F17" s="86" t="s">
        <v>64</v>
      </c>
      <c r="G17" s="87">
        <v>48</v>
      </c>
      <c r="H17" s="86" t="s">
        <v>778</v>
      </c>
      <c r="I17" s="86" t="s">
        <v>780</v>
      </c>
      <c r="J17" s="88" t="s">
        <v>782</v>
      </c>
      <c r="K17" s="259">
        <f t="shared" si="3"/>
        <v>12</v>
      </c>
      <c r="L17" s="100"/>
      <c r="M17" s="96">
        <v>0</v>
      </c>
      <c r="N17" s="96">
        <v>1</v>
      </c>
      <c r="O17" s="96">
        <v>5</v>
      </c>
      <c r="P17" s="96">
        <v>0</v>
      </c>
      <c r="Q17" s="96">
        <v>6</v>
      </c>
      <c r="R17" s="96">
        <v>0</v>
      </c>
      <c r="S17" s="96">
        <v>0</v>
      </c>
      <c r="T17" s="94">
        <f t="shared" si="1"/>
        <v>1</v>
      </c>
      <c r="U17" s="94">
        <f t="shared" si="2"/>
        <v>11</v>
      </c>
    </row>
    <row r="18" spans="1:21" s="89" customFormat="1" ht="25.5">
      <c r="A18" s="255" t="s">
        <v>565</v>
      </c>
      <c r="B18" s="85" t="s">
        <v>453</v>
      </c>
      <c r="C18" s="266" t="s">
        <v>820</v>
      </c>
      <c r="D18" s="266" t="s">
        <v>815</v>
      </c>
      <c r="E18" s="88" t="s">
        <v>785</v>
      </c>
      <c r="F18" s="86" t="s">
        <v>68</v>
      </c>
      <c r="G18" s="87">
        <v>62</v>
      </c>
      <c r="H18" s="86" t="s">
        <v>778</v>
      </c>
      <c r="I18" s="86" t="s">
        <v>780</v>
      </c>
      <c r="J18" s="88" t="s">
        <v>793</v>
      </c>
      <c r="K18" s="259">
        <f t="shared" si="3"/>
        <v>3</v>
      </c>
      <c r="L18" s="100"/>
      <c r="M18" s="96">
        <v>3</v>
      </c>
      <c r="N18" s="96">
        <v>0</v>
      </c>
      <c r="O18" s="96">
        <v>0</v>
      </c>
      <c r="P18" s="96">
        <v>0</v>
      </c>
      <c r="Q18" s="96">
        <v>0</v>
      </c>
      <c r="R18" s="96">
        <v>0</v>
      </c>
      <c r="S18" s="96">
        <v>0</v>
      </c>
      <c r="T18" s="94">
        <f t="shared" si="1"/>
        <v>3</v>
      </c>
      <c r="U18" s="94">
        <f t="shared" si="2"/>
        <v>0</v>
      </c>
    </row>
    <row r="19" spans="1:21" s="89" customFormat="1" ht="25.5">
      <c r="A19" s="255" t="s">
        <v>566</v>
      </c>
      <c r="B19" s="85" t="s">
        <v>473</v>
      </c>
      <c r="C19" s="266" t="s">
        <v>821</v>
      </c>
      <c r="D19" s="266" t="s">
        <v>815</v>
      </c>
      <c r="E19" s="88" t="s">
        <v>784</v>
      </c>
      <c r="F19" s="86" t="s">
        <v>64</v>
      </c>
      <c r="G19" s="87">
        <v>56</v>
      </c>
      <c r="H19" s="86" t="s">
        <v>778</v>
      </c>
      <c r="I19" s="86" t="s">
        <v>780</v>
      </c>
      <c r="J19" s="88" t="s">
        <v>782</v>
      </c>
      <c r="K19" s="259">
        <f t="shared" si="3"/>
        <v>13</v>
      </c>
      <c r="L19" s="100"/>
      <c r="M19" s="96">
        <v>4</v>
      </c>
      <c r="N19" s="96">
        <v>1</v>
      </c>
      <c r="O19" s="96">
        <v>0</v>
      </c>
      <c r="P19" s="96">
        <v>0</v>
      </c>
      <c r="Q19" s="96">
        <v>0</v>
      </c>
      <c r="R19" s="96">
        <v>1</v>
      </c>
      <c r="S19" s="96">
        <v>7</v>
      </c>
      <c r="T19" s="94">
        <f t="shared" si="1"/>
        <v>5</v>
      </c>
      <c r="U19" s="94">
        <f t="shared" si="2"/>
        <v>8</v>
      </c>
    </row>
    <row r="20" spans="1:21" s="89" customFormat="1" ht="25.5">
      <c r="A20" s="255" t="s">
        <v>567</v>
      </c>
      <c r="B20" s="85" t="s">
        <v>473</v>
      </c>
      <c r="C20" s="266" t="s">
        <v>822</v>
      </c>
      <c r="D20" s="266" t="s">
        <v>815</v>
      </c>
      <c r="E20" s="88" t="s">
        <v>784</v>
      </c>
      <c r="F20" s="86" t="s">
        <v>64</v>
      </c>
      <c r="G20" s="87">
        <v>53</v>
      </c>
      <c r="H20" s="86" t="s">
        <v>778</v>
      </c>
      <c r="I20" s="86" t="s">
        <v>780</v>
      </c>
      <c r="J20" s="88" t="s">
        <v>781</v>
      </c>
      <c r="K20" s="259">
        <f t="shared" si="3"/>
        <v>4</v>
      </c>
      <c r="L20" s="100"/>
      <c r="M20" s="96">
        <v>0</v>
      </c>
      <c r="N20" s="96">
        <v>0</v>
      </c>
      <c r="O20" s="96">
        <v>0</v>
      </c>
      <c r="P20" s="96">
        <v>0</v>
      </c>
      <c r="Q20" s="96">
        <v>3</v>
      </c>
      <c r="R20" s="96">
        <v>1</v>
      </c>
      <c r="S20" s="96">
        <v>0</v>
      </c>
      <c r="T20" s="94">
        <f t="shared" si="1"/>
        <v>0</v>
      </c>
      <c r="U20" s="94">
        <f t="shared" si="2"/>
        <v>4</v>
      </c>
    </row>
    <row r="21" spans="1:21" s="89" customFormat="1" ht="25.5">
      <c r="A21" s="255" t="s">
        <v>568</v>
      </c>
      <c r="B21" s="85" t="s">
        <v>473</v>
      </c>
      <c r="C21" s="266" t="s">
        <v>823</v>
      </c>
      <c r="D21" s="266" t="s">
        <v>815</v>
      </c>
      <c r="E21" s="88" t="s">
        <v>784</v>
      </c>
      <c r="F21" s="86" t="s">
        <v>64</v>
      </c>
      <c r="G21" s="87">
        <v>54</v>
      </c>
      <c r="H21" s="86" t="s">
        <v>778</v>
      </c>
      <c r="I21" s="86" t="s">
        <v>780</v>
      </c>
      <c r="J21" s="88" t="s">
        <v>782</v>
      </c>
      <c r="K21" s="259">
        <f t="shared" si="3"/>
        <v>10</v>
      </c>
      <c r="L21" s="100"/>
      <c r="M21" s="96">
        <v>6</v>
      </c>
      <c r="N21" s="96">
        <v>4</v>
      </c>
      <c r="O21" s="96">
        <v>0</v>
      </c>
      <c r="P21" s="96">
        <v>0</v>
      </c>
      <c r="Q21" s="96">
        <v>0</v>
      </c>
      <c r="R21" s="96">
        <v>0</v>
      </c>
      <c r="S21" s="96">
        <v>0</v>
      </c>
      <c r="T21" s="94">
        <f t="shared" si="1"/>
        <v>10</v>
      </c>
      <c r="U21" s="94">
        <f t="shared" si="2"/>
        <v>0</v>
      </c>
    </row>
    <row r="22" spans="1:21" s="89" customFormat="1" ht="25.5">
      <c r="A22" s="255" t="s">
        <v>569</v>
      </c>
      <c r="B22" s="85" t="s">
        <v>473</v>
      </c>
      <c r="C22" s="266" t="s">
        <v>824</v>
      </c>
      <c r="D22" s="266" t="s">
        <v>815</v>
      </c>
      <c r="E22" s="88" t="s">
        <v>784</v>
      </c>
      <c r="F22" s="86" t="s">
        <v>64</v>
      </c>
      <c r="G22" s="87">
        <v>44</v>
      </c>
      <c r="H22" s="86" t="s">
        <v>778</v>
      </c>
      <c r="I22" s="86" t="s">
        <v>780</v>
      </c>
      <c r="J22" s="88" t="s">
        <v>782</v>
      </c>
      <c r="K22" s="259">
        <f t="shared" si="3"/>
        <v>13</v>
      </c>
      <c r="L22" s="100"/>
      <c r="M22" s="96">
        <v>0</v>
      </c>
      <c r="N22" s="96">
        <v>0</v>
      </c>
      <c r="O22" s="96">
        <v>0</v>
      </c>
      <c r="P22" s="96">
        <v>0</v>
      </c>
      <c r="Q22" s="96">
        <v>0</v>
      </c>
      <c r="R22" s="96">
        <v>0</v>
      </c>
      <c r="S22" s="96">
        <v>13</v>
      </c>
      <c r="T22" s="94">
        <f t="shared" si="1"/>
        <v>0</v>
      </c>
      <c r="U22" s="94">
        <f t="shared" si="2"/>
        <v>13</v>
      </c>
    </row>
    <row r="23" spans="1:21" s="89" customFormat="1" ht="25.5">
      <c r="A23" s="255" t="s">
        <v>570</v>
      </c>
      <c r="B23" s="85" t="s">
        <v>473</v>
      </c>
      <c r="C23" s="266" t="s">
        <v>825</v>
      </c>
      <c r="D23" s="266" t="s">
        <v>815</v>
      </c>
      <c r="E23" s="88" t="s">
        <v>784</v>
      </c>
      <c r="F23" s="86" t="s">
        <v>64</v>
      </c>
      <c r="G23" s="87">
        <v>44</v>
      </c>
      <c r="H23" s="86" t="s">
        <v>778</v>
      </c>
      <c r="I23" s="86" t="s">
        <v>780</v>
      </c>
      <c r="J23" s="88" t="s">
        <v>781</v>
      </c>
      <c r="K23" s="259">
        <f t="shared" si="3"/>
        <v>8</v>
      </c>
      <c r="L23" s="100"/>
      <c r="M23" s="96">
        <v>0</v>
      </c>
      <c r="N23" s="96">
        <v>8</v>
      </c>
      <c r="O23" s="96">
        <v>0</v>
      </c>
      <c r="P23" s="96">
        <v>0</v>
      </c>
      <c r="Q23" s="96">
        <v>0</v>
      </c>
      <c r="R23" s="96">
        <v>0</v>
      </c>
      <c r="S23" s="96">
        <v>0</v>
      </c>
      <c r="T23" s="94">
        <f t="shared" si="1"/>
        <v>8</v>
      </c>
      <c r="U23" s="94">
        <f t="shared" si="2"/>
        <v>0</v>
      </c>
    </row>
    <row r="24" spans="1:21" s="89" customFormat="1" ht="25.5">
      <c r="A24" s="255" t="s">
        <v>571</v>
      </c>
      <c r="B24" s="85" t="s">
        <v>473</v>
      </c>
      <c r="C24" s="266" t="s">
        <v>826</v>
      </c>
      <c r="D24" s="266" t="s">
        <v>815</v>
      </c>
      <c r="E24" s="88" t="s">
        <v>784</v>
      </c>
      <c r="F24" s="86" t="s">
        <v>64</v>
      </c>
      <c r="G24" s="87">
        <v>60</v>
      </c>
      <c r="H24" s="86" t="s">
        <v>778</v>
      </c>
      <c r="I24" s="86" t="s">
        <v>780</v>
      </c>
      <c r="J24" s="88" t="s">
        <v>781</v>
      </c>
      <c r="K24" s="259">
        <f t="shared" si="3"/>
        <v>14</v>
      </c>
      <c r="L24" s="100"/>
      <c r="M24" s="96">
        <v>0</v>
      </c>
      <c r="N24" s="96">
        <v>0</v>
      </c>
      <c r="O24" s="96">
        <v>0</v>
      </c>
      <c r="P24" s="96">
        <v>0</v>
      </c>
      <c r="Q24" s="96">
        <v>0</v>
      </c>
      <c r="R24" s="96">
        <v>0</v>
      </c>
      <c r="S24" s="96">
        <v>14</v>
      </c>
      <c r="T24" s="94">
        <f t="shared" si="1"/>
        <v>0</v>
      </c>
      <c r="U24" s="94">
        <f t="shared" si="2"/>
        <v>14</v>
      </c>
    </row>
    <row r="25" spans="1:21" s="89" customFormat="1" ht="25.5">
      <c r="A25" s="255" t="s">
        <v>572</v>
      </c>
      <c r="B25" s="85" t="s">
        <v>489</v>
      </c>
      <c r="C25" s="266" t="s">
        <v>827</v>
      </c>
      <c r="D25" s="266" t="s">
        <v>815</v>
      </c>
      <c r="E25" s="88" t="s">
        <v>784</v>
      </c>
      <c r="F25" s="86" t="s">
        <v>64</v>
      </c>
      <c r="G25" s="87">
        <v>48</v>
      </c>
      <c r="H25" s="86" t="s">
        <v>778</v>
      </c>
      <c r="I25" s="86" t="s">
        <v>779</v>
      </c>
      <c r="J25" s="88" t="s">
        <v>781</v>
      </c>
      <c r="K25" s="259">
        <f t="shared" si="3"/>
        <v>1</v>
      </c>
      <c r="L25" s="100"/>
      <c r="M25" s="96">
        <v>0</v>
      </c>
      <c r="N25" s="96">
        <v>1</v>
      </c>
      <c r="O25" s="96">
        <v>0</v>
      </c>
      <c r="P25" s="96">
        <v>0</v>
      </c>
      <c r="Q25" s="96">
        <v>0</v>
      </c>
      <c r="R25" s="96">
        <v>0</v>
      </c>
      <c r="S25" s="96">
        <v>0</v>
      </c>
      <c r="T25" s="94">
        <f t="shared" si="1"/>
        <v>1</v>
      </c>
      <c r="U25" s="94">
        <f t="shared" si="2"/>
        <v>0</v>
      </c>
    </row>
    <row r="26" spans="1:21" s="89" customFormat="1" ht="25.5">
      <c r="A26" s="255" t="s">
        <v>573</v>
      </c>
      <c r="B26" s="85" t="s">
        <v>489</v>
      </c>
      <c r="C26" s="266" t="s">
        <v>828</v>
      </c>
      <c r="D26" s="266" t="s">
        <v>815</v>
      </c>
      <c r="E26" s="88" t="s">
        <v>784</v>
      </c>
      <c r="F26" s="86" t="s">
        <v>64</v>
      </c>
      <c r="G26" s="87">
        <v>48</v>
      </c>
      <c r="H26" s="86" t="s">
        <v>778</v>
      </c>
      <c r="I26" s="86" t="s">
        <v>780</v>
      </c>
      <c r="J26" s="88" t="s">
        <v>782</v>
      </c>
      <c r="K26" s="259">
        <f t="shared" si="3"/>
        <v>4</v>
      </c>
      <c r="L26" s="100"/>
      <c r="M26" s="96">
        <v>0</v>
      </c>
      <c r="N26" s="96">
        <v>0</v>
      </c>
      <c r="O26" s="96">
        <v>0</v>
      </c>
      <c r="P26" s="96">
        <v>0</v>
      </c>
      <c r="Q26" s="96">
        <v>0</v>
      </c>
      <c r="R26" s="96">
        <v>0</v>
      </c>
      <c r="S26" s="96">
        <v>4</v>
      </c>
      <c r="T26" s="94">
        <f t="shared" si="1"/>
        <v>0</v>
      </c>
      <c r="U26" s="94">
        <f t="shared" si="2"/>
        <v>4</v>
      </c>
    </row>
    <row r="27" spans="1:21" s="89" customFormat="1" ht="25.5">
      <c r="A27" s="255" t="s">
        <v>574</v>
      </c>
      <c r="B27" s="85" t="s">
        <v>489</v>
      </c>
      <c r="C27" s="266" t="s">
        <v>829</v>
      </c>
      <c r="D27" s="266" t="s">
        <v>830</v>
      </c>
      <c r="E27" s="88" t="s">
        <v>786</v>
      </c>
      <c r="F27" s="86" t="s">
        <v>65</v>
      </c>
      <c r="G27" s="87">
        <v>15</v>
      </c>
      <c r="H27" s="86" t="s">
        <v>778</v>
      </c>
      <c r="I27" s="86" t="s">
        <v>779</v>
      </c>
      <c r="J27" s="88" t="s">
        <v>783</v>
      </c>
      <c r="K27" s="259">
        <f>SUM(M27:S27)</f>
        <v>8</v>
      </c>
      <c r="L27" s="100"/>
      <c r="M27" s="96">
        <v>0</v>
      </c>
      <c r="N27" s="96">
        <v>0</v>
      </c>
      <c r="O27" s="96">
        <v>0</v>
      </c>
      <c r="P27" s="96">
        <v>0</v>
      </c>
      <c r="Q27" s="96">
        <v>8</v>
      </c>
      <c r="R27" s="96">
        <v>0</v>
      </c>
      <c r="S27" s="96">
        <v>0</v>
      </c>
      <c r="T27" s="94">
        <f t="shared" si="1"/>
        <v>0</v>
      </c>
      <c r="U27" s="94">
        <f t="shared" si="2"/>
        <v>8</v>
      </c>
    </row>
    <row r="28" spans="1:21" s="89" customFormat="1" ht="25.5">
      <c r="A28" s="255" t="s">
        <v>575</v>
      </c>
      <c r="B28" s="85" t="s">
        <v>489</v>
      </c>
      <c r="C28" s="266" t="s">
        <v>831</v>
      </c>
      <c r="D28" s="266" t="s">
        <v>815</v>
      </c>
      <c r="E28" s="88" t="s">
        <v>784</v>
      </c>
      <c r="F28" s="86" t="s">
        <v>64</v>
      </c>
      <c r="G28" s="87">
        <v>56</v>
      </c>
      <c r="H28" s="86" t="s">
        <v>778</v>
      </c>
      <c r="I28" s="86" t="s">
        <v>780</v>
      </c>
      <c r="J28" s="88" t="s">
        <v>782</v>
      </c>
      <c r="K28" s="259">
        <f>SUM(M28:S28)</f>
        <v>1</v>
      </c>
      <c r="L28" s="100"/>
      <c r="M28" s="96">
        <v>1</v>
      </c>
      <c r="N28" s="96">
        <v>0</v>
      </c>
      <c r="O28" s="96">
        <v>0</v>
      </c>
      <c r="P28" s="96">
        <v>0</v>
      </c>
      <c r="Q28" s="96">
        <v>0</v>
      </c>
      <c r="R28" s="96">
        <v>0</v>
      </c>
      <c r="S28" s="96">
        <v>0</v>
      </c>
      <c r="T28" s="94">
        <f t="shared" si="1"/>
        <v>1</v>
      </c>
      <c r="U28" s="94">
        <f t="shared" si="2"/>
        <v>0</v>
      </c>
    </row>
    <row r="29" spans="1:21" s="89" customFormat="1" ht="25.5">
      <c r="A29" s="255" t="s">
        <v>576</v>
      </c>
      <c r="B29" s="85" t="s">
        <v>489</v>
      </c>
      <c r="C29" s="266" t="s">
        <v>820</v>
      </c>
      <c r="D29" s="266" t="s">
        <v>815</v>
      </c>
      <c r="E29" s="88" t="s">
        <v>785</v>
      </c>
      <c r="F29" s="86" t="s">
        <v>68</v>
      </c>
      <c r="G29" s="87">
        <v>56</v>
      </c>
      <c r="H29" s="86" t="s">
        <v>778</v>
      </c>
      <c r="I29" s="86" t="s">
        <v>780</v>
      </c>
      <c r="J29" s="88" t="s">
        <v>793</v>
      </c>
      <c r="K29" s="259">
        <f>SUM(M29:S29)</f>
        <v>4</v>
      </c>
      <c r="L29" s="100"/>
      <c r="M29" s="96">
        <v>1</v>
      </c>
      <c r="N29" s="96">
        <v>3</v>
      </c>
      <c r="O29" s="96">
        <v>0</v>
      </c>
      <c r="P29" s="96">
        <v>0</v>
      </c>
      <c r="Q29" s="96">
        <v>0</v>
      </c>
      <c r="R29" s="96">
        <v>0</v>
      </c>
      <c r="S29" s="96">
        <v>0</v>
      </c>
      <c r="T29" s="94">
        <f t="shared" si="1"/>
        <v>4</v>
      </c>
      <c r="U29" s="94">
        <f t="shared" si="2"/>
        <v>0</v>
      </c>
    </row>
    <row r="30" spans="1:21" s="89" customFormat="1" ht="25.5">
      <c r="A30" s="255" t="s">
        <v>577</v>
      </c>
      <c r="B30" s="85" t="s">
        <v>489</v>
      </c>
      <c r="C30" s="266" t="s">
        <v>832</v>
      </c>
      <c r="D30" s="266" t="s">
        <v>830</v>
      </c>
      <c r="E30" s="88" t="s">
        <v>786</v>
      </c>
      <c r="F30" s="86" t="s">
        <v>65</v>
      </c>
      <c r="G30" s="87">
        <v>23</v>
      </c>
      <c r="H30" s="86" t="s">
        <v>778</v>
      </c>
      <c r="I30" s="86" t="s">
        <v>779</v>
      </c>
      <c r="J30" s="88" t="s">
        <v>783</v>
      </c>
      <c r="K30" s="259">
        <f>SUM(M30:S30)</f>
        <v>3</v>
      </c>
      <c r="L30" s="100"/>
      <c r="M30" s="96">
        <v>0</v>
      </c>
      <c r="N30" s="96">
        <v>0</v>
      </c>
      <c r="O30" s="96">
        <v>0</v>
      </c>
      <c r="P30" s="96">
        <v>0</v>
      </c>
      <c r="Q30" s="96">
        <v>3</v>
      </c>
      <c r="R30" s="96">
        <v>0</v>
      </c>
      <c r="S30" s="96">
        <v>0</v>
      </c>
      <c r="T30" s="94">
        <f>SUM(L30:N30)</f>
        <v>0</v>
      </c>
      <c r="U30" s="94">
        <f>SUM(O30:S30)</f>
        <v>3</v>
      </c>
    </row>
    <row r="31" spans="1:21" s="89" customFormat="1" ht="25.5">
      <c r="A31" s="255" t="s">
        <v>578</v>
      </c>
      <c r="B31" s="85" t="s">
        <v>456</v>
      </c>
      <c r="C31" s="266" t="s">
        <v>849</v>
      </c>
      <c r="D31" s="266" t="s">
        <v>815</v>
      </c>
      <c r="E31" s="88" t="s">
        <v>785</v>
      </c>
      <c r="F31" s="86" t="s">
        <v>68</v>
      </c>
      <c r="G31" s="87">
        <v>48</v>
      </c>
      <c r="H31" s="86" t="s">
        <v>778</v>
      </c>
      <c r="I31" s="86" t="s">
        <v>780</v>
      </c>
      <c r="J31" s="88" t="s">
        <v>791</v>
      </c>
      <c r="K31" s="259">
        <f>SUM(M31:S31)</f>
        <v>7</v>
      </c>
      <c r="L31" s="100"/>
      <c r="M31" s="96">
        <v>5</v>
      </c>
      <c r="N31" s="96">
        <v>2</v>
      </c>
      <c r="O31" s="96">
        <v>0</v>
      </c>
      <c r="P31" s="96">
        <v>0</v>
      </c>
      <c r="Q31" s="96">
        <v>0</v>
      </c>
      <c r="R31" s="96">
        <v>0</v>
      </c>
      <c r="S31" s="96">
        <v>0</v>
      </c>
      <c r="T31" s="94">
        <f t="shared" si="1"/>
        <v>7</v>
      </c>
      <c r="U31" s="94">
        <f t="shared" si="2"/>
        <v>0</v>
      </c>
    </row>
    <row r="32" spans="1:21" s="89" customFormat="1" ht="25.5">
      <c r="A32" s="255" t="s">
        <v>579</v>
      </c>
      <c r="B32" s="85" t="s">
        <v>456</v>
      </c>
      <c r="C32" s="266" t="s">
        <v>849</v>
      </c>
      <c r="D32" s="266" t="s">
        <v>815</v>
      </c>
      <c r="E32" s="88" t="s">
        <v>784</v>
      </c>
      <c r="F32" s="86" t="s">
        <v>64</v>
      </c>
      <c r="G32" s="87">
        <v>50</v>
      </c>
      <c r="H32" s="86" t="s">
        <v>778</v>
      </c>
      <c r="I32" s="86" t="s">
        <v>779</v>
      </c>
      <c r="J32" s="88" t="s">
        <v>802</v>
      </c>
      <c r="K32" s="259">
        <f t="shared" ref="K32:K44" si="4">SUM(M32:S32)</f>
        <v>8</v>
      </c>
      <c r="L32" s="100"/>
      <c r="M32" s="96">
        <v>2</v>
      </c>
      <c r="N32" s="96">
        <v>2</v>
      </c>
      <c r="O32" s="96">
        <v>0</v>
      </c>
      <c r="P32" s="96">
        <v>3</v>
      </c>
      <c r="Q32" s="96">
        <v>0</v>
      </c>
      <c r="R32" s="96">
        <v>1</v>
      </c>
      <c r="S32" s="96">
        <v>0</v>
      </c>
      <c r="T32" s="94">
        <f t="shared" si="1"/>
        <v>4</v>
      </c>
      <c r="U32" s="94">
        <f t="shared" si="2"/>
        <v>4</v>
      </c>
    </row>
    <row r="33" spans="1:21" s="89" customFormat="1" ht="63.75">
      <c r="A33" s="255" t="s">
        <v>580</v>
      </c>
      <c r="B33" s="85" t="s">
        <v>456</v>
      </c>
      <c r="C33" s="266" t="s">
        <v>849</v>
      </c>
      <c r="D33" s="266" t="s">
        <v>850</v>
      </c>
      <c r="E33" s="88" t="s">
        <v>788</v>
      </c>
      <c r="F33" s="86" t="s">
        <v>65</v>
      </c>
      <c r="G33" s="87">
        <v>23</v>
      </c>
      <c r="H33" s="86" t="s">
        <v>778</v>
      </c>
      <c r="I33" s="86" t="s">
        <v>779</v>
      </c>
      <c r="J33" s="88" t="s">
        <v>783</v>
      </c>
      <c r="K33" s="259">
        <f t="shared" si="4"/>
        <v>6</v>
      </c>
      <c r="L33" s="100"/>
      <c r="M33" s="96">
        <v>0</v>
      </c>
      <c r="N33" s="96">
        <v>0</v>
      </c>
      <c r="O33" s="96">
        <v>0</v>
      </c>
      <c r="P33" s="96">
        <v>1</v>
      </c>
      <c r="Q33" s="96">
        <v>2</v>
      </c>
      <c r="R33" s="96">
        <v>1</v>
      </c>
      <c r="S33" s="96">
        <v>2</v>
      </c>
      <c r="T33" s="94">
        <f t="shared" si="1"/>
        <v>0</v>
      </c>
      <c r="U33" s="94">
        <f t="shared" si="2"/>
        <v>6</v>
      </c>
    </row>
    <row r="34" spans="1:21" s="89" customFormat="1" ht="25.5">
      <c r="A34" s="255" t="s">
        <v>581</v>
      </c>
      <c r="B34" s="85" t="s">
        <v>475</v>
      </c>
      <c r="C34" s="266" t="s">
        <v>851</v>
      </c>
      <c r="D34" s="266" t="s">
        <v>815</v>
      </c>
      <c r="E34" s="88" t="s">
        <v>785</v>
      </c>
      <c r="F34" s="86" t="s">
        <v>68</v>
      </c>
      <c r="G34" s="87">
        <v>56</v>
      </c>
      <c r="H34" s="86" t="s">
        <v>778</v>
      </c>
      <c r="I34" s="86" t="s">
        <v>780</v>
      </c>
      <c r="J34" s="88" t="s">
        <v>791</v>
      </c>
      <c r="K34" s="259">
        <f t="shared" si="4"/>
        <v>1</v>
      </c>
      <c r="L34" s="100"/>
      <c r="M34" s="96">
        <v>1</v>
      </c>
      <c r="N34" s="96">
        <v>0</v>
      </c>
      <c r="O34" s="96">
        <v>0</v>
      </c>
      <c r="P34" s="96">
        <v>0</v>
      </c>
      <c r="Q34" s="96">
        <v>0</v>
      </c>
      <c r="R34" s="96">
        <v>0</v>
      </c>
      <c r="S34" s="96">
        <v>0</v>
      </c>
      <c r="T34" s="94">
        <f t="shared" si="1"/>
        <v>1</v>
      </c>
      <c r="U34" s="94">
        <f t="shared" si="2"/>
        <v>0</v>
      </c>
    </row>
    <row r="35" spans="1:21" s="89" customFormat="1" ht="25.5">
      <c r="A35" s="255" t="s">
        <v>582</v>
      </c>
      <c r="B35" s="85" t="s">
        <v>475</v>
      </c>
      <c r="C35" s="266" t="s">
        <v>851</v>
      </c>
      <c r="D35" s="266" t="s">
        <v>815</v>
      </c>
      <c r="E35" s="88" t="s">
        <v>784</v>
      </c>
      <c r="F35" s="86" t="s">
        <v>64</v>
      </c>
      <c r="G35" s="87">
        <v>49</v>
      </c>
      <c r="H35" s="86" t="s">
        <v>778</v>
      </c>
      <c r="I35" s="86" t="s">
        <v>779</v>
      </c>
      <c r="J35" s="88" t="s">
        <v>802</v>
      </c>
      <c r="K35" s="259">
        <f t="shared" si="4"/>
        <v>20</v>
      </c>
      <c r="L35" s="100"/>
      <c r="M35" s="96">
        <v>2</v>
      </c>
      <c r="N35" s="96">
        <v>2</v>
      </c>
      <c r="O35" s="96">
        <v>2</v>
      </c>
      <c r="P35" s="96">
        <v>4</v>
      </c>
      <c r="Q35" s="96">
        <v>5</v>
      </c>
      <c r="R35" s="96">
        <v>4</v>
      </c>
      <c r="S35" s="96">
        <v>1</v>
      </c>
      <c r="T35" s="94">
        <f t="shared" si="1"/>
        <v>4</v>
      </c>
      <c r="U35" s="94">
        <f t="shared" si="2"/>
        <v>16</v>
      </c>
    </row>
    <row r="36" spans="1:21" s="89" customFormat="1" ht="63.75">
      <c r="A36" s="255" t="s">
        <v>583</v>
      </c>
      <c r="B36" s="85" t="s">
        <v>475</v>
      </c>
      <c r="C36" s="266" t="s">
        <v>851</v>
      </c>
      <c r="D36" s="266" t="s">
        <v>850</v>
      </c>
      <c r="E36" s="88" t="s">
        <v>788</v>
      </c>
      <c r="F36" s="86" t="s">
        <v>65</v>
      </c>
      <c r="G36" s="87">
        <v>26</v>
      </c>
      <c r="H36" s="86" t="s">
        <v>778</v>
      </c>
      <c r="I36" s="86" t="s">
        <v>779</v>
      </c>
      <c r="J36" s="88" t="s">
        <v>783</v>
      </c>
      <c r="K36" s="259">
        <f t="shared" si="4"/>
        <v>2</v>
      </c>
      <c r="L36" s="100"/>
      <c r="M36" s="96">
        <v>0</v>
      </c>
      <c r="N36" s="96">
        <v>0</v>
      </c>
      <c r="O36" s="96">
        <v>0</v>
      </c>
      <c r="P36" s="96">
        <v>0</v>
      </c>
      <c r="Q36" s="96">
        <v>1</v>
      </c>
      <c r="R36" s="96">
        <v>1</v>
      </c>
      <c r="S36" s="96">
        <v>0</v>
      </c>
      <c r="T36" s="94">
        <f t="shared" si="1"/>
        <v>0</v>
      </c>
      <c r="U36" s="94">
        <f t="shared" si="2"/>
        <v>2</v>
      </c>
    </row>
    <row r="37" spans="1:21" s="89" customFormat="1" ht="25.5">
      <c r="A37" s="255" t="s">
        <v>584</v>
      </c>
      <c r="B37" s="85" t="s">
        <v>492</v>
      </c>
      <c r="C37" s="266" t="s">
        <v>852</v>
      </c>
      <c r="D37" s="266" t="s">
        <v>815</v>
      </c>
      <c r="E37" s="88" t="s">
        <v>785</v>
      </c>
      <c r="F37" s="86" t="s">
        <v>68</v>
      </c>
      <c r="G37" s="87">
        <v>56</v>
      </c>
      <c r="H37" s="86" t="s">
        <v>778</v>
      </c>
      <c r="I37" s="86" t="s">
        <v>780</v>
      </c>
      <c r="J37" s="88" t="s">
        <v>791</v>
      </c>
      <c r="K37" s="259">
        <f t="shared" si="4"/>
        <v>2</v>
      </c>
      <c r="L37" s="100"/>
      <c r="M37" s="96">
        <v>2</v>
      </c>
      <c r="N37" s="96">
        <v>0</v>
      </c>
      <c r="O37" s="96">
        <v>0</v>
      </c>
      <c r="P37" s="96">
        <v>0</v>
      </c>
      <c r="Q37" s="96">
        <v>0</v>
      </c>
      <c r="R37" s="96">
        <v>0</v>
      </c>
      <c r="S37" s="96">
        <v>0</v>
      </c>
      <c r="T37" s="94">
        <f t="shared" si="1"/>
        <v>2</v>
      </c>
      <c r="U37" s="94">
        <f t="shared" si="2"/>
        <v>0</v>
      </c>
    </row>
    <row r="38" spans="1:21" s="89" customFormat="1" ht="63.75">
      <c r="A38" s="255" t="s">
        <v>585</v>
      </c>
      <c r="B38" s="85" t="s">
        <v>492</v>
      </c>
      <c r="C38" s="266" t="s">
        <v>852</v>
      </c>
      <c r="D38" s="266" t="s">
        <v>850</v>
      </c>
      <c r="E38" s="88" t="s">
        <v>788</v>
      </c>
      <c r="F38" s="86" t="s">
        <v>65</v>
      </c>
      <c r="G38" s="87">
        <v>20</v>
      </c>
      <c r="H38" s="86" t="s">
        <v>778</v>
      </c>
      <c r="I38" s="86" t="s">
        <v>779</v>
      </c>
      <c r="J38" s="88" t="s">
        <v>783</v>
      </c>
      <c r="K38" s="259">
        <f t="shared" si="4"/>
        <v>4</v>
      </c>
      <c r="L38" s="100"/>
      <c r="M38" s="96">
        <v>0</v>
      </c>
      <c r="N38" s="96">
        <v>0</v>
      </c>
      <c r="O38" s="96">
        <v>0</v>
      </c>
      <c r="P38" s="96">
        <v>0</v>
      </c>
      <c r="Q38" s="96">
        <v>0</v>
      </c>
      <c r="R38" s="96">
        <v>2</v>
      </c>
      <c r="S38" s="96">
        <v>2</v>
      </c>
      <c r="T38" s="94">
        <f t="shared" si="1"/>
        <v>0</v>
      </c>
      <c r="U38" s="94">
        <f t="shared" si="2"/>
        <v>4</v>
      </c>
    </row>
    <row r="39" spans="1:21" s="89" customFormat="1" ht="25.5">
      <c r="A39" s="255" t="s">
        <v>586</v>
      </c>
      <c r="B39" s="85" t="s">
        <v>477</v>
      </c>
      <c r="C39" s="266" t="s">
        <v>477</v>
      </c>
      <c r="D39" s="266" t="s">
        <v>815</v>
      </c>
      <c r="E39" s="88" t="s">
        <v>785</v>
      </c>
      <c r="F39" s="86" t="s">
        <v>68</v>
      </c>
      <c r="G39" s="87">
        <v>56</v>
      </c>
      <c r="H39" s="86" t="s">
        <v>778</v>
      </c>
      <c r="I39" s="86" t="s">
        <v>780</v>
      </c>
      <c r="J39" s="88" t="s">
        <v>792</v>
      </c>
      <c r="K39" s="259">
        <f t="shared" si="4"/>
        <v>3</v>
      </c>
      <c r="L39" s="100"/>
      <c r="M39" s="96">
        <v>1</v>
      </c>
      <c r="N39" s="96">
        <v>2</v>
      </c>
      <c r="O39" s="96">
        <v>0</v>
      </c>
      <c r="P39" s="96">
        <v>0</v>
      </c>
      <c r="Q39" s="96">
        <v>0</v>
      </c>
      <c r="R39" s="96">
        <v>0</v>
      </c>
      <c r="S39" s="96">
        <v>0</v>
      </c>
      <c r="T39" s="94">
        <f t="shared" si="1"/>
        <v>3</v>
      </c>
      <c r="U39" s="94">
        <f t="shared" si="2"/>
        <v>0</v>
      </c>
    </row>
    <row r="40" spans="1:21" s="89" customFormat="1" ht="25.5">
      <c r="A40" s="255" t="s">
        <v>587</v>
      </c>
      <c r="B40" s="85" t="s">
        <v>477</v>
      </c>
      <c r="C40" s="266" t="s">
        <v>477</v>
      </c>
      <c r="D40" s="266" t="s">
        <v>815</v>
      </c>
      <c r="E40" s="88" t="s">
        <v>784</v>
      </c>
      <c r="F40" s="86" t="s">
        <v>64</v>
      </c>
      <c r="G40" s="87">
        <v>44</v>
      </c>
      <c r="H40" s="86" t="s">
        <v>778</v>
      </c>
      <c r="I40" s="86" t="s">
        <v>779</v>
      </c>
      <c r="J40" s="88" t="s">
        <v>803</v>
      </c>
      <c r="K40" s="259">
        <f t="shared" si="4"/>
        <v>1</v>
      </c>
      <c r="L40" s="100"/>
      <c r="M40" s="96">
        <v>1</v>
      </c>
      <c r="N40" s="96">
        <v>0</v>
      </c>
      <c r="O40" s="96">
        <v>0</v>
      </c>
      <c r="P40" s="96">
        <v>0</v>
      </c>
      <c r="Q40" s="96">
        <v>0</v>
      </c>
      <c r="R40" s="96">
        <v>0</v>
      </c>
      <c r="S40" s="96">
        <v>0</v>
      </c>
      <c r="T40" s="94">
        <f t="shared" si="1"/>
        <v>1</v>
      </c>
      <c r="U40" s="94">
        <f t="shared" si="2"/>
        <v>0</v>
      </c>
    </row>
    <row r="41" spans="1:21" s="89" customFormat="1" ht="51">
      <c r="A41" s="255" t="s">
        <v>588</v>
      </c>
      <c r="B41" s="85" t="s">
        <v>477</v>
      </c>
      <c r="C41" s="266" t="s">
        <v>477</v>
      </c>
      <c r="D41" s="266" t="s">
        <v>853</v>
      </c>
      <c r="E41" s="88" t="s">
        <v>789</v>
      </c>
      <c r="F41" s="86" t="s">
        <v>65</v>
      </c>
      <c r="G41" s="87">
        <v>21</v>
      </c>
      <c r="H41" s="86" t="s">
        <v>778</v>
      </c>
      <c r="I41" s="86" t="s">
        <v>779</v>
      </c>
      <c r="J41" s="88" t="s">
        <v>783</v>
      </c>
      <c r="K41" s="259">
        <f t="shared" si="4"/>
        <v>2</v>
      </c>
      <c r="L41" s="100"/>
      <c r="M41" s="96">
        <v>0</v>
      </c>
      <c r="N41" s="96">
        <v>0</v>
      </c>
      <c r="O41" s="96">
        <v>0</v>
      </c>
      <c r="P41" s="96">
        <v>0</v>
      </c>
      <c r="Q41" s="96">
        <v>0</v>
      </c>
      <c r="R41" s="96">
        <v>0</v>
      </c>
      <c r="S41" s="96">
        <v>2</v>
      </c>
      <c r="T41" s="94">
        <f t="shared" si="1"/>
        <v>0</v>
      </c>
      <c r="U41" s="94">
        <f t="shared" si="2"/>
        <v>2</v>
      </c>
    </row>
    <row r="42" spans="1:21" s="89" customFormat="1" ht="25.5">
      <c r="A42" s="255" t="s">
        <v>589</v>
      </c>
      <c r="B42" s="85" t="s">
        <v>495</v>
      </c>
      <c r="C42" s="266" t="s">
        <v>495</v>
      </c>
      <c r="D42" s="266" t="s">
        <v>815</v>
      </c>
      <c r="E42" s="88" t="s">
        <v>785</v>
      </c>
      <c r="F42" s="86" t="s">
        <v>68</v>
      </c>
      <c r="G42" s="87">
        <v>59</v>
      </c>
      <c r="H42" s="86" t="s">
        <v>778</v>
      </c>
      <c r="I42" s="86" t="s">
        <v>780</v>
      </c>
      <c r="J42" s="88" t="s">
        <v>792</v>
      </c>
      <c r="K42" s="259">
        <f t="shared" si="4"/>
        <v>2</v>
      </c>
      <c r="L42" s="100"/>
      <c r="M42" s="96">
        <v>2</v>
      </c>
      <c r="N42" s="96">
        <v>0</v>
      </c>
      <c r="O42" s="96">
        <v>0</v>
      </c>
      <c r="P42" s="96">
        <v>0</v>
      </c>
      <c r="Q42" s="96">
        <v>0</v>
      </c>
      <c r="R42" s="96">
        <v>0</v>
      </c>
      <c r="S42" s="96">
        <v>0</v>
      </c>
      <c r="T42" s="94">
        <f t="shared" si="1"/>
        <v>2</v>
      </c>
      <c r="U42" s="94">
        <f t="shared" si="2"/>
        <v>0</v>
      </c>
    </row>
    <row r="43" spans="1:21" s="89" customFormat="1" ht="25.5">
      <c r="A43" s="255" t="s">
        <v>590</v>
      </c>
      <c r="B43" s="85" t="s">
        <v>495</v>
      </c>
      <c r="C43" s="266" t="s">
        <v>495</v>
      </c>
      <c r="D43" s="266" t="s">
        <v>815</v>
      </c>
      <c r="E43" s="88" t="s">
        <v>784</v>
      </c>
      <c r="F43" s="86" t="s">
        <v>64</v>
      </c>
      <c r="G43" s="87">
        <v>46</v>
      </c>
      <c r="H43" s="86" t="s">
        <v>778</v>
      </c>
      <c r="I43" s="86" t="s">
        <v>779</v>
      </c>
      <c r="J43" s="88" t="s">
        <v>803</v>
      </c>
      <c r="K43" s="259">
        <f t="shared" si="4"/>
        <v>3</v>
      </c>
      <c r="L43" s="100"/>
      <c r="M43" s="96">
        <v>0</v>
      </c>
      <c r="N43" s="96">
        <v>1</v>
      </c>
      <c r="O43" s="96">
        <v>0</v>
      </c>
      <c r="P43" s="96">
        <v>0</v>
      </c>
      <c r="Q43" s="96">
        <v>2</v>
      </c>
      <c r="R43" s="96">
        <v>0</v>
      </c>
      <c r="S43" s="96">
        <v>0</v>
      </c>
      <c r="T43" s="94">
        <f t="shared" si="1"/>
        <v>1</v>
      </c>
      <c r="U43" s="94">
        <f t="shared" si="2"/>
        <v>2</v>
      </c>
    </row>
    <row r="44" spans="1:21" s="89" customFormat="1" ht="38.25">
      <c r="A44" s="255" t="s">
        <v>591</v>
      </c>
      <c r="B44" s="266" t="s">
        <v>462</v>
      </c>
      <c r="C44" s="266" t="s">
        <v>808</v>
      </c>
      <c r="D44" s="266" t="s">
        <v>809</v>
      </c>
      <c r="E44" s="88" t="s">
        <v>790</v>
      </c>
      <c r="F44" s="86" t="s">
        <v>68</v>
      </c>
      <c r="G44" s="87">
        <v>55</v>
      </c>
      <c r="H44" s="86" t="s">
        <v>778</v>
      </c>
      <c r="I44" s="86" t="s">
        <v>780</v>
      </c>
      <c r="J44" s="88" t="s">
        <v>787</v>
      </c>
      <c r="K44" s="259">
        <f t="shared" si="4"/>
        <v>43.959999999999994</v>
      </c>
      <c r="L44" s="100"/>
      <c r="M44" s="96">
        <v>36.159999999999997</v>
      </c>
      <c r="N44" s="96">
        <v>0</v>
      </c>
      <c r="O44" s="96">
        <v>0</v>
      </c>
      <c r="P44" s="96">
        <v>0</v>
      </c>
      <c r="Q44" s="96">
        <v>7.8</v>
      </c>
      <c r="R44" s="96">
        <v>0</v>
      </c>
      <c r="S44" s="96">
        <v>0</v>
      </c>
      <c r="T44" s="94">
        <f t="shared" ref="T44:T73" si="5">SUM(L44:N44)</f>
        <v>36.159999999999997</v>
      </c>
      <c r="U44" s="94">
        <f t="shared" ref="U44:U73" si="6">SUM(O44:S44)</f>
        <v>7.8</v>
      </c>
    </row>
    <row r="45" spans="1:21" s="89" customFormat="1" ht="38.25">
      <c r="A45" s="255" t="s">
        <v>592</v>
      </c>
      <c r="B45" s="85" t="s">
        <v>462</v>
      </c>
      <c r="C45" s="266" t="s">
        <v>808</v>
      </c>
      <c r="D45" s="266" t="s">
        <v>809</v>
      </c>
      <c r="E45" s="88" t="s">
        <v>784</v>
      </c>
      <c r="F45" s="86" t="s">
        <v>64</v>
      </c>
      <c r="G45" s="87">
        <v>55</v>
      </c>
      <c r="H45" s="86" t="s">
        <v>778</v>
      </c>
      <c r="I45" s="86" t="s">
        <v>779</v>
      </c>
      <c r="J45" s="88" t="s">
        <v>804</v>
      </c>
      <c r="K45" s="259">
        <f t="shared" ref="K45:K71" si="7">SUM(M45:S45)</f>
        <v>8.236600000000001</v>
      </c>
      <c r="L45" s="100"/>
      <c r="M45" s="96">
        <v>0</v>
      </c>
      <c r="N45" s="96">
        <v>3.2</v>
      </c>
      <c r="O45" s="96">
        <v>0</v>
      </c>
      <c r="P45" s="96">
        <v>0</v>
      </c>
      <c r="Q45" s="96">
        <v>0.1066</v>
      </c>
      <c r="R45" s="96">
        <v>0</v>
      </c>
      <c r="S45" s="96">
        <v>4.9300000000000006</v>
      </c>
      <c r="T45" s="94">
        <f t="shared" si="5"/>
        <v>3.2</v>
      </c>
      <c r="U45" s="94">
        <f t="shared" si="6"/>
        <v>5.0366000000000009</v>
      </c>
    </row>
    <row r="46" spans="1:21" s="89" customFormat="1" ht="25.5">
      <c r="A46" s="255" t="s">
        <v>593</v>
      </c>
      <c r="B46" s="85" t="s">
        <v>462</v>
      </c>
      <c r="C46" s="266" t="s">
        <v>810</v>
      </c>
      <c r="D46" s="266" t="s">
        <v>809</v>
      </c>
      <c r="E46" s="88" t="s">
        <v>784</v>
      </c>
      <c r="F46" s="86" t="s">
        <v>64</v>
      </c>
      <c r="G46" s="87">
        <v>55</v>
      </c>
      <c r="H46" s="86" t="s">
        <v>778</v>
      </c>
      <c r="I46" s="86" t="s">
        <v>780</v>
      </c>
      <c r="J46" s="88" t="s">
        <v>782</v>
      </c>
      <c r="K46" s="259">
        <f t="shared" si="7"/>
        <v>21.594500000000004</v>
      </c>
      <c r="L46" s="100"/>
      <c r="M46" s="96">
        <v>0</v>
      </c>
      <c r="N46" s="96">
        <v>0</v>
      </c>
      <c r="O46" s="96">
        <v>0</v>
      </c>
      <c r="P46" s="96">
        <v>0</v>
      </c>
      <c r="Q46" s="96">
        <v>8.9548000000000005</v>
      </c>
      <c r="R46" s="96">
        <v>0</v>
      </c>
      <c r="S46" s="96">
        <v>12.639700000000001</v>
      </c>
      <c r="T46" s="94">
        <f t="shared" si="5"/>
        <v>0</v>
      </c>
      <c r="U46" s="94">
        <f t="shared" si="6"/>
        <v>21.594500000000004</v>
      </c>
    </row>
    <row r="47" spans="1:21" s="89" customFormat="1" ht="25.5">
      <c r="A47" s="255" t="s">
        <v>594</v>
      </c>
      <c r="B47" s="85" t="s">
        <v>462</v>
      </c>
      <c r="C47" s="266" t="s">
        <v>810</v>
      </c>
      <c r="D47" s="266" t="s">
        <v>809</v>
      </c>
      <c r="E47" s="90" t="s">
        <v>794</v>
      </c>
      <c r="F47" s="86" t="s">
        <v>67</v>
      </c>
      <c r="G47" s="87" t="s">
        <v>96</v>
      </c>
      <c r="H47" s="86" t="s">
        <v>778</v>
      </c>
      <c r="I47" s="86" t="s">
        <v>780</v>
      </c>
      <c r="J47" s="90" t="s">
        <v>795</v>
      </c>
      <c r="K47" s="259">
        <f t="shared" si="7"/>
        <v>0.50219999999999998</v>
      </c>
      <c r="L47" s="100"/>
      <c r="M47" s="96">
        <v>0</v>
      </c>
      <c r="N47" s="96">
        <v>0</v>
      </c>
      <c r="O47" s="96">
        <v>0</v>
      </c>
      <c r="P47" s="96">
        <v>0</v>
      </c>
      <c r="Q47" s="96">
        <v>0.50219999999999998</v>
      </c>
      <c r="R47" s="96">
        <v>0</v>
      </c>
      <c r="S47" s="96">
        <v>0</v>
      </c>
      <c r="T47" s="94">
        <f t="shared" si="5"/>
        <v>0</v>
      </c>
      <c r="U47" s="94">
        <f t="shared" si="6"/>
        <v>0.50219999999999998</v>
      </c>
    </row>
    <row r="48" spans="1:21" s="89" customFormat="1" ht="25.5">
      <c r="A48" s="255" t="s">
        <v>595</v>
      </c>
      <c r="B48" s="85" t="s">
        <v>462</v>
      </c>
      <c r="C48" s="266" t="s">
        <v>810</v>
      </c>
      <c r="D48" s="266" t="s">
        <v>811</v>
      </c>
      <c r="E48" s="90" t="s">
        <v>800</v>
      </c>
      <c r="F48" s="86" t="s">
        <v>65</v>
      </c>
      <c r="G48" s="87">
        <v>30</v>
      </c>
      <c r="H48" s="86" t="s">
        <v>778</v>
      </c>
      <c r="I48" s="86" t="s">
        <v>779</v>
      </c>
      <c r="J48" s="88" t="s">
        <v>783</v>
      </c>
      <c r="K48" s="259">
        <f t="shared" si="7"/>
        <v>14.078999999999992</v>
      </c>
      <c r="L48" s="100"/>
      <c r="M48" s="96">
        <v>0</v>
      </c>
      <c r="N48" s="96">
        <v>0</v>
      </c>
      <c r="O48" s="96">
        <v>0</v>
      </c>
      <c r="P48" s="96">
        <v>0</v>
      </c>
      <c r="Q48" s="96">
        <v>14.078999999999992</v>
      </c>
      <c r="R48" s="96">
        <v>0</v>
      </c>
      <c r="S48" s="96">
        <v>0</v>
      </c>
      <c r="T48" s="94">
        <f t="shared" si="5"/>
        <v>0</v>
      </c>
      <c r="U48" s="94">
        <f t="shared" si="6"/>
        <v>14.078999999999992</v>
      </c>
    </row>
    <row r="49" spans="1:21" s="89" customFormat="1" ht="25.5">
      <c r="A49" s="255" t="s">
        <v>596</v>
      </c>
      <c r="B49" s="85" t="s">
        <v>479</v>
      </c>
      <c r="C49" s="266" t="s">
        <v>812</v>
      </c>
      <c r="D49" s="266" t="s">
        <v>809</v>
      </c>
      <c r="E49" s="88" t="s">
        <v>784</v>
      </c>
      <c r="F49" s="86" t="s">
        <v>64</v>
      </c>
      <c r="G49" s="87">
        <v>55</v>
      </c>
      <c r="H49" s="86" t="s">
        <v>778</v>
      </c>
      <c r="I49" s="86" t="s">
        <v>780</v>
      </c>
      <c r="J49" s="88" t="s">
        <v>782</v>
      </c>
      <c r="K49" s="259">
        <f t="shared" si="7"/>
        <v>2.512</v>
      </c>
      <c r="L49" s="100"/>
      <c r="M49" s="96">
        <v>0</v>
      </c>
      <c r="N49" s="96">
        <v>0</v>
      </c>
      <c r="O49" s="96">
        <v>0</v>
      </c>
      <c r="P49" s="96">
        <v>0</v>
      </c>
      <c r="Q49" s="96">
        <v>0</v>
      </c>
      <c r="R49" s="96">
        <v>0</v>
      </c>
      <c r="S49" s="96">
        <v>2.512</v>
      </c>
      <c r="T49" s="94">
        <f t="shared" si="5"/>
        <v>0</v>
      </c>
      <c r="U49" s="94">
        <f t="shared" si="6"/>
        <v>2.512</v>
      </c>
    </row>
    <row r="50" spans="1:21" s="89" customFormat="1" ht="25.5">
      <c r="A50" s="255" t="s">
        <v>597</v>
      </c>
      <c r="B50" s="85" t="s">
        <v>479</v>
      </c>
      <c r="C50" s="266" t="s">
        <v>812</v>
      </c>
      <c r="D50" s="266" t="s">
        <v>811</v>
      </c>
      <c r="E50" s="90" t="s">
        <v>800</v>
      </c>
      <c r="F50" s="86" t="s">
        <v>65</v>
      </c>
      <c r="G50" s="87">
        <v>15</v>
      </c>
      <c r="H50" s="86" t="s">
        <v>778</v>
      </c>
      <c r="I50" s="86" t="s">
        <v>779</v>
      </c>
      <c r="J50" s="88" t="s">
        <v>783</v>
      </c>
      <c r="K50" s="259">
        <f t="shared" si="7"/>
        <v>9.0006000000000039</v>
      </c>
      <c r="L50" s="100"/>
      <c r="M50" s="96">
        <v>0</v>
      </c>
      <c r="N50" s="96">
        <v>0</v>
      </c>
      <c r="O50" s="96">
        <v>0</v>
      </c>
      <c r="P50" s="96">
        <v>9.0006000000000039</v>
      </c>
      <c r="Q50" s="96">
        <v>0</v>
      </c>
      <c r="R50" s="96">
        <v>0</v>
      </c>
      <c r="S50" s="96">
        <v>0</v>
      </c>
      <c r="T50" s="94">
        <f t="shared" si="5"/>
        <v>0</v>
      </c>
      <c r="U50" s="94">
        <f t="shared" si="6"/>
        <v>9.0006000000000039</v>
      </c>
    </row>
    <row r="51" spans="1:21" s="89" customFormat="1" ht="38.25">
      <c r="A51" s="255" t="s">
        <v>598</v>
      </c>
      <c r="B51" s="85" t="s">
        <v>479</v>
      </c>
      <c r="C51" s="266" t="s">
        <v>813</v>
      </c>
      <c r="D51" s="266" t="s">
        <v>809</v>
      </c>
      <c r="E51" s="88" t="s">
        <v>784</v>
      </c>
      <c r="F51" s="86" t="s">
        <v>64</v>
      </c>
      <c r="G51" s="87">
        <v>55</v>
      </c>
      <c r="H51" s="86" t="s">
        <v>778</v>
      </c>
      <c r="I51" s="86" t="s">
        <v>779</v>
      </c>
      <c r="J51" s="88" t="s">
        <v>804</v>
      </c>
      <c r="K51" s="259">
        <f>SUM(M51:S51)</f>
        <v>1.5200000000000002</v>
      </c>
      <c r="L51" s="100"/>
      <c r="M51" s="96">
        <v>0.32</v>
      </c>
      <c r="N51" s="96">
        <v>0</v>
      </c>
      <c r="O51" s="96">
        <v>0</v>
      </c>
      <c r="P51" s="96">
        <v>0</v>
      </c>
      <c r="Q51" s="96">
        <v>1.2000000000000002</v>
      </c>
      <c r="R51" s="96">
        <v>0</v>
      </c>
      <c r="S51" s="96">
        <v>0</v>
      </c>
      <c r="T51" s="94">
        <f>SUM(L51:N51)</f>
        <v>0.32</v>
      </c>
      <c r="U51" s="94">
        <f>SUM(O51:S51)</f>
        <v>1.2000000000000002</v>
      </c>
    </row>
    <row r="52" spans="1:21" s="89" customFormat="1" ht="25.5">
      <c r="A52" s="255" t="s">
        <v>599</v>
      </c>
      <c r="B52" s="85" t="s">
        <v>465</v>
      </c>
      <c r="C52" s="266" t="s">
        <v>838</v>
      </c>
      <c r="D52" s="266" t="s">
        <v>839</v>
      </c>
      <c r="E52" s="88" t="s">
        <v>784</v>
      </c>
      <c r="F52" s="86" t="s">
        <v>64</v>
      </c>
      <c r="G52" s="87">
        <v>56</v>
      </c>
      <c r="H52" s="86" t="s">
        <v>778</v>
      </c>
      <c r="I52" s="86" t="s">
        <v>779</v>
      </c>
      <c r="J52" s="88" t="s">
        <v>805</v>
      </c>
      <c r="K52" s="259">
        <f t="shared" si="7"/>
        <v>417.27471999999989</v>
      </c>
      <c r="L52" s="100"/>
      <c r="M52" s="96">
        <v>0</v>
      </c>
      <c r="N52" s="96">
        <v>137.54199999999986</v>
      </c>
      <c r="O52" s="96">
        <v>0</v>
      </c>
      <c r="P52" s="96">
        <v>70.184520000000049</v>
      </c>
      <c r="Q52" s="96">
        <v>56.774499999999968</v>
      </c>
      <c r="R52" s="96">
        <v>71.362099999999984</v>
      </c>
      <c r="S52" s="96">
        <v>81.411600000000035</v>
      </c>
      <c r="T52" s="94">
        <f t="shared" si="5"/>
        <v>137.54199999999986</v>
      </c>
      <c r="U52" s="94">
        <f t="shared" si="6"/>
        <v>279.73272000000003</v>
      </c>
    </row>
    <row r="53" spans="1:21" s="89" customFormat="1" ht="25.5">
      <c r="A53" s="255" t="s">
        <v>600</v>
      </c>
      <c r="B53" s="85" t="s">
        <v>465</v>
      </c>
      <c r="C53" s="266" t="s">
        <v>838</v>
      </c>
      <c r="D53" s="266" t="s">
        <v>839</v>
      </c>
      <c r="E53" s="90" t="s">
        <v>794</v>
      </c>
      <c r="F53" s="86" t="s">
        <v>67</v>
      </c>
      <c r="G53" s="87" t="s">
        <v>96</v>
      </c>
      <c r="H53" s="86" t="s">
        <v>778</v>
      </c>
      <c r="I53" s="86" t="s">
        <v>780</v>
      </c>
      <c r="J53" s="90" t="s">
        <v>796</v>
      </c>
      <c r="K53" s="259">
        <f t="shared" si="7"/>
        <v>31.9878</v>
      </c>
      <c r="L53" s="100"/>
      <c r="M53" s="96">
        <v>26.819300000000002</v>
      </c>
      <c r="N53" s="96">
        <v>0</v>
      </c>
      <c r="O53" s="96">
        <v>0</v>
      </c>
      <c r="P53" s="96">
        <v>0</v>
      </c>
      <c r="Q53" s="96">
        <v>5.1684999999999999</v>
      </c>
      <c r="R53" s="96">
        <v>0</v>
      </c>
      <c r="S53" s="96">
        <v>0</v>
      </c>
      <c r="T53" s="94">
        <f t="shared" si="5"/>
        <v>26.819300000000002</v>
      </c>
      <c r="U53" s="94">
        <f t="shared" si="6"/>
        <v>5.1684999999999999</v>
      </c>
    </row>
    <row r="54" spans="1:21" s="89" customFormat="1" ht="25.5">
      <c r="A54" s="255" t="s">
        <v>601</v>
      </c>
      <c r="B54" s="85" t="s">
        <v>481</v>
      </c>
      <c r="C54" s="266" t="s">
        <v>840</v>
      </c>
      <c r="D54" s="266" t="s">
        <v>839</v>
      </c>
      <c r="E54" s="88" t="s">
        <v>784</v>
      </c>
      <c r="F54" s="86" t="s">
        <v>64</v>
      </c>
      <c r="G54" s="87">
        <v>56</v>
      </c>
      <c r="H54" s="86" t="s">
        <v>778</v>
      </c>
      <c r="I54" s="86" t="s">
        <v>779</v>
      </c>
      <c r="J54" s="88" t="s">
        <v>805</v>
      </c>
      <c r="K54" s="259">
        <f t="shared" si="7"/>
        <v>108.32049999999998</v>
      </c>
      <c r="L54" s="100"/>
      <c r="M54" s="96">
        <v>21.587999999999997</v>
      </c>
      <c r="N54" s="96">
        <v>58.98099999999998</v>
      </c>
      <c r="O54" s="96">
        <v>0</v>
      </c>
      <c r="P54" s="96">
        <v>27.751500000000007</v>
      </c>
      <c r="Q54" s="96">
        <v>0</v>
      </c>
      <c r="R54" s="96">
        <v>0</v>
      </c>
      <c r="S54" s="96">
        <v>0</v>
      </c>
      <c r="T54" s="94">
        <f t="shared" si="5"/>
        <v>80.568999999999974</v>
      </c>
      <c r="U54" s="94">
        <f t="shared" si="6"/>
        <v>27.751500000000007</v>
      </c>
    </row>
    <row r="55" spans="1:21" s="89" customFormat="1" ht="51">
      <c r="A55" s="255" t="s">
        <v>602</v>
      </c>
      <c r="B55" s="85" t="s">
        <v>481</v>
      </c>
      <c r="C55" s="266" t="s">
        <v>840</v>
      </c>
      <c r="D55" s="266" t="s">
        <v>841</v>
      </c>
      <c r="E55" s="90" t="s">
        <v>801</v>
      </c>
      <c r="F55" s="86" t="s">
        <v>65</v>
      </c>
      <c r="G55" s="87">
        <v>20</v>
      </c>
      <c r="H55" s="86" t="s">
        <v>778</v>
      </c>
      <c r="I55" s="86" t="s">
        <v>779</v>
      </c>
      <c r="J55" s="88" t="s">
        <v>783</v>
      </c>
      <c r="K55" s="259">
        <f t="shared" si="7"/>
        <v>176.35930000000002</v>
      </c>
      <c r="L55" s="100"/>
      <c r="M55" s="96">
        <v>0</v>
      </c>
      <c r="N55" s="96">
        <v>0</v>
      </c>
      <c r="O55" s="96">
        <v>0</v>
      </c>
      <c r="P55" s="96">
        <v>0</v>
      </c>
      <c r="Q55" s="96">
        <v>8.0477000000000007</v>
      </c>
      <c r="R55" s="96">
        <v>103.0202</v>
      </c>
      <c r="S55" s="96">
        <v>65.291399999999996</v>
      </c>
      <c r="T55" s="94">
        <f t="shared" si="5"/>
        <v>0</v>
      </c>
      <c r="U55" s="94">
        <f t="shared" si="6"/>
        <v>176.35930000000002</v>
      </c>
    </row>
    <row r="56" spans="1:21" s="89" customFormat="1" ht="25.5">
      <c r="A56" s="255" t="s">
        <v>603</v>
      </c>
      <c r="B56" s="85" t="s">
        <v>481</v>
      </c>
      <c r="C56" s="266" t="s">
        <v>842</v>
      </c>
      <c r="D56" s="266" t="s">
        <v>839</v>
      </c>
      <c r="E56" s="88" t="s">
        <v>784</v>
      </c>
      <c r="F56" s="86" t="s">
        <v>64</v>
      </c>
      <c r="G56" s="87">
        <v>56</v>
      </c>
      <c r="H56" s="86" t="s">
        <v>778</v>
      </c>
      <c r="I56" s="86" t="s">
        <v>779</v>
      </c>
      <c r="J56" s="88" t="s">
        <v>805</v>
      </c>
      <c r="K56" s="259">
        <f t="shared" si="7"/>
        <v>0.18</v>
      </c>
      <c r="L56" s="100"/>
      <c r="M56" s="96">
        <v>0</v>
      </c>
      <c r="N56" s="96">
        <v>0</v>
      </c>
      <c r="O56" s="96">
        <v>0</v>
      </c>
      <c r="P56" s="96">
        <v>0.18</v>
      </c>
      <c r="Q56" s="96">
        <v>0</v>
      </c>
      <c r="R56" s="96">
        <v>0</v>
      </c>
      <c r="S56" s="96">
        <v>0</v>
      </c>
      <c r="T56" s="94">
        <f t="shared" si="5"/>
        <v>0</v>
      </c>
      <c r="U56" s="94">
        <f t="shared" si="6"/>
        <v>0.18</v>
      </c>
    </row>
    <row r="57" spans="1:21" s="89" customFormat="1" ht="51">
      <c r="A57" s="255" t="s">
        <v>604</v>
      </c>
      <c r="B57" s="85" t="s">
        <v>501</v>
      </c>
      <c r="C57" s="266" t="s">
        <v>843</v>
      </c>
      <c r="D57" s="266" t="s">
        <v>841</v>
      </c>
      <c r="E57" s="90" t="s">
        <v>801</v>
      </c>
      <c r="F57" s="86" t="s">
        <v>65</v>
      </c>
      <c r="G57" s="87">
        <v>22</v>
      </c>
      <c r="H57" s="86" t="s">
        <v>778</v>
      </c>
      <c r="I57" s="86" t="s">
        <v>779</v>
      </c>
      <c r="J57" s="88" t="s">
        <v>783</v>
      </c>
      <c r="K57" s="259">
        <f t="shared" si="7"/>
        <v>177.05529999999987</v>
      </c>
      <c r="L57" s="100"/>
      <c r="M57" s="96">
        <v>0</v>
      </c>
      <c r="N57" s="96">
        <v>0</v>
      </c>
      <c r="O57" s="96">
        <v>0</v>
      </c>
      <c r="P57" s="96">
        <v>0</v>
      </c>
      <c r="Q57" s="96">
        <v>0</v>
      </c>
      <c r="R57" s="96">
        <v>177.05529999999987</v>
      </c>
      <c r="S57" s="96">
        <v>0</v>
      </c>
      <c r="T57" s="94">
        <f t="shared" si="5"/>
        <v>0</v>
      </c>
      <c r="U57" s="94">
        <f t="shared" si="6"/>
        <v>177.05529999999987</v>
      </c>
    </row>
    <row r="58" spans="1:21" s="89" customFormat="1" ht="25.5">
      <c r="A58" s="255" t="s">
        <v>605</v>
      </c>
      <c r="B58" s="85" t="s">
        <v>501</v>
      </c>
      <c r="C58" s="266" t="s">
        <v>844</v>
      </c>
      <c r="D58" s="266" t="s">
        <v>839</v>
      </c>
      <c r="E58" s="90" t="s">
        <v>784</v>
      </c>
      <c r="F58" s="86" t="s">
        <v>64</v>
      </c>
      <c r="G58" s="87">
        <v>58</v>
      </c>
      <c r="H58" s="86" t="s">
        <v>778</v>
      </c>
      <c r="I58" s="86" t="s">
        <v>779</v>
      </c>
      <c r="J58" s="88" t="s">
        <v>805</v>
      </c>
      <c r="K58" s="259">
        <f t="shared" si="7"/>
        <v>309.72440000000029</v>
      </c>
      <c r="L58" s="100"/>
      <c r="M58" s="96">
        <v>0</v>
      </c>
      <c r="N58" s="96">
        <v>0</v>
      </c>
      <c r="O58" s="96">
        <v>0</v>
      </c>
      <c r="P58" s="96">
        <v>161.44150000000013</v>
      </c>
      <c r="Q58" s="96">
        <v>0</v>
      </c>
      <c r="R58" s="96">
        <v>0</v>
      </c>
      <c r="S58" s="96">
        <v>148.28290000000013</v>
      </c>
      <c r="T58" s="94">
        <f t="shared" si="5"/>
        <v>0</v>
      </c>
      <c r="U58" s="94">
        <f t="shared" si="6"/>
        <v>309.72440000000029</v>
      </c>
    </row>
    <row r="59" spans="1:21" s="89" customFormat="1" ht="51">
      <c r="A59" s="255" t="s">
        <v>606</v>
      </c>
      <c r="B59" s="85" t="s">
        <v>501</v>
      </c>
      <c r="C59" s="266" t="s">
        <v>844</v>
      </c>
      <c r="D59" s="266" t="s">
        <v>841</v>
      </c>
      <c r="E59" s="90" t="s">
        <v>801</v>
      </c>
      <c r="F59" s="86" t="s">
        <v>65</v>
      </c>
      <c r="G59" s="87">
        <v>19</v>
      </c>
      <c r="H59" s="86" t="s">
        <v>778</v>
      </c>
      <c r="I59" s="86" t="s">
        <v>779</v>
      </c>
      <c r="J59" s="88" t="s">
        <v>783</v>
      </c>
      <c r="K59" s="259">
        <f t="shared" si="7"/>
        <v>61.431800000000003</v>
      </c>
      <c r="L59" s="100"/>
      <c r="M59" s="96">
        <v>0</v>
      </c>
      <c r="N59" s="96">
        <v>0</v>
      </c>
      <c r="O59" s="96">
        <v>33.851799999999997</v>
      </c>
      <c r="P59" s="96">
        <v>0</v>
      </c>
      <c r="Q59" s="96">
        <v>0</v>
      </c>
      <c r="R59" s="96">
        <v>0</v>
      </c>
      <c r="S59" s="96">
        <v>27.580000000000005</v>
      </c>
      <c r="T59" s="94">
        <f t="shared" si="5"/>
        <v>0</v>
      </c>
      <c r="U59" s="94">
        <f t="shared" si="6"/>
        <v>61.431800000000003</v>
      </c>
    </row>
    <row r="60" spans="1:21" s="89" customFormat="1" ht="25.5">
      <c r="A60" s="255" t="s">
        <v>607</v>
      </c>
      <c r="B60" s="85" t="s">
        <v>468</v>
      </c>
      <c r="C60" s="266" t="s">
        <v>833</v>
      </c>
      <c r="D60" s="266" t="s">
        <v>833</v>
      </c>
      <c r="E60" s="90" t="s">
        <v>794</v>
      </c>
      <c r="F60" s="86" t="s">
        <v>67</v>
      </c>
      <c r="G60" s="87" t="s">
        <v>96</v>
      </c>
      <c r="H60" s="86" t="s">
        <v>778</v>
      </c>
      <c r="I60" s="86" t="s">
        <v>780</v>
      </c>
      <c r="J60" s="90" t="s">
        <v>797</v>
      </c>
      <c r="K60" s="259">
        <f t="shared" si="7"/>
        <v>22</v>
      </c>
      <c r="L60" s="100"/>
      <c r="M60" s="96">
        <v>0</v>
      </c>
      <c r="N60" s="96">
        <v>0</v>
      </c>
      <c r="O60" s="96">
        <v>0</v>
      </c>
      <c r="P60" s="96">
        <v>0</v>
      </c>
      <c r="Q60" s="96">
        <v>22</v>
      </c>
      <c r="R60" s="96">
        <v>0</v>
      </c>
      <c r="S60" s="96">
        <v>0</v>
      </c>
      <c r="T60" s="94">
        <f t="shared" si="5"/>
        <v>0</v>
      </c>
      <c r="U60" s="94">
        <f t="shared" si="6"/>
        <v>22</v>
      </c>
    </row>
    <row r="61" spans="1:21" s="89" customFormat="1" ht="25.5">
      <c r="A61" s="255" t="s">
        <v>608</v>
      </c>
      <c r="B61" s="85" t="s">
        <v>468</v>
      </c>
      <c r="C61" s="266" t="s">
        <v>833</v>
      </c>
      <c r="D61" s="266" t="s">
        <v>833</v>
      </c>
      <c r="E61" s="88" t="s">
        <v>784</v>
      </c>
      <c r="F61" s="86" t="s">
        <v>64</v>
      </c>
      <c r="G61" s="87">
        <v>41</v>
      </c>
      <c r="H61" s="86" t="s">
        <v>778</v>
      </c>
      <c r="I61" s="86" t="s">
        <v>779</v>
      </c>
      <c r="J61" s="88" t="s">
        <v>806</v>
      </c>
      <c r="K61" s="259">
        <f t="shared" si="7"/>
        <v>1151</v>
      </c>
      <c r="L61" s="100"/>
      <c r="M61" s="96">
        <v>213</v>
      </c>
      <c r="N61" s="96">
        <v>366</v>
      </c>
      <c r="O61" s="96">
        <v>0</v>
      </c>
      <c r="P61" s="96">
        <v>276</v>
      </c>
      <c r="Q61" s="96">
        <v>48</v>
      </c>
      <c r="R61" s="96">
        <v>0</v>
      </c>
      <c r="S61" s="96">
        <v>248</v>
      </c>
      <c r="T61" s="94">
        <f t="shared" si="5"/>
        <v>579</v>
      </c>
      <c r="U61" s="94">
        <f t="shared" si="6"/>
        <v>572</v>
      </c>
    </row>
    <row r="62" spans="1:21" s="89" customFormat="1" ht="25.5">
      <c r="A62" s="255" t="s">
        <v>609</v>
      </c>
      <c r="B62" s="85" t="s">
        <v>483</v>
      </c>
      <c r="C62" s="266" t="s">
        <v>834</v>
      </c>
      <c r="D62" s="266" t="s">
        <v>834</v>
      </c>
      <c r="E62" s="88" t="s">
        <v>784</v>
      </c>
      <c r="F62" s="86" t="s">
        <v>64</v>
      </c>
      <c r="G62" s="87">
        <v>37</v>
      </c>
      <c r="H62" s="86" t="s">
        <v>778</v>
      </c>
      <c r="I62" s="86" t="s">
        <v>779</v>
      </c>
      <c r="J62" s="88" t="s">
        <v>806</v>
      </c>
      <c r="K62" s="259">
        <f t="shared" si="7"/>
        <v>917</v>
      </c>
      <c r="L62" s="100"/>
      <c r="M62" s="96">
        <v>676</v>
      </c>
      <c r="N62" s="96">
        <v>180</v>
      </c>
      <c r="O62" s="96">
        <v>0</v>
      </c>
      <c r="P62" s="96">
        <v>28</v>
      </c>
      <c r="Q62" s="96">
        <v>0</v>
      </c>
      <c r="R62" s="96">
        <v>0</v>
      </c>
      <c r="S62" s="96">
        <v>33</v>
      </c>
      <c r="T62" s="94">
        <f t="shared" si="5"/>
        <v>856</v>
      </c>
      <c r="U62" s="94">
        <f t="shared" si="6"/>
        <v>61</v>
      </c>
    </row>
    <row r="63" spans="1:21" s="89" customFormat="1" ht="38.25">
      <c r="A63" s="255" t="s">
        <v>610</v>
      </c>
      <c r="B63" s="85" t="s">
        <v>483</v>
      </c>
      <c r="C63" s="266" t="s">
        <v>835</v>
      </c>
      <c r="D63" s="266" t="s">
        <v>834</v>
      </c>
      <c r="E63" s="88" t="s">
        <v>784</v>
      </c>
      <c r="F63" s="86" t="s">
        <v>64</v>
      </c>
      <c r="G63" s="87">
        <v>33</v>
      </c>
      <c r="H63" s="86" t="s">
        <v>778</v>
      </c>
      <c r="I63" s="86" t="s">
        <v>779</v>
      </c>
      <c r="J63" s="88" t="s">
        <v>806</v>
      </c>
      <c r="K63" s="259">
        <f t="shared" si="7"/>
        <v>274</v>
      </c>
      <c r="L63" s="100"/>
      <c r="M63" s="96">
        <v>0</v>
      </c>
      <c r="N63" s="96">
        <v>0</v>
      </c>
      <c r="O63" s="96">
        <v>0</v>
      </c>
      <c r="P63" s="96">
        <v>0</v>
      </c>
      <c r="Q63" s="96">
        <v>0</v>
      </c>
      <c r="R63" s="96">
        <v>108</v>
      </c>
      <c r="S63" s="96">
        <v>166</v>
      </c>
      <c r="T63" s="94">
        <f t="shared" si="5"/>
        <v>0</v>
      </c>
      <c r="U63" s="94">
        <f t="shared" si="6"/>
        <v>274</v>
      </c>
    </row>
    <row r="64" spans="1:21" s="89" customFormat="1" ht="25.5">
      <c r="A64" s="255" t="s">
        <v>611</v>
      </c>
      <c r="B64" s="85" t="s">
        <v>504</v>
      </c>
      <c r="C64" s="266" t="s">
        <v>836</v>
      </c>
      <c r="D64" s="266" t="s">
        <v>836</v>
      </c>
      <c r="E64" s="88" t="s">
        <v>784</v>
      </c>
      <c r="F64" s="86" t="s">
        <v>64</v>
      </c>
      <c r="G64" s="87">
        <v>41</v>
      </c>
      <c r="H64" s="86" t="s">
        <v>778</v>
      </c>
      <c r="I64" s="86" t="s">
        <v>779</v>
      </c>
      <c r="J64" s="88" t="s">
        <v>806</v>
      </c>
      <c r="K64" s="259">
        <f t="shared" si="7"/>
        <v>498</v>
      </c>
      <c r="L64" s="100"/>
      <c r="M64" s="96">
        <v>12</v>
      </c>
      <c r="N64" s="96">
        <v>0</v>
      </c>
      <c r="O64" s="96">
        <v>98</v>
      </c>
      <c r="P64" s="96">
        <v>386</v>
      </c>
      <c r="Q64" s="96">
        <v>0</v>
      </c>
      <c r="R64" s="96">
        <v>0</v>
      </c>
      <c r="S64" s="96">
        <v>2</v>
      </c>
      <c r="T64" s="94">
        <f t="shared" si="5"/>
        <v>12</v>
      </c>
      <c r="U64" s="94">
        <f t="shared" si="6"/>
        <v>486</v>
      </c>
    </row>
    <row r="65" spans="1:21" s="89" customFormat="1" ht="38.25">
      <c r="A65" s="255" t="s">
        <v>612</v>
      </c>
      <c r="B65" s="85" t="s">
        <v>504</v>
      </c>
      <c r="C65" s="266" t="s">
        <v>837</v>
      </c>
      <c r="D65" s="266" t="s">
        <v>836</v>
      </c>
      <c r="E65" s="88" t="s">
        <v>784</v>
      </c>
      <c r="F65" s="86" t="s">
        <v>64</v>
      </c>
      <c r="G65" s="87">
        <v>39</v>
      </c>
      <c r="H65" s="86" t="s">
        <v>778</v>
      </c>
      <c r="I65" s="86" t="s">
        <v>779</v>
      </c>
      <c r="J65" s="88" t="s">
        <v>806</v>
      </c>
      <c r="K65" s="259">
        <f>SUM(M65:S65)</f>
        <v>158</v>
      </c>
      <c r="L65" s="100"/>
      <c r="M65" s="96">
        <v>0</v>
      </c>
      <c r="N65" s="96">
        <v>0</v>
      </c>
      <c r="O65" s="96">
        <v>0</v>
      </c>
      <c r="P65" s="96">
        <v>77</v>
      </c>
      <c r="Q65" s="96">
        <v>0</v>
      </c>
      <c r="R65" s="96">
        <v>0</v>
      </c>
      <c r="S65" s="96">
        <v>81</v>
      </c>
      <c r="T65" s="94">
        <f>SUM(L65:N65)</f>
        <v>0</v>
      </c>
      <c r="U65" s="94">
        <f>SUM(O65:S65)</f>
        <v>158</v>
      </c>
    </row>
    <row r="66" spans="1:21" s="89" customFormat="1" ht="38.25">
      <c r="A66" s="255" t="s">
        <v>613</v>
      </c>
      <c r="B66" s="86" t="s">
        <v>471</v>
      </c>
      <c r="C66" s="267" t="s">
        <v>845</v>
      </c>
      <c r="D66" s="267" t="s">
        <v>846</v>
      </c>
      <c r="E66" s="90" t="s">
        <v>799</v>
      </c>
      <c r="F66" s="86" t="s">
        <v>65</v>
      </c>
      <c r="G66" s="87">
        <v>31</v>
      </c>
      <c r="H66" s="86" t="s">
        <v>778</v>
      </c>
      <c r="I66" s="86" t="s">
        <v>779</v>
      </c>
      <c r="J66" s="88" t="s">
        <v>783</v>
      </c>
      <c r="K66" s="259">
        <f t="shared" si="7"/>
        <v>484</v>
      </c>
      <c r="L66" s="100"/>
      <c r="M66" s="96">
        <v>0</v>
      </c>
      <c r="N66" s="96">
        <v>0</v>
      </c>
      <c r="O66" s="96">
        <v>0</v>
      </c>
      <c r="P66" s="96">
        <v>0</v>
      </c>
      <c r="Q66" s="96">
        <v>0</v>
      </c>
      <c r="R66" s="96">
        <v>43</v>
      </c>
      <c r="S66" s="96">
        <v>441</v>
      </c>
      <c r="T66" s="94">
        <f t="shared" si="5"/>
        <v>0</v>
      </c>
      <c r="U66" s="94">
        <f t="shared" si="6"/>
        <v>484</v>
      </c>
    </row>
    <row r="67" spans="1:21" s="89" customFormat="1" ht="25.5">
      <c r="A67" s="255" t="s">
        <v>614</v>
      </c>
      <c r="B67" s="86" t="s">
        <v>471</v>
      </c>
      <c r="C67" s="267" t="s">
        <v>845</v>
      </c>
      <c r="D67" s="267" t="s">
        <v>815</v>
      </c>
      <c r="E67" s="90" t="s">
        <v>794</v>
      </c>
      <c r="F67" s="86" t="s">
        <v>67</v>
      </c>
      <c r="G67" s="87" t="s">
        <v>96</v>
      </c>
      <c r="H67" s="86" t="s">
        <v>778</v>
      </c>
      <c r="I67" s="86" t="s">
        <v>780</v>
      </c>
      <c r="J67" s="90" t="s">
        <v>798</v>
      </c>
      <c r="K67" s="259">
        <f t="shared" si="7"/>
        <v>58</v>
      </c>
      <c r="L67" s="100"/>
      <c r="M67" s="96">
        <v>47</v>
      </c>
      <c r="N67" s="96">
        <v>0</v>
      </c>
      <c r="O67" s="96">
        <v>0</v>
      </c>
      <c r="P67" s="96">
        <v>0</v>
      </c>
      <c r="Q67" s="96">
        <v>11</v>
      </c>
      <c r="R67" s="96">
        <v>0</v>
      </c>
      <c r="S67" s="96">
        <v>0</v>
      </c>
      <c r="T67" s="94">
        <f t="shared" si="5"/>
        <v>47</v>
      </c>
      <c r="U67" s="94">
        <f t="shared" si="6"/>
        <v>11</v>
      </c>
    </row>
    <row r="68" spans="1:21" s="89" customFormat="1" ht="25.5">
      <c r="A68" s="255" t="s">
        <v>615</v>
      </c>
      <c r="B68" s="86" t="s">
        <v>471</v>
      </c>
      <c r="C68" s="267" t="s">
        <v>845</v>
      </c>
      <c r="D68" s="267" t="s">
        <v>815</v>
      </c>
      <c r="E68" s="88" t="s">
        <v>784</v>
      </c>
      <c r="F68" s="86" t="s">
        <v>64</v>
      </c>
      <c r="G68" s="87">
        <v>41</v>
      </c>
      <c r="H68" s="86" t="s">
        <v>778</v>
      </c>
      <c r="I68" s="86" t="s">
        <v>779</v>
      </c>
      <c r="J68" s="88" t="s">
        <v>807</v>
      </c>
      <c r="K68" s="259">
        <f t="shared" si="7"/>
        <v>169</v>
      </c>
      <c r="L68" s="100"/>
      <c r="M68" s="96">
        <v>0</v>
      </c>
      <c r="N68" s="96">
        <v>0</v>
      </c>
      <c r="O68" s="96">
        <v>0</v>
      </c>
      <c r="P68" s="96">
        <v>46</v>
      </c>
      <c r="Q68" s="96">
        <v>0</v>
      </c>
      <c r="R68" s="96">
        <v>0</v>
      </c>
      <c r="S68" s="96">
        <v>123</v>
      </c>
      <c r="T68" s="94">
        <f t="shared" si="5"/>
        <v>0</v>
      </c>
      <c r="U68" s="94">
        <f t="shared" si="6"/>
        <v>169</v>
      </c>
    </row>
    <row r="69" spans="1:21" s="89" customFormat="1" ht="38.25">
      <c r="A69" s="255" t="s">
        <v>616</v>
      </c>
      <c r="B69" s="86" t="s">
        <v>486</v>
      </c>
      <c r="C69" s="267" t="s">
        <v>847</v>
      </c>
      <c r="D69" s="267" t="s">
        <v>846</v>
      </c>
      <c r="E69" s="90" t="s">
        <v>799</v>
      </c>
      <c r="F69" s="86" t="s">
        <v>65</v>
      </c>
      <c r="G69" s="87">
        <v>30</v>
      </c>
      <c r="H69" s="86" t="s">
        <v>778</v>
      </c>
      <c r="I69" s="86" t="s">
        <v>779</v>
      </c>
      <c r="J69" s="88" t="s">
        <v>783</v>
      </c>
      <c r="K69" s="259">
        <f t="shared" si="7"/>
        <v>352</v>
      </c>
      <c r="L69" s="100"/>
      <c r="M69" s="96">
        <v>0</v>
      </c>
      <c r="N69" s="96">
        <v>0</v>
      </c>
      <c r="O69" s="96">
        <v>0</v>
      </c>
      <c r="P69" s="96">
        <v>6</v>
      </c>
      <c r="Q69" s="96">
        <v>15</v>
      </c>
      <c r="R69" s="96">
        <v>99</v>
      </c>
      <c r="S69" s="96">
        <v>232</v>
      </c>
      <c r="T69" s="94">
        <f t="shared" si="5"/>
        <v>0</v>
      </c>
      <c r="U69" s="94">
        <f t="shared" si="6"/>
        <v>352</v>
      </c>
    </row>
    <row r="70" spans="1:21" s="89" customFormat="1" ht="25.5">
      <c r="A70" s="255" t="s">
        <v>617</v>
      </c>
      <c r="B70" s="86" t="s">
        <v>486</v>
      </c>
      <c r="C70" s="267" t="s">
        <v>847</v>
      </c>
      <c r="D70" s="267" t="s">
        <v>815</v>
      </c>
      <c r="E70" s="88" t="s">
        <v>784</v>
      </c>
      <c r="F70" s="86" t="s">
        <v>64</v>
      </c>
      <c r="G70" s="87">
        <v>36</v>
      </c>
      <c r="H70" s="86" t="s">
        <v>778</v>
      </c>
      <c r="I70" s="86" t="s">
        <v>779</v>
      </c>
      <c r="J70" s="88" t="s">
        <v>807</v>
      </c>
      <c r="K70" s="259">
        <f t="shared" si="7"/>
        <v>9</v>
      </c>
      <c r="L70" s="100"/>
      <c r="M70" s="96">
        <v>0</v>
      </c>
      <c r="N70" s="96">
        <v>3</v>
      </c>
      <c r="O70" s="96">
        <v>0</v>
      </c>
      <c r="P70" s="96">
        <v>0</v>
      </c>
      <c r="Q70" s="96">
        <v>0</v>
      </c>
      <c r="R70" s="96">
        <v>0</v>
      </c>
      <c r="S70" s="96">
        <v>6</v>
      </c>
      <c r="T70" s="94">
        <f t="shared" si="5"/>
        <v>3</v>
      </c>
      <c r="U70" s="94">
        <f t="shared" si="6"/>
        <v>6</v>
      </c>
    </row>
    <row r="71" spans="1:21" s="89" customFormat="1" ht="38.25">
      <c r="A71" s="255" t="s">
        <v>618</v>
      </c>
      <c r="B71" s="86" t="s">
        <v>506</v>
      </c>
      <c r="C71" s="267" t="s">
        <v>848</v>
      </c>
      <c r="D71" s="267" t="s">
        <v>846</v>
      </c>
      <c r="E71" s="90" t="s">
        <v>799</v>
      </c>
      <c r="F71" s="86" t="s">
        <v>65</v>
      </c>
      <c r="G71" s="87">
        <v>21</v>
      </c>
      <c r="H71" s="86" t="s">
        <v>778</v>
      </c>
      <c r="I71" s="86" t="s">
        <v>779</v>
      </c>
      <c r="J71" s="88" t="s">
        <v>783</v>
      </c>
      <c r="K71" s="259">
        <f t="shared" si="7"/>
        <v>539</v>
      </c>
      <c r="L71" s="100"/>
      <c r="M71" s="96">
        <v>0</v>
      </c>
      <c r="N71" s="96">
        <v>0</v>
      </c>
      <c r="O71" s="96">
        <v>0</v>
      </c>
      <c r="P71" s="96">
        <v>319</v>
      </c>
      <c r="Q71" s="96">
        <v>2</v>
      </c>
      <c r="R71" s="96">
        <v>178</v>
      </c>
      <c r="S71" s="96">
        <v>40</v>
      </c>
      <c r="T71" s="94">
        <f t="shared" si="5"/>
        <v>0</v>
      </c>
      <c r="U71" s="94">
        <f t="shared" si="6"/>
        <v>539</v>
      </c>
    </row>
    <row r="72" spans="1:21" s="89" customFormat="1" ht="25.5">
      <c r="A72" s="255" t="s">
        <v>619</v>
      </c>
      <c r="B72" s="86" t="s">
        <v>506</v>
      </c>
      <c r="C72" s="267" t="s">
        <v>848</v>
      </c>
      <c r="D72" s="267" t="s">
        <v>815</v>
      </c>
      <c r="E72" s="88" t="s">
        <v>784</v>
      </c>
      <c r="F72" s="86" t="s">
        <v>64</v>
      </c>
      <c r="G72" s="87">
        <v>35</v>
      </c>
      <c r="H72" s="86" t="s">
        <v>778</v>
      </c>
      <c r="I72" s="86" t="s">
        <v>779</v>
      </c>
      <c r="J72" s="88" t="s">
        <v>807</v>
      </c>
      <c r="K72" s="259">
        <f>SUM(M72:S72)</f>
        <v>1</v>
      </c>
      <c r="L72" s="100"/>
      <c r="M72" s="96">
        <v>0</v>
      </c>
      <c r="N72" s="96">
        <v>0</v>
      </c>
      <c r="O72" s="96">
        <v>0</v>
      </c>
      <c r="P72" s="96">
        <v>0</v>
      </c>
      <c r="Q72" s="96">
        <v>0</v>
      </c>
      <c r="R72" s="96">
        <v>0</v>
      </c>
      <c r="S72" s="96">
        <v>1</v>
      </c>
      <c r="T72" s="94">
        <f t="shared" si="5"/>
        <v>0</v>
      </c>
      <c r="U72" s="94">
        <f t="shared" si="6"/>
        <v>1</v>
      </c>
    </row>
    <row r="73" spans="1:21" s="89" customFormat="1">
      <c r="A73" s="255" t="s">
        <v>620</v>
      </c>
      <c r="B73" s="86"/>
      <c r="C73" s="86"/>
      <c r="D73" s="91"/>
      <c r="E73" s="90"/>
      <c r="F73" s="86"/>
      <c r="G73" s="87"/>
      <c r="H73" s="86"/>
      <c r="I73" s="86"/>
      <c r="J73" s="90"/>
      <c r="K73" s="86"/>
      <c r="L73" s="100"/>
      <c r="M73" s="96"/>
      <c r="N73" s="96"/>
      <c r="O73" s="96"/>
      <c r="P73" s="96"/>
      <c r="Q73" s="96"/>
      <c r="R73" s="96"/>
      <c r="S73" s="96"/>
      <c r="T73" s="94">
        <f t="shared" si="5"/>
        <v>0</v>
      </c>
      <c r="U73" s="94">
        <f t="shared" si="6"/>
        <v>0</v>
      </c>
    </row>
    <row r="74" spans="1:21" s="89" customFormat="1">
      <c r="A74" s="255" t="s">
        <v>621</v>
      </c>
      <c r="B74" s="86"/>
      <c r="C74" s="86"/>
      <c r="D74" s="91"/>
      <c r="E74" s="90"/>
      <c r="F74" s="86"/>
      <c r="G74" s="87"/>
      <c r="H74" s="86"/>
      <c r="I74" s="86"/>
      <c r="J74" s="90"/>
      <c r="K74" s="86"/>
      <c r="L74" s="100"/>
      <c r="M74" s="96"/>
      <c r="N74" s="96"/>
      <c r="O74" s="96"/>
      <c r="P74" s="96"/>
      <c r="Q74" s="96"/>
      <c r="R74" s="96"/>
      <c r="S74" s="96"/>
      <c r="T74" s="94">
        <f>SUM(L74:N74)</f>
        <v>0</v>
      </c>
      <c r="U74" s="94">
        <f>SUM(O74:S74)</f>
        <v>0</v>
      </c>
    </row>
    <row r="75" spans="1:21" s="89" customFormat="1">
      <c r="A75" s="255" t="s">
        <v>622</v>
      </c>
      <c r="B75" s="86"/>
      <c r="C75" s="86"/>
      <c r="D75" s="91"/>
      <c r="E75" s="90"/>
      <c r="F75" s="86"/>
      <c r="G75" s="87"/>
      <c r="H75" s="86"/>
      <c r="I75" s="86"/>
      <c r="J75" s="90"/>
      <c r="K75" s="86"/>
      <c r="L75" s="100"/>
      <c r="M75" s="96"/>
      <c r="N75" s="96"/>
      <c r="O75" s="96"/>
      <c r="P75" s="96"/>
      <c r="Q75" s="96"/>
      <c r="R75" s="96"/>
      <c r="S75" s="96"/>
      <c r="T75" s="94">
        <f t="shared" ref="T75:T106" si="8">SUM(L75:N75)</f>
        <v>0</v>
      </c>
      <c r="U75" s="94">
        <f t="shared" ref="U75:U106" si="9">SUM(O75:S75)</f>
        <v>0</v>
      </c>
    </row>
    <row r="76" spans="1:21" s="89" customFormat="1">
      <c r="A76" s="255" t="s">
        <v>623</v>
      </c>
      <c r="B76" s="86"/>
      <c r="C76" s="86"/>
      <c r="D76" s="91"/>
      <c r="E76" s="90"/>
      <c r="F76" s="86"/>
      <c r="G76" s="87"/>
      <c r="H76" s="86"/>
      <c r="I76" s="86"/>
      <c r="J76" s="90"/>
      <c r="K76" s="86"/>
      <c r="L76" s="100"/>
      <c r="M76" s="96"/>
      <c r="N76" s="96"/>
      <c r="O76" s="96"/>
      <c r="P76" s="96"/>
      <c r="Q76" s="96"/>
      <c r="R76" s="96"/>
      <c r="S76" s="96"/>
      <c r="T76" s="94">
        <f t="shared" si="8"/>
        <v>0</v>
      </c>
      <c r="U76" s="94">
        <f t="shared" si="9"/>
        <v>0</v>
      </c>
    </row>
    <row r="77" spans="1:21" s="89" customFormat="1">
      <c r="A77" s="255" t="s">
        <v>624</v>
      </c>
      <c r="B77" s="86"/>
      <c r="C77" s="86"/>
      <c r="D77" s="91"/>
      <c r="E77" s="90"/>
      <c r="F77" s="86"/>
      <c r="G77" s="87"/>
      <c r="H77" s="86"/>
      <c r="I77" s="86"/>
      <c r="J77" s="90"/>
      <c r="K77" s="86"/>
      <c r="L77" s="100"/>
      <c r="M77" s="96"/>
      <c r="N77" s="96"/>
      <c r="O77" s="96"/>
      <c r="P77" s="96"/>
      <c r="Q77" s="96"/>
      <c r="R77" s="96"/>
      <c r="S77" s="96"/>
      <c r="T77" s="94">
        <f t="shared" si="8"/>
        <v>0</v>
      </c>
      <c r="U77" s="94">
        <f t="shared" si="9"/>
        <v>0</v>
      </c>
    </row>
    <row r="78" spans="1:21" s="89" customFormat="1">
      <c r="A78" s="255" t="s">
        <v>625</v>
      </c>
      <c r="B78" s="86"/>
      <c r="C78" s="86"/>
      <c r="D78" s="91"/>
      <c r="E78" s="90"/>
      <c r="F78" s="86"/>
      <c r="G78" s="87"/>
      <c r="H78" s="86"/>
      <c r="I78" s="86"/>
      <c r="J78" s="90"/>
      <c r="K78" s="86"/>
      <c r="L78" s="100"/>
      <c r="M78" s="96"/>
      <c r="N78" s="96"/>
      <c r="O78" s="96"/>
      <c r="P78" s="96"/>
      <c r="Q78" s="96"/>
      <c r="R78" s="96"/>
      <c r="S78" s="96"/>
      <c r="T78" s="94">
        <f t="shared" si="8"/>
        <v>0</v>
      </c>
      <c r="U78" s="94">
        <f t="shared" si="9"/>
        <v>0</v>
      </c>
    </row>
    <row r="79" spans="1:21" s="89" customFormat="1">
      <c r="A79" s="255" t="s">
        <v>626</v>
      </c>
      <c r="B79" s="86"/>
      <c r="C79" s="86"/>
      <c r="D79" s="91"/>
      <c r="E79" s="90"/>
      <c r="F79" s="86"/>
      <c r="G79" s="87"/>
      <c r="H79" s="86"/>
      <c r="I79" s="86"/>
      <c r="J79" s="90"/>
      <c r="K79" s="86"/>
      <c r="L79" s="100"/>
      <c r="M79" s="96"/>
      <c r="N79" s="96"/>
      <c r="O79" s="96"/>
      <c r="P79" s="96"/>
      <c r="Q79" s="96"/>
      <c r="R79" s="96"/>
      <c r="S79" s="96"/>
      <c r="T79" s="94">
        <f t="shared" si="8"/>
        <v>0</v>
      </c>
      <c r="U79" s="94">
        <f t="shared" si="9"/>
        <v>0</v>
      </c>
    </row>
    <row r="80" spans="1:21" s="89" customFormat="1">
      <c r="A80" s="255" t="s">
        <v>627</v>
      </c>
      <c r="B80" s="86"/>
      <c r="C80" s="86"/>
      <c r="D80" s="91"/>
      <c r="E80" s="90"/>
      <c r="F80" s="86"/>
      <c r="G80" s="87"/>
      <c r="H80" s="86"/>
      <c r="I80" s="86"/>
      <c r="J80" s="90"/>
      <c r="K80" s="86"/>
      <c r="L80" s="100"/>
      <c r="M80" s="96"/>
      <c r="N80" s="96"/>
      <c r="O80" s="96"/>
      <c r="P80" s="96"/>
      <c r="Q80" s="96"/>
      <c r="R80" s="96"/>
      <c r="S80" s="96"/>
      <c r="T80" s="94">
        <f t="shared" si="8"/>
        <v>0</v>
      </c>
      <c r="U80" s="94">
        <f t="shared" si="9"/>
        <v>0</v>
      </c>
    </row>
    <row r="81" spans="1:21" s="89" customFormat="1">
      <c r="A81" s="255" t="s">
        <v>628</v>
      </c>
      <c r="B81" s="86"/>
      <c r="C81" s="86"/>
      <c r="D81" s="91"/>
      <c r="E81" s="90"/>
      <c r="F81" s="86"/>
      <c r="G81" s="87"/>
      <c r="H81" s="86"/>
      <c r="I81" s="86"/>
      <c r="J81" s="90"/>
      <c r="K81" s="86"/>
      <c r="L81" s="100"/>
      <c r="M81" s="96"/>
      <c r="N81" s="96"/>
      <c r="O81" s="96"/>
      <c r="P81" s="96"/>
      <c r="Q81" s="96"/>
      <c r="R81" s="96"/>
      <c r="S81" s="96"/>
      <c r="T81" s="94">
        <f t="shared" si="8"/>
        <v>0</v>
      </c>
      <c r="U81" s="94">
        <f t="shared" si="9"/>
        <v>0</v>
      </c>
    </row>
    <row r="82" spans="1:21" s="89" customFormat="1">
      <c r="A82" s="255" t="s">
        <v>629</v>
      </c>
      <c r="B82" s="86"/>
      <c r="C82" s="86"/>
      <c r="D82" s="91"/>
      <c r="E82" s="90"/>
      <c r="F82" s="86"/>
      <c r="G82" s="87"/>
      <c r="H82" s="86"/>
      <c r="I82" s="86"/>
      <c r="J82" s="90"/>
      <c r="K82" s="86"/>
      <c r="L82" s="100"/>
      <c r="M82" s="96"/>
      <c r="N82" s="96"/>
      <c r="O82" s="96"/>
      <c r="P82" s="96"/>
      <c r="Q82" s="96"/>
      <c r="R82" s="96"/>
      <c r="S82" s="96"/>
      <c r="T82" s="94">
        <f t="shared" si="8"/>
        <v>0</v>
      </c>
      <c r="U82" s="94">
        <f t="shared" si="9"/>
        <v>0</v>
      </c>
    </row>
    <row r="83" spans="1:21" s="89" customFormat="1">
      <c r="A83" s="255" t="s">
        <v>630</v>
      </c>
      <c r="B83" s="86"/>
      <c r="C83" s="86"/>
      <c r="D83" s="91"/>
      <c r="E83" s="90"/>
      <c r="F83" s="86"/>
      <c r="G83" s="87"/>
      <c r="H83" s="86"/>
      <c r="I83" s="86"/>
      <c r="J83" s="90"/>
      <c r="K83" s="86"/>
      <c r="L83" s="100"/>
      <c r="M83" s="96"/>
      <c r="N83" s="96"/>
      <c r="O83" s="96"/>
      <c r="P83" s="96"/>
      <c r="Q83" s="96"/>
      <c r="R83" s="96"/>
      <c r="S83" s="96"/>
      <c r="T83" s="94">
        <f t="shared" si="8"/>
        <v>0</v>
      </c>
      <c r="U83" s="94">
        <f t="shared" si="9"/>
        <v>0</v>
      </c>
    </row>
    <row r="84" spans="1:21" s="89" customFormat="1">
      <c r="A84" s="255" t="s">
        <v>631</v>
      </c>
      <c r="B84" s="86"/>
      <c r="C84" s="86"/>
      <c r="D84" s="91"/>
      <c r="E84" s="90"/>
      <c r="F84" s="86"/>
      <c r="G84" s="87"/>
      <c r="H84" s="86"/>
      <c r="I84" s="86"/>
      <c r="J84" s="90"/>
      <c r="K84" s="86"/>
      <c r="L84" s="100"/>
      <c r="M84" s="96"/>
      <c r="N84" s="96"/>
      <c r="O84" s="96"/>
      <c r="P84" s="96"/>
      <c r="Q84" s="96"/>
      <c r="R84" s="96"/>
      <c r="S84" s="96"/>
      <c r="T84" s="94">
        <f t="shared" si="8"/>
        <v>0</v>
      </c>
      <c r="U84" s="94">
        <f t="shared" si="9"/>
        <v>0</v>
      </c>
    </row>
    <row r="85" spans="1:21" s="89" customFormat="1">
      <c r="A85" s="255" t="s">
        <v>632</v>
      </c>
      <c r="B85" s="86"/>
      <c r="C85" s="86"/>
      <c r="D85" s="91"/>
      <c r="E85" s="90"/>
      <c r="F85" s="86"/>
      <c r="G85" s="87"/>
      <c r="H85" s="86"/>
      <c r="I85" s="86"/>
      <c r="J85" s="90"/>
      <c r="K85" s="86"/>
      <c r="L85" s="100"/>
      <c r="M85" s="96"/>
      <c r="N85" s="96"/>
      <c r="O85" s="96"/>
      <c r="P85" s="96"/>
      <c r="Q85" s="96"/>
      <c r="R85" s="96"/>
      <c r="S85" s="96"/>
      <c r="T85" s="94">
        <f t="shared" si="8"/>
        <v>0</v>
      </c>
      <c r="U85" s="94">
        <f t="shared" si="9"/>
        <v>0</v>
      </c>
    </row>
    <row r="86" spans="1:21" s="89" customFormat="1">
      <c r="A86" s="255" t="s">
        <v>633</v>
      </c>
      <c r="B86" s="86"/>
      <c r="C86" s="86"/>
      <c r="D86" s="91"/>
      <c r="E86" s="90"/>
      <c r="F86" s="86"/>
      <c r="G86" s="87"/>
      <c r="H86" s="86"/>
      <c r="I86" s="86"/>
      <c r="J86" s="90"/>
      <c r="K86" s="86"/>
      <c r="L86" s="100"/>
      <c r="M86" s="96"/>
      <c r="N86" s="96"/>
      <c r="O86" s="96"/>
      <c r="P86" s="96"/>
      <c r="Q86" s="96"/>
      <c r="R86" s="96"/>
      <c r="S86" s="96"/>
      <c r="T86" s="94">
        <f t="shared" si="8"/>
        <v>0</v>
      </c>
      <c r="U86" s="94">
        <f t="shared" si="9"/>
        <v>0</v>
      </c>
    </row>
    <row r="87" spans="1:21" s="89" customFormat="1">
      <c r="A87" s="255" t="s">
        <v>634</v>
      </c>
      <c r="B87" s="86"/>
      <c r="C87" s="86"/>
      <c r="D87" s="91"/>
      <c r="E87" s="90"/>
      <c r="F87" s="86"/>
      <c r="G87" s="87"/>
      <c r="H87" s="86"/>
      <c r="I87" s="86"/>
      <c r="J87" s="90"/>
      <c r="K87" s="86"/>
      <c r="L87" s="100"/>
      <c r="M87" s="96"/>
      <c r="N87" s="96"/>
      <c r="O87" s="96"/>
      <c r="P87" s="96"/>
      <c r="Q87" s="96"/>
      <c r="R87" s="96"/>
      <c r="S87" s="96"/>
      <c r="T87" s="94">
        <f t="shared" si="8"/>
        <v>0</v>
      </c>
      <c r="U87" s="94">
        <f t="shared" si="9"/>
        <v>0</v>
      </c>
    </row>
    <row r="88" spans="1:21" s="89" customFormat="1">
      <c r="A88" s="255" t="s">
        <v>635</v>
      </c>
      <c r="B88" s="86"/>
      <c r="C88" s="86"/>
      <c r="D88" s="91"/>
      <c r="E88" s="90"/>
      <c r="F88" s="86"/>
      <c r="G88" s="87"/>
      <c r="H88" s="86"/>
      <c r="I88" s="86"/>
      <c r="J88" s="90"/>
      <c r="K88" s="86"/>
      <c r="L88" s="100"/>
      <c r="M88" s="96"/>
      <c r="N88" s="96"/>
      <c r="O88" s="96"/>
      <c r="P88" s="96"/>
      <c r="Q88" s="96"/>
      <c r="R88" s="96"/>
      <c r="S88" s="96"/>
      <c r="T88" s="94">
        <f t="shared" si="8"/>
        <v>0</v>
      </c>
      <c r="U88" s="94">
        <f t="shared" si="9"/>
        <v>0</v>
      </c>
    </row>
    <row r="89" spans="1:21" s="89" customFormat="1">
      <c r="A89" s="255" t="s">
        <v>636</v>
      </c>
      <c r="B89" s="86"/>
      <c r="C89" s="86"/>
      <c r="D89" s="91"/>
      <c r="E89" s="90"/>
      <c r="F89" s="86"/>
      <c r="G89" s="87"/>
      <c r="H89" s="86"/>
      <c r="I89" s="86"/>
      <c r="J89" s="90"/>
      <c r="K89" s="86"/>
      <c r="L89" s="100"/>
      <c r="M89" s="96"/>
      <c r="N89" s="96"/>
      <c r="O89" s="96"/>
      <c r="P89" s="96"/>
      <c r="Q89" s="96"/>
      <c r="R89" s="96"/>
      <c r="S89" s="96"/>
      <c r="T89" s="94">
        <f t="shared" si="8"/>
        <v>0</v>
      </c>
      <c r="U89" s="94">
        <f t="shared" si="9"/>
        <v>0</v>
      </c>
    </row>
    <row r="90" spans="1:21" s="89" customFormat="1">
      <c r="A90" s="255" t="s">
        <v>637</v>
      </c>
      <c r="B90" s="86"/>
      <c r="C90" s="86"/>
      <c r="D90" s="91"/>
      <c r="E90" s="90"/>
      <c r="F90" s="86"/>
      <c r="G90" s="87"/>
      <c r="H90" s="86"/>
      <c r="I90" s="86"/>
      <c r="J90" s="90"/>
      <c r="K90" s="86"/>
      <c r="L90" s="100"/>
      <c r="M90" s="96"/>
      <c r="N90" s="96"/>
      <c r="O90" s="96"/>
      <c r="P90" s="96"/>
      <c r="Q90" s="96"/>
      <c r="R90" s="96"/>
      <c r="S90" s="96"/>
      <c r="T90" s="94">
        <f t="shared" si="8"/>
        <v>0</v>
      </c>
      <c r="U90" s="94">
        <f t="shared" si="9"/>
        <v>0</v>
      </c>
    </row>
    <row r="91" spans="1:21" s="89" customFormat="1">
      <c r="A91" s="255" t="s">
        <v>638</v>
      </c>
      <c r="B91" s="86"/>
      <c r="C91" s="86"/>
      <c r="D91" s="91"/>
      <c r="E91" s="90"/>
      <c r="F91" s="86"/>
      <c r="G91" s="87"/>
      <c r="H91" s="86"/>
      <c r="I91" s="86"/>
      <c r="J91" s="90"/>
      <c r="K91" s="86"/>
      <c r="L91" s="100"/>
      <c r="M91" s="96"/>
      <c r="N91" s="96"/>
      <c r="O91" s="96"/>
      <c r="P91" s="96"/>
      <c r="Q91" s="96"/>
      <c r="R91" s="96"/>
      <c r="S91" s="96"/>
      <c r="T91" s="94">
        <f t="shared" si="8"/>
        <v>0</v>
      </c>
      <c r="U91" s="94">
        <f t="shared" si="9"/>
        <v>0</v>
      </c>
    </row>
    <row r="92" spans="1:21" s="89" customFormat="1">
      <c r="A92" s="255" t="s">
        <v>639</v>
      </c>
      <c r="B92" s="86"/>
      <c r="C92" s="86"/>
      <c r="D92" s="91"/>
      <c r="E92" s="90"/>
      <c r="F92" s="86"/>
      <c r="G92" s="87"/>
      <c r="H92" s="86"/>
      <c r="I92" s="86"/>
      <c r="J92" s="90"/>
      <c r="K92" s="86"/>
      <c r="L92" s="100"/>
      <c r="M92" s="96"/>
      <c r="N92" s="96"/>
      <c r="O92" s="96"/>
      <c r="P92" s="96"/>
      <c r="Q92" s="96"/>
      <c r="R92" s="96"/>
      <c r="S92" s="96"/>
      <c r="T92" s="94">
        <f t="shared" si="8"/>
        <v>0</v>
      </c>
      <c r="U92" s="94">
        <f t="shared" si="9"/>
        <v>0</v>
      </c>
    </row>
    <row r="93" spans="1:21" s="89" customFormat="1">
      <c r="A93" s="255" t="s">
        <v>640</v>
      </c>
      <c r="B93" s="86"/>
      <c r="C93" s="86"/>
      <c r="D93" s="91"/>
      <c r="E93" s="90"/>
      <c r="F93" s="86"/>
      <c r="G93" s="87"/>
      <c r="H93" s="86"/>
      <c r="I93" s="86"/>
      <c r="J93" s="90"/>
      <c r="K93" s="86"/>
      <c r="L93" s="100"/>
      <c r="M93" s="96"/>
      <c r="N93" s="96"/>
      <c r="O93" s="96"/>
      <c r="P93" s="96"/>
      <c r="Q93" s="96"/>
      <c r="R93" s="96"/>
      <c r="S93" s="96"/>
      <c r="T93" s="94">
        <f t="shared" si="8"/>
        <v>0</v>
      </c>
      <c r="U93" s="94">
        <f t="shared" si="9"/>
        <v>0</v>
      </c>
    </row>
    <row r="94" spans="1:21" s="89" customFormat="1">
      <c r="A94" s="255" t="s">
        <v>641</v>
      </c>
      <c r="B94" s="86"/>
      <c r="C94" s="86"/>
      <c r="D94" s="91"/>
      <c r="E94" s="90"/>
      <c r="F94" s="86"/>
      <c r="G94" s="87"/>
      <c r="H94" s="86"/>
      <c r="I94" s="86"/>
      <c r="J94" s="90"/>
      <c r="K94" s="86"/>
      <c r="L94" s="100"/>
      <c r="M94" s="96"/>
      <c r="N94" s="96"/>
      <c r="O94" s="96"/>
      <c r="P94" s="96"/>
      <c r="Q94" s="96"/>
      <c r="R94" s="96"/>
      <c r="S94" s="96"/>
      <c r="T94" s="94">
        <f t="shared" si="8"/>
        <v>0</v>
      </c>
      <c r="U94" s="94">
        <f t="shared" si="9"/>
        <v>0</v>
      </c>
    </row>
    <row r="95" spans="1:21" s="89" customFormat="1">
      <c r="A95" s="255" t="s">
        <v>642</v>
      </c>
      <c r="B95" s="86"/>
      <c r="C95" s="86"/>
      <c r="D95" s="91"/>
      <c r="E95" s="90"/>
      <c r="F95" s="86"/>
      <c r="G95" s="87"/>
      <c r="H95" s="86"/>
      <c r="I95" s="86"/>
      <c r="J95" s="90"/>
      <c r="K95" s="86"/>
      <c r="L95" s="100"/>
      <c r="M95" s="96"/>
      <c r="N95" s="96"/>
      <c r="O95" s="96"/>
      <c r="P95" s="96"/>
      <c r="Q95" s="96"/>
      <c r="R95" s="96"/>
      <c r="S95" s="96"/>
      <c r="T95" s="94">
        <f t="shared" si="8"/>
        <v>0</v>
      </c>
      <c r="U95" s="94">
        <f t="shared" si="9"/>
        <v>0</v>
      </c>
    </row>
    <row r="96" spans="1:21" s="89" customFormat="1">
      <c r="A96" s="255" t="s">
        <v>643</v>
      </c>
      <c r="B96" s="86"/>
      <c r="C96" s="86"/>
      <c r="D96" s="91"/>
      <c r="E96" s="90"/>
      <c r="F96" s="86"/>
      <c r="G96" s="87"/>
      <c r="H96" s="86"/>
      <c r="I96" s="86"/>
      <c r="J96" s="90"/>
      <c r="K96" s="86"/>
      <c r="L96" s="100"/>
      <c r="M96" s="96"/>
      <c r="N96" s="96"/>
      <c r="O96" s="96"/>
      <c r="P96" s="96"/>
      <c r="Q96" s="96"/>
      <c r="R96" s="96"/>
      <c r="S96" s="96"/>
      <c r="T96" s="94">
        <f t="shared" si="8"/>
        <v>0</v>
      </c>
      <c r="U96" s="94">
        <f t="shared" si="9"/>
        <v>0</v>
      </c>
    </row>
    <row r="97" spans="1:21" s="89" customFormat="1">
      <c r="A97" s="255" t="s">
        <v>644</v>
      </c>
      <c r="B97" s="86"/>
      <c r="C97" s="86"/>
      <c r="D97" s="91"/>
      <c r="E97" s="90"/>
      <c r="F97" s="86"/>
      <c r="G97" s="87"/>
      <c r="H97" s="86"/>
      <c r="I97" s="86"/>
      <c r="J97" s="90"/>
      <c r="K97" s="86"/>
      <c r="L97" s="100"/>
      <c r="M97" s="96"/>
      <c r="N97" s="96"/>
      <c r="O97" s="96"/>
      <c r="P97" s="96"/>
      <c r="Q97" s="96"/>
      <c r="R97" s="96"/>
      <c r="S97" s="96"/>
      <c r="T97" s="94">
        <f t="shared" si="8"/>
        <v>0</v>
      </c>
      <c r="U97" s="94">
        <f t="shared" si="9"/>
        <v>0</v>
      </c>
    </row>
    <row r="98" spans="1:21" s="89" customFormat="1">
      <c r="A98" s="255" t="s">
        <v>645</v>
      </c>
      <c r="B98" s="86"/>
      <c r="C98" s="86"/>
      <c r="D98" s="91"/>
      <c r="E98" s="90"/>
      <c r="F98" s="86"/>
      <c r="G98" s="87"/>
      <c r="H98" s="86"/>
      <c r="I98" s="86"/>
      <c r="J98" s="90"/>
      <c r="K98" s="86"/>
      <c r="L98" s="100"/>
      <c r="M98" s="96"/>
      <c r="N98" s="96"/>
      <c r="O98" s="96"/>
      <c r="P98" s="96"/>
      <c r="Q98" s="96"/>
      <c r="R98" s="96"/>
      <c r="S98" s="96"/>
      <c r="T98" s="94">
        <f t="shared" si="8"/>
        <v>0</v>
      </c>
      <c r="U98" s="94">
        <f t="shared" si="9"/>
        <v>0</v>
      </c>
    </row>
    <row r="99" spans="1:21" s="89" customFormat="1">
      <c r="A99" s="255" t="s">
        <v>646</v>
      </c>
      <c r="B99" s="86"/>
      <c r="C99" s="86"/>
      <c r="D99" s="91"/>
      <c r="E99" s="90"/>
      <c r="F99" s="86"/>
      <c r="G99" s="87"/>
      <c r="H99" s="86"/>
      <c r="I99" s="86"/>
      <c r="J99" s="90"/>
      <c r="K99" s="86"/>
      <c r="L99" s="100"/>
      <c r="M99" s="96"/>
      <c r="N99" s="96"/>
      <c r="O99" s="96"/>
      <c r="P99" s="96"/>
      <c r="Q99" s="96"/>
      <c r="R99" s="96"/>
      <c r="S99" s="96"/>
      <c r="T99" s="94">
        <f t="shared" si="8"/>
        <v>0</v>
      </c>
      <c r="U99" s="94">
        <f t="shared" si="9"/>
        <v>0</v>
      </c>
    </row>
    <row r="100" spans="1:21" s="89" customFormat="1">
      <c r="A100" s="255" t="s">
        <v>647</v>
      </c>
      <c r="B100" s="86"/>
      <c r="C100" s="86"/>
      <c r="D100" s="91"/>
      <c r="E100" s="90"/>
      <c r="F100" s="86"/>
      <c r="G100" s="87"/>
      <c r="H100" s="86"/>
      <c r="I100" s="86"/>
      <c r="J100" s="90"/>
      <c r="K100" s="86"/>
      <c r="L100" s="100"/>
      <c r="M100" s="96"/>
      <c r="N100" s="96"/>
      <c r="O100" s="96"/>
      <c r="P100" s="96"/>
      <c r="Q100" s="96"/>
      <c r="R100" s="96"/>
      <c r="S100" s="96"/>
      <c r="T100" s="94">
        <f t="shared" si="8"/>
        <v>0</v>
      </c>
      <c r="U100" s="94">
        <f t="shared" si="9"/>
        <v>0</v>
      </c>
    </row>
    <row r="101" spans="1:21" s="89" customFormat="1">
      <c r="A101" s="255" t="s">
        <v>648</v>
      </c>
      <c r="B101" s="86"/>
      <c r="C101" s="86"/>
      <c r="D101" s="91"/>
      <c r="E101" s="90"/>
      <c r="F101" s="86"/>
      <c r="G101" s="87"/>
      <c r="H101" s="86"/>
      <c r="I101" s="86"/>
      <c r="J101" s="90"/>
      <c r="K101" s="86"/>
      <c r="L101" s="100"/>
      <c r="M101" s="96"/>
      <c r="N101" s="96"/>
      <c r="O101" s="96"/>
      <c r="P101" s="96"/>
      <c r="Q101" s="96"/>
      <c r="R101" s="96"/>
      <c r="S101" s="96"/>
      <c r="T101" s="94">
        <f t="shared" si="8"/>
        <v>0</v>
      </c>
      <c r="U101" s="94">
        <f t="shared" si="9"/>
        <v>0</v>
      </c>
    </row>
    <row r="102" spans="1:21" s="89" customFormat="1">
      <c r="A102" s="255" t="s">
        <v>649</v>
      </c>
      <c r="B102" s="86"/>
      <c r="C102" s="86"/>
      <c r="D102" s="91"/>
      <c r="E102" s="90"/>
      <c r="F102" s="86"/>
      <c r="G102" s="87"/>
      <c r="H102" s="86"/>
      <c r="I102" s="86"/>
      <c r="J102" s="90"/>
      <c r="K102" s="86"/>
      <c r="L102" s="100"/>
      <c r="M102" s="96"/>
      <c r="N102" s="96"/>
      <c r="O102" s="96"/>
      <c r="P102" s="96"/>
      <c r="Q102" s="96"/>
      <c r="R102" s="96"/>
      <c r="S102" s="96"/>
      <c r="T102" s="94">
        <f t="shared" si="8"/>
        <v>0</v>
      </c>
      <c r="U102" s="94">
        <f t="shared" si="9"/>
        <v>0</v>
      </c>
    </row>
    <row r="103" spans="1:21" s="89" customFormat="1">
      <c r="A103" s="255" t="s">
        <v>650</v>
      </c>
      <c r="B103" s="86"/>
      <c r="C103" s="86"/>
      <c r="D103" s="91"/>
      <c r="E103" s="90"/>
      <c r="F103" s="86"/>
      <c r="G103" s="87"/>
      <c r="H103" s="86"/>
      <c r="I103" s="86"/>
      <c r="J103" s="90"/>
      <c r="K103" s="86"/>
      <c r="L103" s="100"/>
      <c r="M103" s="96"/>
      <c r="N103" s="96"/>
      <c r="O103" s="96"/>
      <c r="P103" s="96"/>
      <c r="Q103" s="96"/>
      <c r="R103" s="96"/>
      <c r="S103" s="96"/>
      <c r="T103" s="94">
        <f t="shared" si="8"/>
        <v>0</v>
      </c>
      <c r="U103" s="94">
        <f t="shared" si="9"/>
        <v>0</v>
      </c>
    </row>
    <row r="104" spans="1:21" s="89" customFormat="1">
      <c r="A104" s="255" t="s">
        <v>651</v>
      </c>
      <c r="B104" s="86"/>
      <c r="C104" s="86"/>
      <c r="D104" s="91"/>
      <c r="E104" s="90"/>
      <c r="F104" s="86"/>
      <c r="G104" s="87"/>
      <c r="H104" s="86"/>
      <c r="I104" s="86"/>
      <c r="J104" s="90"/>
      <c r="K104" s="86"/>
      <c r="L104" s="100"/>
      <c r="M104" s="96"/>
      <c r="N104" s="96"/>
      <c r="O104" s="96"/>
      <c r="P104" s="96"/>
      <c r="Q104" s="96"/>
      <c r="R104" s="96"/>
      <c r="S104" s="96"/>
      <c r="T104" s="94">
        <f t="shared" si="8"/>
        <v>0</v>
      </c>
      <c r="U104" s="94">
        <f t="shared" si="9"/>
        <v>0</v>
      </c>
    </row>
    <row r="105" spans="1:21" s="89" customFormat="1">
      <c r="A105" s="255" t="s">
        <v>652</v>
      </c>
      <c r="B105" s="86"/>
      <c r="C105" s="86"/>
      <c r="D105" s="91"/>
      <c r="E105" s="90"/>
      <c r="F105" s="86"/>
      <c r="G105" s="87"/>
      <c r="H105" s="86"/>
      <c r="I105" s="86"/>
      <c r="J105" s="90"/>
      <c r="K105" s="86"/>
      <c r="L105" s="100"/>
      <c r="M105" s="96"/>
      <c r="N105" s="96"/>
      <c r="O105" s="96"/>
      <c r="P105" s="96"/>
      <c r="Q105" s="96"/>
      <c r="R105" s="96"/>
      <c r="S105" s="96"/>
      <c r="T105" s="94">
        <f t="shared" si="8"/>
        <v>0</v>
      </c>
      <c r="U105" s="94">
        <f t="shared" si="9"/>
        <v>0</v>
      </c>
    </row>
    <row r="106" spans="1:21" s="89" customFormat="1">
      <c r="A106" s="255" t="s">
        <v>653</v>
      </c>
      <c r="B106" s="86"/>
      <c r="C106" s="86"/>
      <c r="D106" s="91"/>
      <c r="E106" s="90"/>
      <c r="F106" s="86"/>
      <c r="G106" s="87"/>
      <c r="H106" s="86"/>
      <c r="I106" s="86"/>
      <c r="J106" s="90"/>
      <c r="K106" s="86"/>
      <c r="L106" s="100"/>
      <c r="M106" s="96"/>
      <c r="N106" s="96"/>
      <c r="O106" s="96"/>
      <c r="P106" s="96"/>
      <c r="Q106" s="96"/>
      <c r="R106" s="96"/>
      <c r="S106" s="96"/>
      <c r="T106" s="94">
        <f t="shared" si="8"/>
        <v>0</v>
      </c>
      <c r="U106" s="94">
        <f t="shared" si="9"/>
        <v>0</v>
      </c>
    </row>
    <row r="107" spans="1:21" s="89" customFormat="1">
      <c r="A107" s="255" t="s">
        <v>654</v>
      </c>
      <c r="B107" s="86"/>
      <c r="C107" s="86"/>
      <c r="D107" s="91"/>
      <c r="E107" s="90"/>
      <c r="F107" s="86"/>
      <c r="G107" s="87"/>
      <c r="H107" s="86"/>
      <c r="I107" s="86"/>
      <c r="J107" s="90"/>
      <c r="K107" s="86"/>
      <c r="L107" s="100"/>
      <c r="M107" s="96"/>
      <c r="N107" s="96"/>
      <c r="O107" s="96"/>
      <c r="P107" s="96"/>
      <c r="Q107" s="96"/>
      <c r="R107" s="96"/>
      <c r="S107" s="96"/>
      <c r="T107" s="94">
        <f t="shared" ref="T107:T159" si="10">SUM(L107:N107)</f>
        <v>0</v>
      </c>
      <c r="U107" s="94">
        <f t="shared" ref="U107:U159" si="11">SUM(O107:S107)</f>
        <v>0</v>
      </c>
    </row>
    <row r="108" spans="1:21" s="89" customFormat="1">
      <c r="A108" s="255" t="s">
        <v>655</v>
      </c>
      <c r="B108" s="86"/>
      <c r="C108" s="86"/>
      <c r="D108" s="91"/>
      <c r="E108" s="90"/>
      <c r="F108" s="86"/>
      <c r="G108" s="87"/>
      <c r="H108" s="86"/>
      <c r="I108" s="86"/>
      <c r="J108" s="90"/>
      <c r="K108" s="86"/>
      <c r="L108" s="100"/>
      <c r="M108" s="96"/>
      <c r="N108" s="96"/>
      <c r="O108" s="96"/>
      <c r="P108" s="96"/>
      <c r="Q108" s="96"/>
      <c r="R108" s="96"/>
      <c r="S108" s="96"/>
      <c r="T108" s="94">
        <f t="shared" si="10"/>
        <v>0</v>
      </c>
      <c r="U108" s="94">
        <f t="shared" si="11"/>
        <v>0</v>
      </c>
    </row>
    <row r="109" spans="1:21" s="89" customFormat="1">
      <c r="A109" s="255" t="s">
        <v>656</v>
      </c>
      <c r="B109" s="86"/>
      <c r="C109" s="86"/>
      <c r="D109" s="91"/>
      <c r="E109" s="90"/>
      <c r="F109" s="86"/>
      <c r="G109" s="87"/>
      <c r="H109" s="86"/>
      <c r="I109" s="86"/>
      <c r="J109" s="90"/>
      <c r="K109" s="86"/>
      <c r="L109" s="100"/>
      <c r="M109" s="96"/>
      <c r="N109" s="96"/>
      <c r="O109" s="96"/>
      <c r="P109" s="96"/>
      <c r="Q109" s="96"/>
      <c r="R109" s="96"/>
      <c r="S109" s="96"/>
      <c r="T109" s="94">
        <f t="shared" si="10"/>
        <v>0</v>
      </c>
      <c r="U109" s="94">
        <f t="shared" si="11"/>
        <v>0</v>
      </c>
    </row>
    <row r="110" spans="1:21" s="89" customFormat="1">
      <c r="A110" s="255" t="s">
        <v>657</v>
      </c>
      <c r="B110" s="86"/>
      <c r="C110" s="86"/>
      <c r="D110" s="91"/>
      <c r="E110" s="90"/>
      <c r="F110" s="86"/>
      <c r="G110" s="87"/>
      <c r="H110" s="86"/>
      <c r="I110" s="86"/>
      <c r="J110" s="90"/>
      <c r="K110" s="86"/>
      <c r="L110" s="100"/>
      <c r="M110" s="96"/>
      <c r="N110" s="96"/>
      <c r="O110" s="96"/>
      <c r="P110" s="96"/>
      <c r="Q110" s="96"/>
      <c r="R110" s="96"/>
      <c r="S110" s="96"/>
      <c r="T110" s="94">
        <f t="shared" si="10"/>
        <v>0</v>
      </c>
      <c r="U110" s="94">
        <f t="shared" si="11"/>
        <v>0</v>
      </c>
    </row>
    <row r="111" spans="1:21" s="89" customFormat="1">
      <c r="A111" s="255" t="s">
        <v>658</v>
      </c>
      <c r="B111" s="86"/>
      <c r="C111" s="86"/>
      <c r="D111" s="91"/>
      <c r="E111" s="90"/>
      <c r="F111" s="86"/>
      <c r="G111" s="87"/>
      <c r="H111" s="86"/>
      <c r="I111" s="86"/>
      <c r="J111" s="90"/>
      <c r="K111" s="86"/>
      <c r="L111" s="100"/>
      <c r="M111" s="96"/>
      <c r="N111" s="96"/>
      <c r="O111" s="96"/>
      <c r="P111" s="96"/>
      <c r="Q111" s="96"/>
      <c r="R111" s="96"/>
      <c r="S111" s="96"/>
      <c r="T111" s="94">
        <f t="shared" si="10"/>
        <v>0</v>
      </c>
      <c r="U111" s="94">
        <f t="shared" si="11"/>
        <v>0</v>
      </c>
    </row>
    <row r="112" spans="1:21" s="89" customFormat="1">
      <c r="A112" s="255" t="s">
        <v>659</v>
      </c>
      <c r="B112" s="86"/>
      <c r="C112" s="86"/>
      <c r="D112" s="91"/>
      <c r="E112" s="90"/>
      <c r="F112" s="86"/>
      <c r="G112" s="87"/>
      <c r="H112" s="86"/>
      <c r="I112" s="86"/>
      <c r="J112" s="90"/>
      <c r="K112" s="86"/>
      <c r="L112" s="100"/>
      <c r="M112" s="96"/>
      <c r="N112" s="96"/>
      <c r="O112" s="96"/>
      <c r="P112" s="96"/>
      <c r="Q112" s="96"/>
      <c r="R112" s="96"/>
      <c r="S112" s="96"/>
      <c r="T112" s="94">
        <f t="shared" si="10"/>
        <v>0</v>
      </c>
      <c r="U112" s="94">
        <f t="shared" si="11"/>
        <v>0</v>
      </c>
    </row>
    <row r="113" spans="1:21" s="89" customFormat="1">
      <c r="A113" s="255" t="s">
        <v>660</v>
      </c>
      <c r="B113" s="86"/>
      <c r="C113" s="86"/>
      <c r="D113" s="91"/>
      <c r="E113" s="90"/>
      <c r="F113" s="86"/>
      <c r="G113" s="87"/>
      <c r="H113" s="86"/>
      <c r="I113" s="86"/>
      <c r="J113" s="90"/>
      <c r="K113" s="86"/>
      <c r="L113" s="100"/>
      <c r="M113" s="96"/>
      <c r="N113" s="96"/>
      <c r="O113" s="96"/>
      <c r="P113" s="96"/>
      <c r="Q113" s="96"/>
      <c r="R113" s="96"/>
      <c r="S113" s="96"/>
      <c r="T113" s="94">
        <f t="shared" si="10"/>
        <v>0</v>
      </c>
      <c r="U113" s="94">
        <f t="shared" si="11"/>
        <v>0</v>
      </c>
    </row>
    <row r="114" spans="1:21" s="89" customFormat="1">
      <c r="A114" s="255" t="s">
        <v>661</v>
      </c>
      <c r="B114" s="86"/>
      <c r="C114" s="86"/>
      <c r="D114" s="91"/>
      <c r="E114" s="90"/>
      <c r="F114" s="86"/>
      <c r="G114" s="87"/>
      <c r="H114" s="86"/>
      <c r="I114" s="86"/>
      <c r="J114" s="90"/>
      <c r="K114" s="86"/>
      <c r="L114" s="100"/>
      <c r="M114" s="96"/>
      <c r="N114" s="96"/>
      <c r="O114" s="96"/>
      <c r="P114" s="96"/>
      <c r="Q114" s="96"/>
      <c r="R114" s="96"/>
      <c r="S114" s="96"/>
      <c r="T114" s="94">
        <f t="shared" si="10"/>
        <v>0</v>
      </c>
      <c r="U114" s="94">
        <f t="shared" si="11"/>
        <v>0</v>
      </c>
    </row>
    <row r="115" spans="1:21" s="89" customFormat="1">
      <c r="A115" s="255" t="s">
        <v>662</v>
      </c>
      <c r="B115" s="86"/>
      <c r="C115" s="86"/>
      <c r="D115" s="91"/>
      <c r="E115" s="90"/>
      <c r="F115" s="86"/>
      <c r="G115" s="87"/>
      <c r="H115" s="86"/>
      <c r="I115" s="86"/>
      <c r="J115" s="90"/>
      <c r="K115" s="86"/>
      <c r="L115" s="100"/>
      <c r="M115" s="96"/>
      <c r="N115" s="96"/>
      <c r="O115" s="96"/>
      <c r="P115" s="96"/>
      <c r="Q115" s="96"/>
      <c r="R115" s="96"/>
      <c r="S115" s="96"/>
      <c r="T115" s="94">
        <f t="shared" si="10"/>
        <v>0</v>
      </c>
      <c r="U115" s="94">
        <f t="shared" si="11"/>
        <v>0</v>
      </c>
    </row>
    <row r="116" spans="1:21" s="89" customFormat="1">
      <c r="A116" s="255" t="s">
        <v>663</v>
      </c>
      <c r="B116" s="86"/>
      <c r="C116" s="86"/>
      <c r="D116" s="91"/>
      <c r="E116" s="90"/>
      <c r="F116" s="86"/>
      <c r="G116" s="87"/>
      <c r="H116" s="86"/>
      <c r="I116" s="86"/>
      <c r="J116" s="90"/>
      <c r="K116" s="86"/>
      <c r="L116" s="100"/>
      <c r="M116" s="96"/>
      <c r="N116" s="96"/>
      <c r="O116" s="96"/>
      <c r="P116" s="96"/>
      <c r="Q116" s="96"/>
      <c r="R116" s="96"/>
      <c r="S116" s="96"/>
      <c r="T116" s="94">
        <f t="shared" si="10"/>
        <v>0</v>
      </c>
      <c r="U116" s="94">
        <f t="shared" si="11"/>
        <v>0</v>
      </c>
    </row>
    <row r="117" spans="1:21" s="89" customFormat="1">
      <c r="A117" s="255" t="s">
        <v>664</v>
      </c>
      <c r="B117" s="86"/>
      <c r="C117" s="86"/>
      <c r="D117" s="91"/>
      <c r="E117" s="90"/>
      <c r="F117" s="86"/>
      <c r="G117" s="87"/>
      <c r="H117" s="86"/>
      <c r="I117" s="86"/>
      <c r="J117" s="90"/>
      <c r="K117" s="86"/>
      <c r="L117" s="100"/>
      <c r="M117" s="96"/>
      <c r="N117" s="96"/>
      <c r="O117" s="96"/>
      <c r="P117" s="96"/>
      <c r="Q117" s="96"/>
      <c r="R117" s="96"/>
      <c r="S117" s="96"/>
      <c r="T117" s="94">
        <f t="shared" si="10"/>
        <v>0</v>
      </c>
      <c r="U117" s="94">
        <f t="shared" si="11"/>
        <v>0</v>
      </c>
    </row>
    <row r="118" spans="1:21" s="89" customFormat="1">
      <c r="A118" s="255" t="s">
        <v>665</v>
      </c>
      <c r="B118" s="86"/>
      <c r="C118" s="86"/>
      <c r="D118" s="91"/>
      <c r="E118" s="90"/>
      <c r="F118" s="86"/>
      <c r="G118" s="87"/>
      <c r="H118" s="86"/>
      <c r="I118" s="86"/>
      <c r="J118" s="90"/>
      <c r="K118" s="86"/>
      <c r="L118" s="100"/>
      <c r="M118" s="96"/>
      <c r="N118" s="96"/>
      <c r="O118" s="96"/>
      <c r="P118" s="96"/>
      <c r="Q118" s="96"/>
      <c r="R118" s="96"/>
      <c r="S118" s="96"/>
      <c r="T118" s="94">
        <f t="shared" si="10"/>
        <v>0</v>
      </c>
      <c r="U118" s="94">
        <f t="shared" si="11"/>
        <v>0</v>
      </c>
    </row>
    <row r="119" spans="1:21" s="89" customFormat="1">
      <c r="A119" s="255" t="s">
        <v>666</v>
      </c>
      <c r="B119" s="86"/>
      <c r="C119" s="86"/>
      <c r="D119" s="91"/>
      <c r="E119" s="90"/>
      <c r="F119" s="86"/>
      <c r="G119" s="87"/>
      <c r="H119" s="86"/>
      <c r="I119" s="86"/>
      <c r="J119" s="90"/>
      <c r="K119" s="86"/>
      <c r="L119" s="100"/>
      <c r="M119" s="96"/>
      <c r="N119" s="96"/>
      <c r="O119" s="96"/>
      <c r="P119" s="96"/>
      <c r="Q119" s="96"/>
      <c r="R119" s="96"/>
      <c r="S119" s="96"/>
      <c r="T119" s="94">
        <f t="shared" si="10"/>
        <v>0</v>
      </c>
      <c r="U119" s="94">
        <f t="shared" si="11"/>
        <v>0</v>
      </c>
    </row>
    <row r="120" spans="1:21" s="89" customFormat="1">
      <c r="A120" s="255" t="s">
        <v>667</v>
      </c>
      <c r="B120" s="86"/>
      <c r="C120" s="86"/>
      <c r="D120" s="91"/>
      <c r="E120" s="90"/>
      <c r="F120" s="86"/>
      <c r="G120" s="87"/>
      <c r="H120" s="86"/>
      <c r="I120" s="86"/>
      <c r="J120" s="90"/>
      <c r="K120" s="86"/>
      <c r="L120" s="100"/>
      <c r="M120" s="96"/>
      <c r="N120" s="96"/>
      <c r="O120" s="96"/>
      <c r="P120" s="96"/>
      <c r="Q120" s="96"/>
      <c r="R120" s="96"/>
      <c r="S120" s="96"/>
      <c r="T120" s="94">
        <f t="shared" si="10"/>
        <v>0</v>
      </c>
      <c r="U120" s="94">
        <f t="shared" si="11"/>
        <v>0</v>
      </c>
    </row>
    <row r="121" spans="1:21" s="89" customFormat="1">
      <c r="A121" s="255" t="s">
        <v>668</v>
      </c>
      <c r="B121" s="86"/>
      <c r="C121" s="86"/>
      <c r="D121" s="91"/>
      <c r="E121" s="90"/>
      <c r="F121" s="86"/>
      <c r="G121" s="87"/>
      <c r="H121" s="86"/>
      <c r="I121" s="86"/>
      <c r="J121" s="90"/>
      <c r="K121" s="86"/>
      <c r="L121" s="100"/>
      <c r="M121" s="96"/>
      <c r="N121" s="96"/>
      <c r="O121" s="96"/>
      <c r="P121" s="96"/>
      <c r="Q121" s="96"/>
      <c r="R121" s="96"/>
      <c r="S121" s="96"/>
      <c r="T121" s="94">
        <f t="shared" si="10"/>
        <v>0</v>
      </c>
      <c r="U121" s="94">
        <f t="shared" si="11"/>
        <v>0</v>
      </c>
    </row>
    <row r="122" spans="1:21" s="89" customFormat="1">
      <c r="A122" s="255" t="s">
        <v>669</v>
      </c>
      <c r="B122" s="86"/>
      <c r="C122" s="86"/>
      <c r="D122" s="91"/>
      <c r="E122" s="90"/>
      <c r="F122" s="86"/>
      <c r="G122" s="87"/>
      <c r="H122" s="86"/>
      <c r="I122" s="86"/>
      <c r="J122" s="90"/>
      <c r="K122" s="86"/>
      <c r="L122" s="100"/>
      <c r="M122" s="96"/>
      <c r="N122" s="96"/>
      <c r="O122" s="96"/>
      <c r="P122" s="96"/>
      <c r="Q122" s="96"/>
      <c r="R122" s="96"/>
      <c r="S122" s="96"/>
      <c r="T122" s="94">
        <f t="shared" si="10"/>
        <v>0</v>
      </c>
      <c r="U122" s="94">
        <f t="shared" si="11"/>
        <v>0</v>
      </c>
    </row>
    <row r="123" spans="1:21" s="89" customFormat="1">
      <c r="A123" s="255" t="s">
        <v>670</v>
      </c>
      <c r="B123" s="86"/>
      <c r="C123" s="86"/>
      <c r="D123" s="91"/>
      <c r="E123" s="90"/>
      <c r="F123" s="86"/>
      <c r="G123" s="87"/>
      <c r="H123" s="86"/>
      <c r="I123" s="86"/>
      <c r="J123" s="90"/>
      <c r="K123" s="86"/>
      <c r="L123" s="100"/>
      <c r="M123" s="96"/>
      <c r="N123" s="96"/>
      <c r="O123" s="96"/>
      <c r="P123" s="96"/>
      <c r="Q123" s="96"/>
      <c r="R123" s="96"/>
      <c r="S123" s="96"/>
      <c r="T123" s="94">
        <f t="shared" si="10"/>
        <v>0</v>
      </c>
      <c r="U123" s="94">
        <f t="shared" si="11"/>
        <v>0</v>
      </c>
    </row>
    <row r="124" spans="1:21" s="89" customFormat="1">
      <c r="A124" s="255" t="s">
        <v>671</v>
      </c>
      <c r="B124" s="86"/>
      <c r="C124" s="86"/>
      <c r="D124" s="91"/>
      <c r="E124" s="90"/>
      <c r="F124" s="86"/>
      <c r="G124" s="87"/>
      <c r="H124" s="86"/>
      <c r="I124" s="86"/>
      <c r="J124" s="90"/>
      <c r="K124" s="86"/>
      <c r="L124" s="100"/>
      <c r="M124" s="96"/>
      <c r="N124" s="96"/>
      <c r="O124" s="96"/>
      <c r="P124" s="96"/>
      <c r="Q124" s="96"/>
      <c r="R124" s="96"/>
      <c r="S124" s="96"/>
      <c r="T124" s="94">
        <f t="shared" si="10"/>
        <v>0</v>
      </c>
      <c r="U124" s="94">
        <f t="shared" si="11"/>
        <v>0</v>
      </c>
    </row>
    <row r="125" spans="1:21" s="89" customFormat="1">
      <c r="A125" s="255" t="s">
        <v>672</v>
      </c>
      <c r="B125" s="86"/>
      <c r="C125" s="86"/>
      <c r="D125" s="91"/>
      <c r="E125" s="90"/>
      <c r="F125" s="86"/>
      <c r="G125" s="87"/>
      <c r="H125" s="86"/>
      <c r="I125" s="86"/>
      <c r="J125" s="90"/>
      <c r="K125" s="86"/>
      <c r="L125" s="100"/>
      <c r="M125" s="96"/>
      <c r="N125" s="96"/>
      <c r="O125" s="96"/>
      <c r="P125" s="96"/>
      <c r="Q125" s="96"/>
      <c r="R125" s="96"/>
      <c r="S125" s="96"/>
      <c r="T125" s="94">
        <f t="shared" si="10"/>
        <v>0</v>
      </c>
      <c r="U125" s="94">
        <f t="shared" si="11"/>
        <v>0</v>
      </c>
    </row>
    <row r="126" spans="1:21" s="89" customFormat="1">
      <c r="A126" s="255" t="s">
        <v>673</v>
      </c>
      <c r="B126" s="86"/>
      <c r="C126" s="86"/>
      <c r="D126" s="91"/>
      <c r="E126" s="90"/>
      <c r="F126" s="86"/>
      <c r="G126" s="87"/>
      <c r="H126" s="86"/>
      <c r="I126" s="86"/>
      <c r="J126" s="90"/>
      <c r="K126" s="86"/>
      <c r="L126" s="100"/>
      <c r="M126" s="96"/>
      <c r="N126" s="96"/>
      <c r="O126" s="96"/>
      <c r="P126" s="96"/>
      <c r="Q126" s="96"/>
      <c r="R126" s="96"/>
      <c r="S126" s="96"/>
      <c r="T126" s="94">
        <f t="shared" si="10"/>
        <v>0</v>
      </c>
      <c r="U126" s="94">
        <f t="shared" si="11"/>
        <v>0</v>
      </c>
    </row>
    <row r="127" spans="1:21" s="89" customFormat="1">
      <c r="A127" s="255" t="s">
        <v>674</v>
      </c>
      <c r="B127" s="86"/>
      <c r="C127" s="86"/>
      <c r="D127" s="91"/>
      <c r="E127" s="90"/>
      <c r="F127" s="86"/>
      <c r="G127" s="87"/>
      <c r="H127" s="86"/>
      <c r="I127" s="86"/>
      <c r="J127" s="90"/>
      <c r="K127" s="86"/>
      <c r="L127" s="100"/>
      <c r="M127" s="96"/>
      <c r="N127" s="96"/>
      <c r="O127" s="96"/>
      <c r="P127" s="96"/>
      <c r="Q127" s="96"/>
      <c r="R127" s="96"/>
      <c r="S127" s="96"/>
      <c r="T127" s="94">
        <f t="shared" si="10"/>
        <v>0</v>
      </c>
      <c r="U127" s="94">
        <f t="shared" si="11"/>
        <v>0</v>
      </c>
    </row>
    <row r="128" spans="1:21" s="89" customFormat="1">
      <c r="A128" s="255" t="s">
        <v>675</v>
      </c>
      <c r="B128" s="86"/>
      <c r="C128" s="86"/>
      <c r="D128" s="91"/>
      <c r="E128" s="90"/>
      <c r="F128" s="86"/>
      <c r="G128" s="87"/>
      <c r="H128" s="86"/>
      <c r="I128" s="86"/>
      <c r="J128" s="90"/>
      <c r="K128" s="86"/>
      <c r="L128" s="100"/>
      <c r="M128" s="96"/>
      <c r="N128" s="96"/>
      <c r="O128" s="96"/>
      <c r="P128" s="96"/>
      <c r="Q128" s="96"/>
      <c r="R128" s="96"/>
      <c r="S128" s="96"/>
      <c r="T128" s="94">
        <f t="shared" si="10"/>
        <v>0</v>
      </c>
      <c r="U128" s="94">
        <f t="shared" si="11"/>
        <v>0</v>
      </c>
    </row>
    <row r="129" spans="1:21" s="89" customFormat="1">
      <c r="A129" s="255" t="s">
        <v>676</v>
      </c>
      <c r="B129" s="86"/>
      <c r="C129" s="86"/>
      <c r="D129" s="91"/>
      <c r="E129" s="90"/>
      <c r="F129" s="86"/>
      <c r="G129" s="87"/>
      <c r="H129" s="86"/>
      <c r="I129" s="86"/>
      <c r="J129" s="90"/>
      <c r="K129" s="86"/>
      <c r="L129" s="100"/>
      <c r="M129" s="96"/>
      <c r="N129" s="96"/>
      <c r="O129" s="96"/>
      <c r="P129" s="96"/>
      <c r="Q129" s="96"/>
      <c r="R129" s="96"/>
      <c r="S129" s="96"/>
      <c r="T129" s="94">
        <f t="shared" si="10"/>
        <v>0</v>
      </c>
      <c r="U129" s="94">
        <f t="shared" si="11"/>
        <v>0</v>
      </c>
    </row>
    <row r="130" spans="1:21" s="89" customFormat="1">
      <c r="A130" s="255" t="s">
        <v>677</v>
      </c>
      <c r="B130" s="86"/>
      <c r="C130" s="86"/>
      <c r="D130" s="91"/>
      <c r="E130" s="90"/>
      <c r="F130" s="86"/>
      <c r="G130" s="87"/>
      <c r="H130" s="86"/>
      <c r="I130" s="86"/>
      <c r="J130" s="90"/>
      <c r="K130" s="86"/>
      <c r="L130" s="100"/>
      <c r="M130" s="96"/>
      <c r="N130" s="96"/>
      <c r="O130" s="96"/>
      <c r="P130" s="96"/>
      <c r="Q130" s="96"/>
      <c r="R130" s="96"/>
      <c r="S130" s="96"/>
      <c r="T130" s="94">
        <f t="shared" si="10"/>
        <v>0</v>
      </c>
      <c r="U130" s="94">
        <f t="shared" si="11"/>
        <v>0</v>
      </c>
    </row>
    <row r="131" spans="1:21" s="89" customFormat="1">
      <c r="A131" s="255" t="s">
        <v>678</v>
      </c>
      <c r="B131" s="86"/>
      <c r="C131" s="86"/>
      <c r="D131" s="91"/>
      <c r="E131" s="90"/>
      <c r="F131" s="86"/>
      <c r="G131" s="87"/>
      <c r="H131" s="86"/>
      <c r="I131" s="86"/>
      <c r="J131" s="90"/>
      <c r="K131" s="86"/>
      <c r="L131" s="100"/>
      <c r="M131" s="96"/>
      <c r="N131" s="96"/>
      <c r="O131" s="96"/>
      <c r="P131" s="96"/>
      <c r="Q131" s="96"/>
      <c r="R131" s="96"/>
      <c r="S131" s="96"/>
      <c r="T131" s="94">
        <f t="shared" ref="T131:T151" si="12">SUM(L131:N131)</f>
        <v>0</v>
      </c>
      <c r="U131" s="94">
        <f t="shared" ref="U131:U151" si="13">SUM(O131:S131)</f>
        <v>0</v>
      </c>
    </row>
    <row r="132" spans="1:21" s="89" customFormat="1">
      <c r="A132" s="255" t="s">
        <v>679</v>
      </c>
      <c r="B132" s="86"/>
      <c r="C132" s="86"/>
      <c r="D132" s="91"/>
      <c r="E132" s="90"/>
      <c r="F132" s="86"/>
      <c r="G132" s="87"/>
      <c r="H132" s="86"/>
      <c r="I132" s="86"/>
      <c r="J132" s="90"/>
      <c r="K132" s="86"/>
      <c r="L132" s="100"/>
      <c r="M132" s="96"/>
      <c r="N132" s="96"/>
      <c r="O132" s="96"/>
      <c r="P132" s="96"/>
      <c r="Q132" s="96"/>
      <c r="R132" s="96"/>
      <c r="S132" s="96"/>
      <c r="T132" s="94">
        <f t="shared" si="12"/>
        <v>0</v>
      </c>
      <c r="U132" s="94">
        <f t="shared" si="13"/>
        <v>0</v>
      </c>
    </row>
    <row r="133" spans="1:21" s="89" customFormat="1">
      <c r="A133" s="255" t="s">
        <v>680</v>
      </c>
      <c r="B133" s="86"/>
      <c r="C133" s="86"/>
      <c r="D133" s="91"/>
      <c r="E133" s="90"/>
      <c r="F133" s="86"/>
      <c r="G133" s="87"/>
      <c r="H133" s="86"/>
      <c r="I133" s="86"/>
      <c r="J133" s="90"/>
      <c r="K133" s="86"/>
      <c r="L133" s="100"/>
      <c r="M133" s="96"/>
      <c r="N133" s="96"/>
      <c r="O133" s="96"/>
      <c r="P133" s="96"/>
      <c r="Q133" s="96"/>
      <c r="R133" s="96"/>
      <c r="S133" s="96"/>
      <c r="T133" s="94">
        <f t="shared" si="12"/>
        <v>0</v>
      </c>
      <c r="U133" s="94">
        <f t="shared" si="13"/>
        <v>0</v>
      </c>
    </row>
    <row r="134" spans="1:21" s="89" customFormat="1">
      <c r="A134" s="255" t="s">
        <v>681</v>
      </c>
      <c r="B134" s="86"/>
      <c r="C134" s="86"/>
      <c r="D134" s="91"/>
      <c r="E134" s="90"/>
      <c r="F134" s="86"/>
      <c r="G134" s="87"/>
      <c r="H134" s="86"/>
      <c r="I134" s="86"/>
      <c r="J134" s="90"/>
      <c r="K134" s="86"/>
      <c r="L134" s="100"/>
      <c r="M134" s="96"/>
      <c r="N134" s="96"/>
      <c r="O134" s="96"/>
      <c r="P134" s="96"/>
      <c r="Q134" s="96"/>
      <c r="R134" s="96"/>
      <c r="S134" s="96"/>
      <c r="T134" s="94">
        <f t="shared" si="12"/>
        <v>0</v>
      </c>
      <c r="U134" s="94">
        <f t="shared" si="13"/>
        <v>0</v>
      </c>
    </row>
    <row r="135" spans="1:21" s="89" customFormat="1">
      <c r="A135" s="255" t="s">
        <v>682</v>
      </c>
      <c r="B135" s="86"/>
      <c r="C135" s="86"/>
      <c r="D135" s="91"/>
      <c r="E135" s="90"/>
      <c r="F135" s="86"/>
      <c r="G135" s="87"/>
      <c r="H135" s="86"/>
      <c r="I135" s="86"/>
      <c r="J135" s="90"/>
      <c r="K135" s="86"/>
      <c r="L135" s="100"/>
      <c r="M135" s="96"/>
      <c r="N135" s="96"/>
      <c r="O135" s="96"/>
      <c r="P135" s="96"/>
      <c r="Q135" s="96"/>
      <c r="R135" s="96"/>
      <c r="S135" s="96"/>
      <c r="T135" s="94">
        <f t="shared" si="12"/>
        <v>0</v>
      </c>
      <c r="U135" s="94">
        <f t="shared" si="13"/>
        <v>0</v>
      </c>
    </row>
    <row r="136" spans="1:21" s="89" customFormat="1">
      <c r="A136" s="255" t="s">
        <v>683</v>
      </c>
      <c r="B136" s="86"/>
      <c r="C136" s="86"/>
      <c r="D136" s="91"/>
      <c r="E136" s="90"/>
      <c r="F136" s="86"/>
      <c r="G136" s="87"/>
      <c r="H136" s="86"/>
      <c r="I136" s="86"/>
      <c r="J136" s="90"/>
      <c r="K136" s="86"/>
      <c r="L136" s="100"/>
      <c r="M136" s="96"/>
      <c r="N136" s="96"/>
      <c r="O136" s="96"/>
      <c r="P136" s="96"/>
      <c r="Q136" s="96"/>
      <c r="R136" s="96"/>
      <c r="S136" s="96"/>
      <c r="T136" s="94">
        <f t="shared" si="12"/>
        <v>0</v>
      </c>
      <c r="U136" s="94">
        <f t="shared" si="13"/>
        <v>0</v>
      </c>
    </row>
    <row r="137" spans="1:21" s="89" customFormat="1">
      <c r="A137" s="255" t="s">
        <v>684</v>
      </c>
      <c r="B137" s="86"/>
      <c r="C137" s="86"/>
      <c r="D137" s="91"/>
      <c r="E137" s="90"/>
      <c r="F137" s="86"/>
      <c r="G137" s="87"/>
      <c r="H137" s="86"/>
      <c r="I137" s="86"/>
      <c r="J137" s="90"/>
      <c r="K137" s="86"/>
      <c r="L137" s="100"/>
      <c r="M137" s="96"/>
      <c r="N137" s="96"/>
      <c r="O137" s="96"/>
      <c r="P137" s="96"/>
      <c r="Q137" s="96"/>
      <c r="R137" s="96"/>
      <c r="S137" s="96"/>
      <c r="T137" s="94">
        <f t="shared" si="12"/>
        <v>0</v>
      </c>
      <c r="U137" s="94">
        <f t="shared" si="13"/>
        <v>0</v>
      </c>
    </row>
    <row r="138" spans="1:21" s="89" customFormat="1">
      <c r="A138" s="255" t="s">
        <v>685</v>
      </c>
      <c r="B138" s="86"/>
      <c r="C138" s="86"/>
      <c r="D138" s="91"/>
      <c r="E138" s="90"/>
      <c r="F138" s="86"/>
      <c r="G138" s="87"/>
      <c r="H138" s="86"/>
      <c r="I138" s="86"/>
      <c r="J138" s="90"/>
      <c r="K138" s="86"/>
      <c r="L138" s="100"/>
      <c r="M138" s="96"/>
      <c r="N138" s="96"/>
      <c r="O138" s="96"/>
      <c r="P138" s="96"/>
      <c r="Q138" s="96"/>
      <c r="R138" s="96"/>
      <c r="S138" s="96"/>
      <c r="T138" s="94">
        <f t="shared" si="12"/>
        <v>0</v>
      </c>
      <c r="U138" s="94">
        <f t="shared" si="13"/>
        <v>0</v>
      </c>
    </row>
    <row r="139" spans="1:21" s="89" customFormat="1">
      <c r="A139" s="255" t="s">
        <v>686</v>
      </c>
      <c r="B139" s="86"/>
      <c r="C139" s="86"/>
      <c r="D139" s="91"/>
      <c r="E139" s="90"/>
      <c r="F139" s="86"/>
      <c r="G139" s="87"/>
      <c r="H139" s="86"/>
      <c r="I139" s="86"/>
      <c r="J139" s="90"/>
      <c r="K139" s="86"/>
      <c r="L139" s="100"/>
      <c r="M139" s="96"/>
      <c r="N139" s="96"/>
      <c r="O139" s="96"/>
      <c r="P139" s="96"/>
      <c r="Q139" s="96"/>
      <c r="R139" s="96"/>
      <c r="S139" s="96"/>
      <c r="T139" s="94">
        <f t="shared" si="12"/>
        <v>0</v>
      </c>
      <c r="U139" s="94">
        <f t="shared" si="13"/>
        <v>0</v>
      </c>
    </row>
    <row r="140" spans="1:21" s="89" customFormat="1">
      <c r="A140" s="255" t="s">
        <v>687</v>
      </c>
      <c r="B140" s="86"/>
      <c r="C140" s="86"/>
      <c r="D140" s="91"/>
      <c r="E140" s="90"/>
      <c r="F140" s="86"/>
      <c r="G140" s="87"/>
      <c r="H140" s="86"/>
      <c r="I140" s="86"/>
      <c r="J140" s="90"/>
      <c r="K140" s="86"/>
      <c r="L140" s="100"/>
      <c r="M140" s="96"/>
      <c r="N140" s="96"/>
      <c r="O140" s="96"/>
      <c r="P140" s="96"/>
      <c r="Q140" s="96"/>
      <c r="R140" s="96"/>
      <c r="S140" s="96"/>
      <c r="T140" s="94">
        <f t="shared" si="12"/>
        <v>0</v>
      </c>
      <c r="U140" s="94">
        <f t="shared" si="13"/>
        <v>0</v>
      </c>
    </row>
    <row r="141" spans="1:21" s="89" customFormat="1">
      <c r="A141" s="255" t="s">
        <v>688</v>
      </c>
      <c r="B141" s="86"/>
      <c r="C141" s="86"/>
      <c r="D141" s="91"/>
      <c r="E141" s="90"/>
      <c r="F141" s="86"/>
      <c r="G141" s="87"/>
      <c r="H141" s="86"/>
      <c r="I141" s="86"/>
      <c r="J141" s="90"/>
      <c r="K141" s="86"/>
      <c r="L141" s="100"/>
      <c r="M141" s="96"/>
      <c r="N141" s="96"/>
      <c r="O141" s="96"/>
      <c r="P141" s="96"/>
      <c r="Q141" s="96"/>
      <c r="R141" s="96"/>
      <c r="S141" s="96"/>
      <c r="T141" s="94">
        <f t="shared" si="12"/>
        <v>0</v>
      </c>
      <c r="U141" s="94">
        <f t="shared" si="13"/>
        <v>0</v>
      </c>
    </row>
    <row r="142" spans="1:21" s="89" customFormat="1">
      <c r="A142" s="255" t="s">
        <v>689</v>
      </c>
      <c r="B142" s="86"/>
      <c r="C142" s="86"/>
      <c r="D142" s="91"/>
      <c r="E142" s="90"/>
      <c r="F142" s="86"/>
      <c r="G142" s="87"/>
      <c r="H142" s="86"/>
      <c r="I142" s="86"/>
      <c r="J142" s="90"/>
      <c r="K142" s="86"/>
      <c r="L142" s="100"/>
      <c r="M142" s="96"/>
      <c r="N142" s="96"/>
      <c r="O142" s="96"/>
      <c r="P142" s="96"/>
      <c r="Q142" s="96"/>
      <c r="R142" s="96"/>
      <c r="S142" s="96"/>
      <c r="T142" s="94">
        <f t="shared" si="12"/>
        <v>0</v>
      </c>
      <c r="U142" s="94">
        <f t="shared" si="13"/>
        <v>0</v>
      </c>
    </row>
    <row r="143" spans="1:21" s="89" customFormat="1">
      <c r="A143" s="255" t="s">
        <v>690</v>
      </c>
      <c r="B143" s="86"/>
      <c r="C143" s="86"/>
      <c r="D143" s="91"/>
      <c r="E143" s="90"/>
      <c r="F143" s="86"/>
      <c r="G143" s="87"/>
      <c r="H143" s="86"/>
      <c r="I143" s="86"/>
      <c r="J143" s="90"/>
      <c r="K143" s="86"/>
      <c r="L143" s="100"/>
      <c r="M143" s="96"/>
      <c r="N143" s="96"/>
      <c r="O143" s="96"/>
      <c r="P143" s="96"/>
      <c r="Q143" s="96"/>
      <c r="R143" s="96"/>
      <c r="S143" s="96"/>
      <c r="T143" s="94">
        <f t="shared" si="12"/>
        <v>0</v>
      </c>
      <c r="U143" s="94">
        <f t="shared" si="13"/>
        <v>0</v>
      </c>
    </row>
    <row r="144" spans="1:21" s="89" customFormat="1">
      <c r="A144" s="255" t="s">
        <v>691</v>
      </c>
      <c r="B144" s="86"/>
      <c r="C144" s="86"/>
      <c r="D144" s="91"/>
      <c r="E144" s="90"/>
      <c r="F144" s="86"/>
      <c r="G144" s="87"/>
      <c r="H144" s="86"/>
      <c r="I144" s="86"/>
      <c r="J144" s="90"/>
      <c r="K144" s="86"/>
      <c r="L144" s="100"/>
      <c r="M144" s="96"/>
      <c r="N144" s="96"/>
      <c r="O144" s="96"/>
      <c r="P144" s="96"/>
      <c r="Q144" s="96"/>
      <c r="R144" s="96"/>
      <c r="S144" s="96"/>
      <c r="T144" s="94">
        <f t="shared" si="12"/>
        <v>0</v>
      </c>
      <c r="U144" s="94">
        <f t="shared" si="13"/>
        <v>0</v>
      </c>
    </row>
    <row r="145" spans="1:21" s="89" customFormat="1">
      <c r="A145" s="255" t="s">
        <v>692</v>
      </c>
      <c r="B145" s="86"/>
      <c r="C145" s="86"/>
      <c r="D145" s="91"/>
      <c r="E145" s="90"/>
      <c r="F145" s="86"/>
      <c r="G145" s="87"/>
      <c r="H145" s="86"/>
      <c r="I145" s="86"/>
      <c r="J145" s="90"/>
      <c r="K145" s="86"/>
      <c r="L145" s="100"/>
      <c r="M145" s="96"/>
      <c r="N145" s="96"/>
      <c r="O145" s="96"/>
      <c r="P145" s="96"/>
      <c r="Q145" s="96"/>
      <c r="R145" s="96"/>
      <c r="S145" s="96"/>
      <c r="T145" s="94">
        <f t="shared" si="12"/>
        <v>0</v>
      </c>
      <c r="U145" s="94">
        <f t="shared" si="13"/>
        <v>0</v>
      </c>
    </row>
    <row r="146" spans="1:21" s="89" customFormat="1">
      <c r="A146" s="255" t="s">
        <v>693</v>
      </c>
      <c r="B146" s="86"/>
      <c r="C146" s="86"/>
      <c r="D146" s="91"/>
      <c r="E146" s="90"/>
      <c r="F146" s="86"/>
      <c r="G146" s="87"/>
      <c r="H146" s="86"/>
      <c r="I146" s="86"/>
      <c r="J146" s="90"/>
      <c r="K146" s="86"/>
      <c r="L146" s="100"/>
      <c r="M146" s="96"/>
      <c r="N146" s="96"/>
      <c r="O146" s="96"/>
      <c r="P146" s="96"/>
      <c r="Q146" s="96"/>
      <c r="R146" s="96"/>
      <c r="S146" s="96"/>
      <c r="T146" s="94">
        <f t="shared" si="12"/>
        <v>0</v>
      </c>
      <c r="U146" s="94">
        <f t="shared" si="13"/>
        <v>0</v>
      </c>
    </row>
    <row r="147" spans="1:21" s="89" customFormat="1">
      <c r="A147" s="255" t="s">
        <v>694</v>
      </c>
      <c r="B147" s="86"/>
      <c r="C147" s="86"/>
      <c r="D147" s="91"/>
      <c r="E147" s="90"/>
      <c r="F147" s="86"/>
      <c r="G147" s="87"/>
      <c r="H147" s="86"/>
      <c r="I147" s="86"/>
      <c r="J147" s="90"/>
      <c r="K147" s="86"/>
      <c r="L147" s="100"/>
      <c r="M147" s="96"/>
      <c r="N147" s="96"/>
      <c r="O147" s="96"/>
      <c r="P147" s="96"/>
      <c r="Q147" s="96"/>
      <c r="R147" s="96"/>
      <c r="S147" s="96"/>
      <c r="T147" s="94">
        <f t="shared" si="12"/>
        <v>0</v>
      </c>
      <c r="U147" s="94">
        <f t="shared" si="13"/>
        <v>0</v>
      </c>
    </row>
    <row r="148" spans="1:21" s="89" customFormat="1">
      <c r="A148" s="255" t="s">
        <v>695</v>
      </c>
      <c r="B148" s="86"/>
      <c r="C148" s="86"/>
      <c r="D148" s="91"/>
      <c r="E148" s="90"/>
      <c r="F148" s="86"/>
      <c r="G148" s="87"/>
      <c r="H148" s="86"/>
      <c r="I148" s="86"/>
      <c r="J148" s="90"/>
      <c r="K148" s="86"/>
      <c r="L148" s="100"/>
      <c r="M148" s="96"/>
      <c r="N148" s="96"/>
      <c r="O148" s="96"/>
      <c r="P148" s="96"/>
      <c r="Q148" s="96"/>
      <c r="R148" s="96"/>
      <c r="S148" s="96"/>
      <c r="T148" s="94">
        <f t="shared" si="12"/>
        <v>0</v>
      </c>
      <c r="U148" s="94">
        <f t="shared" si="13"/>
        <v>0</v>
      </c>
    </row>
    <row r="149" spans="1:21" s="89" customFormat="1">
      <c r="A149" s="255" t="s">
        <v>696</v>
      </c>
      <c r="B149" s="86"/>
      <c r="C149" s="86"/>
      <c r="D149" s="91"/>
      <c r="E149" s="90"/>
      <c r="F149" s="86"/>
      <c r="G149" s="87"/>
      <c r="H149" s="86"/>
      <c r="I149" s="86"/>
      <c r="J149" s="90"/>
      <c r="K149" s="86"/>
      <c r="L149" s="100"/>
      <c r="M149" s="96"/>
      <c r="N149" s="96"/>
      <c r="O149" s="96"/>
      <c r="P149" s="96"/>
      <c r="Q149" s="96"/>
      <c r="R149" s="96"/>
      <c r="S149" s="96"/>
      <c r="T149" s="94">
        <f t="shared" si="12"/>
        <v>0</v>
      </c>
      <c r="U149" s="94">
        <f t="shared" si="13"/>
        <v>0</v>
      </c>
    </row>
    <row r="150" spans="1:21" s="89" customFormat="1">
      <c r="A150" s="255" t="s">
        <v>697</v>
      </c>
      <c r="B150" s="86"/>
      <c r="C150" s="86"/>
      <c r="D150" s="91"/>
      <c r="E150" s="90"/>
      <c r="F150" s="86"/>
      <c r="G150" s="87"/>
      <c r="H150" s="86"/>
      <c r="I150" s="86"/>
      <c r="J150" s="90"/>
      <c r="K150" s="86"/>
      <c r="L150" s="100"/>
      <c r="M150" s="96"/>
      <c r="N150" s="96"/>
      <c r="O150" s="96"/>
      <c r="P150" s="96"/>
      <c r="Q150" s="96"/>
      <c r="R150" s="96"/>
      <c r="S150" s="96"/>
      <c r="T150" s="94">
        <f t="shared" si="12"/>
        <v>0</v>
      </c>
      <c r="U150" s="94">
        <f t="shared" si="13"/>
        <v>0</v>
      </c>
    </row>
    <row r="151" spans="1:21" s="89" customFormat="1">
      <c r="A151" s="255" t="s">
        <v>698</v>
      </c>
      <c r="B151" s="86"/>
      <c r="C151" s="86"/>
      <c r="D151" s="91"/>
      <c r="E151" s="90"/>
      <c r="F151" s="86"/>
      <c r="G151" s="87"/>
      <c r="H151" s="86"/>
      <c r="I151" s="86"/>
      <c r="J151" s="90"/>
      <c r="K151" s="86"/>
      <c r="L151" s="100"/>
      <c r="M151" s="96"/>
      <c r="N151" s="96"/>
      <c r="O151" s="96"/>
      <c r="P151" s="96"/>
      <c r="Q151" s="96"/>
      <c r="R151" s="96"/>
      <c r="S151" s="96"/>
      <c r="T151" s="94">
        <f t="shared" si="12"/>
        <v>0</v>
      </c>
      <c r="U151" s="94">
        <f t="shared" si="13"/>
        <v>0</v>
      </c>
    </row>
    <row r="152" spans="1:21" s="89" customFormat="1">
      <c r="A152" s="255" t="s">
        <v>699</v>
      </c>
      <c r="B152" s="86"/>
      <c r="C152" s="86"/>
      <c r="D152" s="91"/>
      <c r="E152" s="90"/>
      <c r="F152" s="86"/>
      <c r="G152" s="87"/>
      <c r="H152" s="86"/>
      <c r="I152" s="86"/>
      <c r="J152" s="90"/>
      <c r="K152" s="86"/>
      <c r="L152" s="100"/>
      <c r="M152" s="96"/>
      <c r="N152" s="96"/>
      <c r="O152" s="96"/>
      <c r="P152" s="96"/>
      <c r="Q152" s="96"/>
      <c r="R152" s="96"/>
      <c r="S152" s="96"/>
      <c r="T152" s="94">
        <f t="shared" si="10"/>
        <v>0</v>
      </c>
      <c r="U152" s="94">
        <f t="shared" si="11"/>
        <v>0</v>
      </c>
    </row>
    <row r="153" spans="1:21" s="89" customFormat="1">
      <c r="A153" s="255" t="s">
        <v>700</v>
      </c>
      <c r="B153" s="86"/>
      <c r="C153" s="86"/>
      <c r="D153" s="91"/>
      <c r="E153" s="90"/>
      <c r="F153" s="86"/>
      <c r="G153" s="87"/>
      <c r="H153" s="86"/>
      <c r="I153" s="86"/>
      <c r="J153" s="90"/>
      <c r="K153" s="86"/>
      <c r="L153" s="100"/>
      <c r="M153" s="96"/>
      <c r="N153" s="96"/>
      <c r="O153" s="96"/>
      <c r="P153" s="96"/>
      <c r="Q153" s="96"/>
      <c r="R153" s="96"/>
      <c r="S153" s="96"/>
      <c r="T153" s="94">
        <f t="shared" si="10"/>
        <v>0</v>
      </c>
      <c r="U153" s="94">
        <f t="shared" si="11"/>
        <v>0</v>
      </c>
    </row>
    <row r="154" spans="1:21" s="89" customFormat="1">
      <c r="A154" s="255" t="s">
        <v>701</v>
      </c>
      <c r="B154" s="86"/>
      <c r="C154" s="86"/>
      <c r="D154" s="91"/>
      <c r="E154" s="90"/>
      <c r="F154" s="86"/>
      <c r="G154" s="87"/>
      <c r="H154" s="86"/>
      <c r="I154" s="86"/>
      <c r="J154" s="90"/>
      <c r="K154" s="86"/>
      <c r="L154" s="100"/>
      <c r="M154" s="96"/>
      <c r="N154" s="96"/>
      <c r="O154" s="96"/>
      <c r="P154" s="96"/>
      <c r="Q154" s="96"/>
      <c r="R154" s="96"/>
      <c r="S154" s="96"/>
      <c r="T154" s="94">
        <f t="shared" si="10"/>
        <v>0</v>
      </c>
      <c r="U154" s="94">
        <f t="shared" si="11"/>
        <v>0</v>
      </c>
    </row>
    <row r="155" spans="1:21" s="89" customFormat="1">
      <c r="A155" s="255" t="s">
        <v>702</v>
      </c>
      <c r="B155" s="86"/>
      <c r="C155" s="86"/>
      <c r="D155" s="91"/>
      <c r="E155" s="90"/>
      <c r="F155" s="86"/>
      <c r="G155" s="87"/>
      <c r="H155" s="86"/>
      <c r="I155" s="86"/>
      <c r="J155" s="90"/>
      <c r="K155" s="86"/>
      <c r="L155" s="100"/>
      <c r="M155" s="96"/>
      <c r="N155" s="96"/>
      <c r="O155" s="96"/>
      <c r="P155" s="96"/>
      <c r="Q155" s="96"/>
      <c r="R155" s="96"/>
      <c r="S155" s="96"/>
      <c r="T155" s="94">
        <f t="shared" si="10"/>
        <v>0</v>
      </c>
      <c r="U155" s="94">
        <f t="shared" si="11"/>
        <v>0</v>
      </c>
    </row>
    <row r="156" spans="1:21" s="89" customFormat="1">
      <c r="A156" s="255" t="s">
        <v>703</v>
      </c>
      <c r="B156" s="86"/>
      <c r="C156" s="86"/>
      <c r="D156" s="91"/>
      <c r="E156" s="90"/>
      <c r="F156" s="86"/>
      <c r="G156" s="87"/>
      <c r="H156" s="86"/>
      <c r="I156" s="86"/>
      <c r="J156" s="90"/>
      <c r="K156" s="86"/>
      <c r="L156" s="100"/>
      <c r="M156" s="96"/>
      <c r="N156" s="96"/>
      <c r="O156" s="96"/>
      <c r="P156" s="96"/>
      <c r="Q156" s="96"/>
      <c r="R156" s="96"/>
      <c r="S156" s="96"/>
      <c r="T156" s="94">
        <f t="shared" si="10"/>
        <v>0</v>
      </c>
      <c r="U156" s="94">
        <f t="shared" si="11"/>
        <v>0</v>
      </c>
    </row>
    <row r="157" spans="1:21" s="89" customFormat="1">
      <c r="A157" s="255" t="s">
        <v>704</v>
      </c>
      <c r="B157" s="86"/>
      <c r="C157" s="86"/>
      <c r="D157" s="91"/>
      <c r="E157" s="90"/>
      <c r="F157" s="86"/>
      <c r="G157" s="87"/>
      <c r="H157" s="86"/>
      <c r="I157" s="86"/>
      <c r="J157" s="90"/>
      <c r="K157" s="86"/>
      <c r="L157" s="100"/>
      <c r="M157" s="96"/>
      <c r="N157" s="96"/>
      <c r="O157" s="96"/>
      <c r="P157" s="96"/>
      <c r="Q157" s="96"/>
      <c r="R157" s="96"/>
      <c r="S157" s="96"/>
      <c r="T157" s="94">
        <f t="shared" si="10"/>
        <v>0</v>
      </c>
      <c r="U157" s="94">
        <f t="shared" si="11"/>
        <v>0</v>
      </c>
    </row>
    <row r="158" spans="1:21" s="89" customFormat="1">
      <c r="A158" s="255" t="s">
        <v>705</v>
      </c>
      <c r="B158" s="86"/>
      <c r="C158" s="86"/>
      <c r="D158" s="91"/>
      <c r="E158" s="90"/>
      <c r="F158" s="86"/>
      <c r="G158" s="87"/>
      <c r="H158" s="86"/>
      <c r="I158" s="86"/>
      <c r="J158" s="90"/>
      <c r="K158" s="86"/>
      <c r="L158" s="100"/>
      <c r="M158" s="96"/>
      <c r="N158" s="96"/>
      <c r="O158" s="96"/>
      <c r="P158" s="96"/>
      <c r="Q158" s="96"/>
      <c r="R158" s="96"/>
      <c r="S158" s="96"/>
      <c r="T158" s="94">
        <f t="shared" si="10"/>
        <v>0</v>
      </c>
      <c r="U158" s="94">
        <f t="shared" si="11"/>
        <v>0</v>
      </c>
    </row>
    <row r="159" spans="1:21" s="89" customFormat="1">
      <c r="A159" s="255" t="s">
        <v>706</v>
      </c>
      <c r="B159" s="86"/>
      <c r="C159" s="86"/>
      <c r="D159" s="91"/>
      <c r="E159" s="90"/>
      <c r="F159" s="86"/>
      <c r="G159" s="87"/>
      <c r="H159" s="86"/>
      <c r="I159" s="86"/>
      <c r="J159" s="90"/>
      <c r="K159" s="86"/>
      <c r="L159" s="100"/>
      <c r="M159" s="96"/>
      <c r="N159" s="96"/>
      <c r="O159" s="96"/>
      <c r="P159" s="96"/>
      <c r="Q159" s="96"/>
      <c r="R159" s="96"/>
      <c r="S159" s="96"/>
      <c r="T159" s="94">
        <f t="shared" si="10"/>
        <v>0</v>
      </c>
      <c r="U159" s="94">
        <f t="shared" si="11"/>
        <v>0</v>
      </c>
    </row>
    <row r="160" spans="1:21" s="89" customFormat="1">
      <c r="A160" s="255" t="s">
        <v>707</v>
      </c>
      <c r="B160" s="86"/>
      <c r="C160" s="86"/>
      <c r="D160" s="91"/>
      <c r="E160" s="90"/>
      <c r="F160" s="86"/>
      <c r="G160" s="87"/>
      <c r="H160" s="86"/>
      <c r="I160" s="86"/>
      <c r="J160" s="90"/>
      <c r="K160" s="86"/>
      <c r="L160" s="100"/>
      <c r="M160" s="96"/>
      <c r="N160" s="96"/>
      <c r="O160" s="96"/>
      <c r="P160" s="96"/>
      <c r="Q160" s="96"/>
      <c r="R160" s="96"/>
      <c r="S160" s="96"/>
      <c r="T160" s="94">
        <f t="shared" ref="T160:T209" si="14">SUM(L160:N160)</f>
        <v>0</v>
      </c>
      <c r="U160" s="94">
        <f t="shared" ref="U160:U209" si="15">SUM(O160:S160)</f>
        <v>0</v>
      </c>
    </row>
    <row r="161" spans="1:21" s="89" customFormat="1">
      <c r="A161" s="255" t="s">
        <v>708</v>
      </c>
      <c r="B161" s="86"/>
      <c r="C161" s="86"/>
      <c r="D161" s="91"/>
      <c r="E161" s="90"/>
      <c r="F161" s="86"/>
      <c r="G161" s="87"/>
      <c r="H161" s="86"/>
      <c r="I161" s="86"/>
      <c r="J161" s="90"/>
      <c r="K161" s="86"/>
      <c r="L161" s="100"/>
      <c r="M161" s="96"/>
      <c r="N161" s="96"/>
      <c r="O161" s="96"/>
      <c r="P161" s="96"/>
      <c r="Q161" s="96"/>
      <c r="R161" s="96"/>
      <c r="S161" s="96"/>
      <c r="T161" s="94">
        <f t="shared" si="14"/>
        <v>0</v>
      </c>
      <c r="U161" s="94">
        <f t="shared" si="15"/>
        <v>0</v>
      </c>
    </row>
    <row r="162" spans="1:21" s="89" customFormat="1">
      <c r="A162" s="255" t="s">
        <v>709</v>
      </c>
      <c r="B162" s="86"/>
      <c r="C162" s="86"/>
      <c r="D162" s="91"/>
      <c r="E162" s="90"/>
      <c r="F162" s="86"/>
      <c r="G162" s="87"/>
      <c r="H162" s="86"/>
      <c r="I162" s="86"/>
      <c r="J162" s="90"/>
      <c r="K162" s="86"/>
      <c r="L162" s="100"/>
      <c r="M162" s="96"/>
      <c r="N162" s="96"/>
      <c r="O162" s="96"/>
      <c r="P162" s="96"/>
      <c r="Q162" s="96"/>
      <c r="R162" s="96"/>
      <c r="S162" s="96"/>
      <c r="T162" s="94">
        <f t="shared" si="14"/>
        <v>0</v>
      </c>
      <c r="U162" s="94">
        <f t="shared" si="15"/>
        <v>0</v>
      </c>
    </row>
    <row r="163" spans="1:21" s="89" customFormat="1">
      <c r="A163" s="255" t="s">
        <v>710</v>
      </c>
      <c r="B163" s="86"/>
      <c r="C163" s="86"/>
      <c r="D163" s="91"/>
      <c r="E163" s="90"/>
      <c r="F163" s="86"/>
      <c r="G163" s="87"/>
      <c r="H163" s="86"/>
      <c r="I163" s="86"/>
      <c r="J163" s="90"/>
      <c r="K163" s="86"/>
      <c r="L163" s="100"/>
      <c r="M163" s="96"/>
      <c r="N163" s="96"/>
      <c r="O163" s="96"/>
      <c r="P163" s="96"/>
      <c r="Q163" s="96"/>
      <c r="R163" s="96"/>
      <c r="S163" s="96"/>
      <c r="T163" s="94">
        <f t="shared" si="14"/>
        <v>0</v>
      </c>
      <c r="U163" s="94">
        <f t="shared" si="15"/>
        <v>0</v>
      </c>
    </row>
    <row r="164" spans="1:21" s="89" customFormat="1">
      <c r="A164" s="255" t="s">
        <v>711</v>
      </c>
      <c r="B164" s="86"/>
      <c r="C164" s="86"/>
      <c r="D164" s="91"/>
      <c r="E164" s="90"/>
      <c r="F164" s="86"/>
      <c r="G164" s="87"/>
      <c r="H164" s="86"/>
      <c r="I164" s="86"/>
      <c r="J164" s="90"/>
      <c r="K164" s="86"/>
      <c r="L164" s="100"/>
      <c r="M164" s="96"/>
      <c r="N164" s="96"/>
      <c r="O164" s="96"/>
      <c r="P164" s="96"/>
      <c r="Q164" s="96"/>
      <c r="R164" s="96"/>
      <c r="S164" s="96"/>
      <c r="T164" s="94">
        <f t="shared" si="14"/>
        <v>0</v>
      </c>
      <c r="U164" s="94">
        <f t="shared" si="15"/>
        <v>0</v>
      </c>
    </row>
    <row r="165" spans="1:21" s="89" customFormat="1">
      <c r="A165" s="255" t="s">
        <v>712</v>
      </c>
      <c r="B165" s="86"/>
      <c r="C165" s="86"/>
      <c r="D165" s="91"/>
      <c r="E165" s="90"/>
      <c r="F165" s="86"/>
      <c r="G165" s="87"/>
      <c r="H165" s="86"/>
      <c r="I165" s="86"/>
      <c r="J165" s="90"/>
      <c r="K165" s="86"/>
      <c r="L165" s="100"/>
      <c r="M165" s="96"/>
      <c r="N165" s="96"/>
      <c r="O165" s="96"/>
      <c r="P165" s="96"/>
      <c r="Q165" s="96"/>
      <c r="R165" s="96"/>
      <c r="S165" s="96"/>
      <c r="T165" s="94">
        <f t="shared" si="14"/>
        <v>0</v>
      </c>
      <c r="U165" s="94">
        <f t="shared" si="15"/>
        <v>0</v>
      </c>
    </row>
    <row r="166" spans="1:21" s="89" customFormat="1">
      <c r="A166" s="255" t="s">
        <v>713</v>
      </c>
      <c r="B166" s="86"/>
      <c r="C166" s="86"/>
      <c r="D166" s="91"/>
      <c r="E166" s="90"/>
      <c r="F166" s="86"/>
      <c r="G166" s="87"/>
      <c r="H166" s="86"/>
      <c r="I166" s="86"/>
      <c r="J166" s="90"/>
      <c r="K166" s="86"/>
      <c r="L166" s="100"/>
      <c r="M166" s="96"/>
      <c r="N166" s="96"/>
      <c r="O166" s="96"/>
      <c r="P166" s="96"/>
      <c r="Q166" s="96"/>
      <c r="R166" s="96"/>
      <c r="S166" s="96"/>
      <c r="T166" s="94">
        <f t="shared" si="14"/>
        <v>0</v>
      </c>
      <c r="U166" s="94">
        <f t="shared" si="15"/>
        <v>0</v>
      </c>
    </row>
    <row r="167" spans="1:21" s="89" customFormat="1">
      <c r="A167" s="255" t="s">
        <v>714</v>
      </c>
      <c r="B167" s="86"/>
      <c r="C167" s="86"/>
      <c r="D167" s="91"/>
      <c r="E167" s="90"/>
      <c r="F167" s="86"/>
      <c r="G167" s="87"/>
      <c r="H167" s="86"/>
      <c r="I167" s="86"/>
      <c r="J167" s="90"/>
      <c r="K167" s="86"/>
      <c r="L167" s="100"/>
      <c r="M167" s="96"/>
      <c r="N167" s="96"/>
      <c r="O167" s="96"/>
      <c r="P167" s="96"/>
      <c r="Q167" s="96"/>
      <c r="R167" s="96"/>
      <c r="S167" s="96"/>
      <c r="T167" s="94">
        <f t="shared" si="14"/>
        <v>0</v>
      </c>
      <c r="U167" s="94">
        <f t="shared" si="15"/>
        <v>0</v>
      </c>
    </row>
    <row r="168" spans="1:21" s="89" customFormat="1">
      <c r="A168" s="255" t="s">
        <v>715</v>
      </c>
      <c r="B168" s="86"/>
      <c r="C168" s="86"/>
      <c r="D168" s="91"/>
      <c r="E168" s="90"/>
      <c r="F168" s="86"/>
      <c r="G168" s="87"/>
      <c r="H168" s="86"/>
      <c r="I168" s="86"/>
      <c r="J168" s="90"/>
      <c r="K168" s="86"/>
      <c r="L168" s="100"/>
      <c r="M168" s="96"/>
      <c r="N168" s="96"/>
      <c r="O168" s="96"/>
      <c r="P168" s="96"/>
      <c r="Q168" s="96"/>
      <c r="R168" s="96"/>
      <c r="S168" s="96"/>
      <c r="T168" s="94">
        <f t="shared" si="14"/>
        <v>0</v>
      </c>
      <c r="U168" s="94">
        <f t="shared" si="15"/>
        <v>0</v>
      </c>
    </row>
    <row r="169" spans="1:21" s="89" customFormat="1">
      <c r="A169" s="255" t="s">
        <v>716</v>
      </c>
      <c r="B169" s="86"/>
      <c r="C169" s="86"/>
      <c r="D169" s="91"/>
      <c r="E169" s="90"/>
      <c r="F169" s="86"/>
      <c r="G169" s="87"/>
      <c r="H169" s="86"/>
      <c r="I169" s="86"/>
      <c r="J169" s="90"/>
      <c r="K169" s="86"/>
      <c r="L169" s="100"/>
      <c r="M169" s="96"/>
      <c r="N169" s="96"/>
      <c r="O169" s="96"/>
      <c r="P169" s="96"/>
      <c r="Q169" s="96"/>
      <c r="R169" s="96"/>
      <c r="S169" s="96"/>
      <c r="T169" s="94">
        <f t="shared" si="14"/>
        <v>0</v>
      </c>
      <c r="U169" s="94">
        <f t="shared" si="15"/>
        <v>0</v>
      </c>
    </row>
    <row r="170" spans="1:21" s="89" customFormat="1">
      <c r="A170" s="255" t="s">
        <v>717</v>
      </c>
      <c r="B170" s="86"/>
      <c r="C170" s="86"/>
      <c r="D170" s="91"/>
      <c r="E170" s="90"/>
      <c r="F170" s="86"/>
      <c r="G170" s="87"/>
      <c r="H170" s="86"/>
      <c r="I170" s="86"/>
      <c r="J170" s="90"/>
      <c r="K170" s="86"/>
      <c r="L170" s="100"/>
      <c r="M170" s="96"/>
      <c r="N170" s="96"/>
      <c r="O170" s="96"/>
      <c r="P170" s="96"/>
      <c r="Q170" s="96"/>
      <c r="R170" s="96"/>
      <c r="S170" s="96"/>
      <c r="T170" s="94">
        <f t="shared" si="14"/>
        <v>0</v>
      </c>
      <c r="U170" s="94">
        <f t="shared" si="15"/>
        <v>0</v>
      </c>
    </row>
    <row r="171" spans="1:21" s="89" customFormat="1">
      <c r="A171" s="255" t="s">
        <v>718</v>
      </c>
      <c r="B171" s="86"/>
      <c r="C171" s="86"/>
      <c r="D171" s="91"/>
      <c r="E171" s="90"/>
      <c r="F171" s="86"/>
      <c r="G171" s="87"/>
      <c r="H171" s="86"/>
      <c r="I171" s="86"/>
      <c r="J171" s="90"/>
      <c r="K171" s="86"/>
      <c r="L171" s="100"/>
      <c r="M171" s="96"/>
      <c r="N171" s="96"/>
      <c r="O171" s="96"/>
      <c r="P171" s="96"/>
      <c r="Q171" s="96"/>
      <c r="R171" s="96"/>
      <c r="S171" s="96"/>
      <c r="T171" s="94">
        <f t="shared" si="14"/>
        <v>0</v>
      </c>
      <c r="U171" s="94">
        <f t="shared" si="15"/>
        <v>0</v>
      </c>
    </row>
    <row r="172" spans="1:21" s="89" customFormat="1">
      <c r="A172" s="255" t="s">
        <v>719</v>
      </c>
      <c r="B172" s="86"/>
      <c r="C172" s="86"/>
      <c r="D172" s="91"/>
      <c r="E172" s="90"/>
      <c r="F172" s="86"/>
      <c r="G172" s="87"/>
      <c r="H172" s="86"/>
      <c r="I172" s="86"/>
      <c r="J172" s="90"/>
      <c r="K172" s="86"/>
      <c r="L172" s="100"/>
      <c r="M172" s="96"/>
      <c r="N172" s="96"/>
      <c r="O172" s="96"/>
      <c r="P172" s="96"/>
      <c r="Q172" s="96"/>
      <c r="R172" s="96"/>
      <c r="S172" s="96"/>
      <c r="T172" s="94">
        <f t="shared" si="14"/>
        <v>0</v>
      </c>
      <c r="U172" s="94">
        <f t="shared" si="15"/>
        <v>0</v>
      </c>
    </row>
    <row r="173" spans="1:21" s="89" customFormat="1">
      <c r="A173" s="255" t="s">
        <v>720</v>
      </c>
      <c r="B173" s="86"/>
      <c r="C173" s="86"/>
      <c r="D173" s="91"/>
      <c r="E173" s="90"/>
      <c r="F173" s="86"/>
      <c r="G173" s="87"/>
      <c r="H173" s="86"/>
      <c r="I173" s="86"/>
      <c r="J173" s="90"/>
      <c r="K173" s="86"/>
      <c r="L173" s="100"/>
      <c r="M173" s="96"/>
      <c r="N173" s="96"/>
      <c r="O173" s="96"/>
      <c r="P173" s="96"/>
      <c r="Q173" s="96"/>
      <c r="R173" s="96"/>
      <c r="S173" s="96"/>
      <c r="T173" s="94">
        <f t="shared" si="14"/>
        <v>0</v>
      </c>
      <c r="U173" s="94">
        <f t="shared" si="15"/>
        <v>0</v>
      </c>
    </row>
    <row r="174" spans="1:21" s="89" customFormat="1">
      <c r="A174" s="255" t="s">
        <v>721</v>
      </c>
      <c r="B174" s="86"/>
      <c r="C174" s="86"/>
      <c r="D174" s="91"/>
      <c r="E174" s="90"/>
      <c r="F174" s="86"/>
      <c r="G174" s="87"/>
      <c r="H174" s="86"/>
      <c r="I174" s="86"/>
      <c r="J174" s="90"/>
      <c r="K174" s="86"/>
      <c r="L174" s="100"/>
      <c r="M174" s="96"/>
      <c r="N174" s="96"/>
      <c r="O174" s="96"/>
      <c r="P174" s="96"/>
      <c r="Q174" s="96"/>
      <c r="R174" s="96"/>
      <c r="S174" s="96"/>
      <c r="T174" s="94">
        <f t="shared" si="14"/>
        <v>0</v>
      </c>
      <c r="U174" s="94">
        <f t="shared" si="15"/>
        <v>0</v>
      </c>
    </row>
    <row r="175" spans="1:21" s="89" customFormat="1">
      <c r="A175" s="255" t="s">
        <v>722</v>
      </c>
      <c r="B175" s="86"/>
      <c r="C175" s="86"/>
      <c r="D175" s="91"/>
      <c r="E175" s="90"/>
      <c r="F175" s="86"/>
      <c r="G175" s="87"/>
      <c r="H175" s="86"/>
      <c r="I175" s="86"/>
      <c r="J175" s="90"/>
      <c r="K175" s="86"/>
      <c r="L175" s="100"/>
      <c r="M175" s="96"/>
      <c r="N175" s="96"/>
      <c r="O175" s="96"/>
      <c r="P175" s="96"/>
      <c r="Q175" s="96"/>
      <c r="R175" s="96"/>
      <c r="S175" s="96"/>
      <c r="T175" s="94">
        <f t="shared" si="14"/>
        <v>0</v>
      </c>
      <c r="U175" s="94">
        <f t="shared" si="15"/>
        <v>0</v>
      </c>
    </row>
    <row r="176" spans="1:21" s="89" customFormat="1">
      <c r="A176" s="255" t="s">
        <v>724</v>
      </c>
      <c r="B176" s="86"/>
      <c r="C176" s="86"/>
      <c r="D176" s="91"/>
      <c r="E176" s="90"/>
      <c r="F176" s="86"/>
      <c r="G176" s="87"/>
      <c r="H176" s="86"/>
      <c r="I176" s="86"/>
      <c r="J176" s="90"/>
      <c r="K176" s="86"/>
      <c r="L176" s="100"/>
      <c r="M176" s="96"/>
      <c r="N176" s="96"/>
      <c r="O176" s="96"/>
      <c r="P176" s="96"/>
      <c r="Q176" s="96"/>
      <c r="R176" s="96"/>
      <c r="S176" s="96"/>
      <c r="T176" s="94">
        <f t="shared" si="14"/>
        <v>0</v>
      </c>
      <c r="U176" s="94">
        <f t="shared" si="15"/>
        <v>0</v>
      </c>
    </row>
    <row r="177" spans="1:21" s="89" customFormat="1">
      <c r="A177" s="255" t="s">
        <v>725</v>
      </c>
      <c r="B177" s="86"/>
      <c r="C177" s="86"/>
      <c r="D177" s="91"/>
      <c r="E177" s="90"/>
      <c r="F177" s="86"/>
      <c r="G177" s="87"/>
      <c r="H177" s="86"/>
      <c r="I177" s="86"/>
      <c r="J177" s="90"/>
      <c r="K177" s="86"/>
      <c r="L177" s="100"/>
      <c r="M177" s="96"/>
      <c r="N177" s="96"/>
      <c r="O177" s="96"/>
      <c r="P177" s="96"/>
      <c r="Q177" s="96"/>
      <c r="R177" s="96"/>
      <c r="S177" s="96"/>
      <c r="T177" s="94">
        <f t="shared" si="14"/>
        <v>0</v>
      </c>
      <c r="U177" s="94">
        <f t="shared" si="15"/>
        <v>0</v>
      </c>
    </row>
    <row r="178" spans="1:21" s="89" customFormat="1">
      <c r="A178" s="255" t="s">
        <v>726</v>
      </c>
      <c r="B178" s="86"/>
      <c r="C178" s="86"/>
      <c r="D178" s="91"/>
      <c r="E178" s="90"/>
      <c r="F178" s="86"/>
      <c r="G178" s="87"/>
      <c r="H178" s="86"/>
      <c r="I178" s="86"/>
      <c r="J178" s="90"/>
      <c r="K178" s="86"/>
      <c r="L178" s="100"/>
      <c r="M178" s="96"/>
      <c r="N178" s="96"/>
      <c r="O178" s="96"/>
      <c r="P178" s="96"/>
      <c r="Q178" s="96"/>
      <c r="R178" s="96"/>
      <c r="S178" s="96"/>
      <c r="T178" s="94">
        <f t="shared" si="14"/>
        <v>0</v>
      </c>
      <c r="U178" s="94">
        <f t="shared" si="15"/>
        <v>0</v>
      </c>
    </row>
    <row r="179" spans="1:21" s="89" customFormat="1">
      <c r="A179" s="255" t="s">
        <v>727</v>
      </c>
      <c r="B179" s="86"/>
      <c r="C179" s="86"/>
      <c r="D179" s="91"/>
      <c r="E179" s="90"/>
      <c r="F179" s="86"/>
      <c r="G179" s="87"/>
      <c r="H179" s="86"/>
      <c r="I179" s="86"/>
      <c r="J179" s="90"/>
      <c r="K179" s="86"/>
      <c r="L179" s="100"/>
      <c r="M179" s="96"/>
      <c r="N179" s="96"/>
      <c r="O179" s="96"/>
      <c r="P179" s="96"/>
      <c r="Q179" s="96"/>
      <c r="R179" s="96"/>
      <c r="S179" s="96"/>
      <c r="T179" s="94">
        <f t="shared" si="14"/>
        <v>0</v>
      </c>
      <c r="U179" s="94">
        <f t="shared" si="15"/>
        <v>0</v>
      </c>
    </row>
    <row r="180" spans="1:21" s="89" customFormat="1">
      <c r="A180" s="255" t="s">
        <v>728</v>
      </c>
      <c r="B180" s="86"/>
      <c r="C180" s="86"/>
      <c r="D180" s="91"/>
      <c r="E180" s="90"/>
      <c r="F180" s="86"/>
      <c r="G180" s="87"/>
      <c r="H180" s="86"/>
      <c r="I180" s="86"/>
      <c r="J180" s="90"/>
      <c r="K180" s="86"/>
      <c r="L180" s="100"/>
      <c r="M180" s="96"/>
      <c r="N180" s="96"/>
      <c r="O180" s="96"/>
      <c r="P180" s="96"/>
      <c r="Q180" s="96"/>
      <c r="R180" s="96"/>
      <c r="S180" s="96"/>
      <c r="T180" s="94">
        <f t="shared" ref="T180:T192" si="16">SUM(L180:N180)</f>
        <v>0</v>
      </c>
      <c r="U180" s="94">
        <f t="shared" ref="U180:U192" si="17">SUM(O180:S180)</f>
        <v>0</v>
      </c>
    </row>
    <row r="181" spans="1:21" s="89" customFormat="1">
      <c r="A181" s="255" t="s">
        <v>729</v>
      </c>
      <c r="B181" s="86"/>
      <c r="C181" s="86"/>
      <c r="D181" s="91"/>
      <c r="E181" s="90"/>
      <c r="F181" s="86"/>
      <c r="G181" s="87"/>
      <c r="H181" s="86"/>
      <c r="I181" s="86"/>
      <c r="J181" s="90"/>
      <c r="K181" s="86"/>
      <c r="L181" s="100"/>
      <c r="M181" s="96"/>
      <c r="N181" s="96"/>
      <c r="O181" s="96"/>
      <c r="P181" s="96"/>
      <c r="Q181" s="96"/>
      <c r="R181" s="96"/>
      <c r="S181" s="96"/>
      <c r="T181" s="94">
        <f t="shared" si="16"/>
        <v>0</v>
      </c>
      <c r="U181" s="94">
        <f t="shared" si="17"/>
        <v>0</v>
      </c>
    </row>
    <row r="182" spans="1:21" s="89" customFormat="1">
      <c r="A182" s="255" t="s">
        <v>730</v>
      </c>
      <c r="B182" s="86"/>
      <c r="C182" s="86"/>
      <c r="D182" s="91"/>
      <c r="E182" s="90"/>
      <c r="F182" s="86"/>
      <c r="G182" s="87"/>
      <c r="H182" s="86"/>
      <c r="I182" s="86"/>
      <c r="J182" s="90"/>
      <c r="K182" s="86"/>
      <c r="L182" s="100"/>
      <c r="M182" s="96"/>
      <c r="N182" s="96"/>
      <c r="O182" s="96"/>
      <c r="P182" s="96"/>
      <c r="Q182" s="96"/>
      <c r="R182" s="96"/>
      <c r="S182" s="96"/>
      <c r="T182" s="94">
        <f t="shared" si="16"/>
        <v>0</v>
      </c>
      <c r="U182" s="94">
        <f t="shared" si="17"/>
        <v>0</v>
      </c>
    </row>
    <row r="183" spans="1:21" s="89" customFormat="1">
      <c r="A183" s="255" t="s">
        <v>731</v>
      </c>
      <c r="B183" s="86"/>
      <c r="C183" s="86"/>
      <c r="D183" s="91"/>
      <c r="E183" s="90"/>
      <c r="F183" s="86"/>
      <c r="G183" s="87"/>
      <c r="H183" s="86"/>
      <c r="I183" s="86"/>
      <c r="J183" s="90"/>
      <c r="K183" s="86"/>
      <c r="L183" s="100"/>
      <c r="M183" s="96"/>
      <c r="N183" s="96"/>
      <c r="O183" s="96"/>
      <c r="P183" s="96"/>
      <c r="Q183" s="96"/>
      <c r="R183" s="96"/>
      <c r="S183" s="96"/>
      <c r="T183" s="94">
        <f t="shared" si="16"/>
        <v>0</v>
      </c>
      <c r="U183" s="94">
        <f t="shared" si="17"/>
        <v>0</v>
      </c>
    </row>
    <row r="184" spans="1:21" s="89" customFormat="1">
      <c r="A184" s="255" t="s">
        <v>732</v>
      </c>
      <c r="B184" s="86"/>
      <c r="C184" s="86"/>
      <c r="D184" s="91"/>
      <c r="E184" s="90"/>
      <c r="F184" s="86"/>
      <c r="G184" s="87"/>
      <c r="H184" s="86"/>
      <c r="I184" s="86"/>
      <c r="J184" s="90"/>
      <c r="K184" s="86"/>
      <c r="L184" s="100"/>
      <c r="M184" s="96"/>
      <c r="N184" s="96"/>
      <c r="O184" s="96"/>
      <c r="P184" s="96"/>
      <c r="Q184" s="96"/>
      <c r="R184" s="96"/>
      <c r="S184" s="96"/>
      <c r="T184" s="94">
        <f t="shared" si="16"/>
        <v>0</v>
      </c>
      <c r="U184" s="94">
        <f t="shared" si="17"/>
        <v>0</v>
      </c>
    </row>
    <row r="185" spans="1:21" s="89" customFormat="1">
      <c r="A185" s="255" t="s">
        <v>733</v>
      </c>
      <c r="B185" s="86"/>
      <c r="C185" s="86"/>
      <c r="D185" s="91"/>
      <c r="E185" s="90"/>
      <c r="F185" s="86"/>
      <c r="G185" s="87"/>
      <c r="H185" s="86"/>
      <c r="I185" s="86"/>
      <c r="J185" s="90"/>
      <c r="K185" s="86"/>
      <c r="L185" s="100"/>
      <c r="M185" s="96"/>
      <c r="N185" s="96"/>
      <c r="O185" s="96"/>
      <c r="P185" s="96"/>
      <c r="Q185" s="96"/>
      <c r="R185" s="96"/>
      <c r="S185" s="96"/>
      <c r="T185" s="94">
        <f t="shared" si="16"/>
        <v>0</v>
      </c>
      <c r="U185" s="94">
        <f t="shared" si="17"/>
        <v>0</v>
      </c>
    </row>
    <row r="186" spans="1:21" s="89" customFormat="1">
      <c r="A186" s="255" t="s">
        <v>734</v>
      </c>
      <c r="B186" s="86"/>
      <c r="C186" s="86"/>
      <c r="D186" s="91"/>
      <c r="E186" s="90"/>
      <c r="F186" s="86"/>
      <c r="G186" s="87"/>
      <c r="H186" s="86"/>
      <c r="I186" s="86"/>
      <c r="J186" s="90"/>
      <c r="K186" s="86"/>
      <c r="L186" s="100"/>
      <c r="M186" s="96"/>
      <c r="N186" s="96"/>
      <c r="O186" s="96"/>
      <c r="P186" s="96"/>
      <c r="Q186" s="96"/>
      <c r="R186" s="96"/>
      <c r="S186" s="96"/>
      <c r="T186" s="94">
        <f t="shared" si="16"/>
        <v>0</v>
      </c>
      <c r="U186" s="94">
        <f t="shared" si="17"/>
        <v>0</v>
      </c>
    </row>
    <row r="187" spans="1:21" s="89" customFormat="1">
      <c r="A187" s="255" t="s">
        <v>735</v>
      </c>
      <c r="B187" s="86"/>
      <c r="C187" s="86"/>
      <c r="D187" s="91"/>
      <c r="E187" s="90"/>
      <c r="F187" s="86"/>
      <c r="G187" s="87"/>
      <c r="H187" s="86"/>
      <c r="I187" s="86"/>
      <c r="J187" s="90"/>
      <c r="K187" s="86"/>
      <c r="L187" s="100"/>
      <c r="M187" s="96"/>
      <c r="N187" s="96"/>
      <c r="O187" s="96"/>
      <c r="P187" s="96"/>
      <c r="Q187" s="96"/>
      <c r="R187" s="96"/>
      <c r="S187" s="96"/>
      <c r="T187" s="94">
        <f t="shared" si="16"/>
        <v>0</v>
      </c>
      <c r="U187" s="94">
        <f t="shared" si="17"/>
        <v>0</v>
      </c>
    </row>
    <row r="188" spans="1:21" s="89" customFormat="1">
      <c r="A188" s="255" t="s">
        <v>736</v>
      </c>
      <c r="B188" s="86"/>
      <c r="C188" s="86"/>
      <c r="D188" s="91"/>
      <c r="E188" s="90"/>
      <c r="F188" s="86"/>
      <c r="G188" s="87"/>
      <c r="H188" s="86"/>
      <c r="I188" s="86"/>
      <c r="J188" s="90"/>
      <c r="K188" s="86"/>
      <c r="L188" s="100"/>
      <c r="M188" s="96"/>
      <c r="N188" s="96"/>
      <c r="O188" s="96"/>
      <c r="P188" s="96"/>
      <c r="Q188" s="96"/>
      <c r="R188" s="96"/>
      <c r="S188" s="96"/>
      <c r="T188" s="94">
        <f t="shared" si="16"/>
        <v>0</v>
      </c>
      <c r="U188" s="94">
        <f t="shared" si="17"/>
        <v>0</v>
      </c>
    </row>
    <row r="189" spans="1:21" s="89" customFormat="1">
      <c r="A189" s="255" t="s">
        <v>737</v>
      </c>
      <c r="B189" s="86"/>
      <c r="C189" s="86"/>
      <c r="D189" s="91"/>
      <c r="E189" s="90"/>
      <c r="F189" s="86"/>
      <c r="G189" s="87"/>
      <c r="H189" s="86"/>
      <c r="I189" s="86"/>
      <c r="J189" s="90"/>
      <c r="K189" s="86"/>
      <c r="L189" s="100"/>
      <c r="M189" s="96"/>
      <c r="N189" s="96"/>
      <c r="O189" s="96"/>
      <c r="P189" s="96"/>
      <c r="Q189" s="96"/>
      <c r="R189" s="96"/>
      <c r="S189" s="96"/>
      <c r="T189" s="94">
        <f t="shared" si="16"/>
        <v>0</v>
      </c>
      <c r="U189" s="94">
        <f t="shared" si="17"/>
        <v>0</v>
      </c>
    </row>
    <row r="190" spans="1:21" s="89" customFormat="1">
      <c r="A190" s="255" t="s">
        <v>738</v>
      </c>
      <c r="B190" s="86"/>
      <c r="C190" s="86"/>
      <c r="D190" s="91"/>
      <c r="E190" s="90"/>
      <c r="F190" s="86"/>
      <c r="G190" s="87"/>
      <c r="H190" s="86"/>
      <c r="I190" s="86"/>
      <c r="J190" s="90"/>
      <c r="K190" s="86"/>
      <c r="L190" s="100"/>
      <c r="M190" s="96"/>
      <c r="N190" s="96"/>
      <c r="O190" s="96"/>
      <c r="P190" s="96"/>
      <c r="Q190" s="96"/>
      <c r="R190" s="96"/>
      <c r="S190" s="96"/>
      <c r="T190" s="94">
        <f t="shared" si="16"/>
        <v>0</v>
      </c>
      <c r="U190" s="94">
        <f t="shared" si="17"/>
        <v>0</v>
      </c>
    </row>
    <row r="191" spans="1:21" s="89" customFormat="1">
      <c r="A191" s="255" t="s">
        <v>739</v>
      </c>
      <c r="B191" s="86"/>
      <c r="C191" s="86"/>
      <c r="D191" s="91"/>
      <c r="E191" s="90"/>
      <c r="F191" s="86"/>
      <c r="G191" s="87"/>
      <c r="H191" s="86"/>
      <c r="I191" s="86"/>
      <c r="J191" s="90"/>
      <c r="K191" s="86"/>
      <c r="L191" s="100"/>
      <c r="M191" s="96"/>
      <c r="N191" s="96"/>
      <c r="O191" s="96"/>
      <c r="P191" s="96"/>
      <c r="Q191" s="96"/>
      <c r="R191" s="96"/>
      <c r="S191" s="96"/>
      <c r="T191" s="94">
        <f t="shared" si="16"/>
        <v>0</v>
      </c>
      <c r="U191" s="94">
        <f t="shared" si="17"/>
        <v>0</v>
      </c>
    </row>
    <row r="192" spans="1:21" s="89" customFormat="1">
      <c r="A192" s="255" t="s">
        <v>740</v>
      </c>
      <c r="B192" s="86"/>
      <c r="C192" s="86"/>
      <c r="D192" s="91"/>
      <c r="E192" s="90"/>
      <c r="F192" s="86"/>
      <c r="G192" s="87"/>
      <c r="H192" s="86"/>
      <c r="I192" s="86"/>
      <c r="J192" s="90"/>
      <c r="K192" s="86"/>
      <c r="L192" s="100"/>
      <c r="M192" s="96"/>
      <c r="N192" s="96"/>
      <c r="O192" s="96"/>
      <c r="P192" s="96"/>
      <c r="Q192" s="96"/>
      <c r="R192" s="96"/>
      <c r="S192" s="96"/>
      <c r="T192" s="94">
        <f t="shared" si="16"/>
        <v>0</v>
      </c>
      <c r="U192" s="94">
        <f t="shared" si="17"/>
        <v>0</v>
      </c>
    </row>
    <row r="193" spans="1:21" s="89" customFormat="1">
      <c r="A193" s="255" t="s">
        <v>741</v>
      </c>
      <c r="B193" s="86"/>
      <c r="C193" s="86"/>
      <c r="D193" s="91"/>
      <c r="E193" s="90"/>
      <c r="F193" s="86"/>
      <c r="G193" s="87"/>
      <c r="H193" s="86"/>
      <c r="I193" s="86"/>
      <c r="J193" s="90"/>
      <c r="K193" s="86"/>
      <c r="L193" s="100"/>
      <c r="M193" s="96"/>
      <c r="N193" s="96"/>
      <c r="O193" s="96"/>
      <c r="P193" s="96"/>
      <c r="Q193" s="96"/>
      <c r="R193" s="96"/>
      <c r="S193" s="96"/>
      <c r="T193" s="94">
        <f t="shared" si="14"/>
        <v>0</v>
      </c>
      <c r="U193" s="94">
        <f t="shared" si="15"/>
        <v>0</v>
      </c>
    </row>
    <row r="194" spans="1:21" s="89" customFormat="1">
      <c r="A194" s="255" t="s">
        <v>742</v>
      </c>
      <c r="B194" s="86"/>
      <c r="C194" s="86"/>
      <c r="D194" s="91"/>
      <c r="E194" s="90"/>
      <c r="F194" s="86"/>
      <c r="G194" s="87"/>
      <c r="H194" s="86"/>
      <c r="I194" s="86"/>
      <c r="J194" s="90"/>
      <c r="K194" s="86"/>
      <c r="L194" s="100"/>
      <c r="M194" s="96"/>
      <c r="N194" s="96"/>
      <c r="O194" s="96"/>
      <c r="P194" s="96"/>
      <c r="Q194" s="96"/>
      <c r="R194" s="96"/>
      <c r="S194" s="96"/>
      <c r="T194" s="94">
        <f t="shared" si="14"/>
        <v>0</v>
      </c>
      <c r="U194" s="94">
        <f t="shared" si="15"/>
        <v>0</v>
      </c>
    </row>
    <row r="195" spans="1:21" s="89" customFormat="1">
      <c r="A195" s="255" t="s">
        <v>743</v>
      </c>
      <c r="B195" s="86"/>
      <c r="C195" s="86"/>
      <c r="D195" s="91"/>
      <c r="E195" s="90"/>
      <c r="F195" s="86"/>
      <c r="G195" s="87"/>
      <c r="H195" s="86"/>
      <c r="I195" s="86"/>
      <c r="J195" s="90"/>
      <c r="K195" s="86"/>
      <c r="L195" s="100"/>
      <c r="M195" s="96"/>
      <c r="N195" s="96"/>
      <c r="O195" s="96"/>
      <c r="P195" s="96"/>
      <c r="Q195" s="96"/>
      <c r="R195" s="96"/>
      <c r="S195" s="96"/>
      <c r="T195" s="94">
        <f t="shared" si="14"/>
        <v>0</v>
      </c>
      <c r="U195" s="94">
        <f t="shared" si="15"/>
        <v>0</v>
      </c>
    </row>
    <row r="196" spans="1:21" s="89" customFormat="1">
      <c r="A196" s="255" t="s">
        <v>744</v>
      </c>
      <c r="B196" s="86"/>
      <c r="C196" s="86"/>
      <c r="D196" s="91"/>
      <c r="E196" s="90"/>
      <c r="F196" s="86"/>
      <c r="G196" s="87"/>
      <c r="H196" s="86"/>
      <c r="I196" s="86"/>
      <c r="J196" s="90"/>
      <c r="K196" s="86"/>
      <c r="L196" s="100"/>
      <c r="M196" s="96"/>
      <c r="N196" s="96"/>
      <c r="O196" s="96"/>
      <c r="P196" s="96"/>
      <c r="Q196" s="96"/>
      <c r="R196" s="96"/>
      <c r="S196" s="96"/>
      <c r="T196" s="94">
        <f t="shared" si="14"/>
        <v>0</v>
      </c>
      <c r="U196" s="94">
        <f t="shared" si="15"/>
        <v>0</v>
      </c>
    </row>
    <row r="197" spans="1:21" s="89" customFormat="1">
      <c r="A197" s="255" t="s">
        <v>745</v>
      </c>
      <c r="B197" s="86"/>
      <c r="C197" s="86"/>
      <c r="D197" s="91"/>
      <c r="E197" s="90"/>
      <c r="F197" s="86"/>
      <c r="G197" s="87"/>
      <c r="H197" s="86"/>
      <c r="I197" s="86"/>
      <c r="J197" s="90"/>
      <c r="K197" s="86"/>
      <c r="L197" s="100"/>
      <c r="M197" s="96"/>
      <c r="N197" s="96"/>
      <c r="O197" s="96"/>
      <c r="P197" s="96"/>
      <c r="Q197" s="96"/>
      <c r="R197" s="96"/>
      <c r="S197" s="96"/>
      <c r="T197" s="94">
        <f t="shared" si="14"/>
        <v>0</v>
      </c>
      <c r="U197" s="94">
        <f t="shared" si="15"/>
        <v>0</v>
      </c>
    </row>
    <row r="198" spans="1:21" s="89" customFormat="1">
      <c r="A198" s="255" t="s">
        <v>746</v>
      </c>
      <c r="B198" s="86"/>
      <c r="C198" s="86"/>
      <c r="D198" s="91"/>
      <c r="E198" s="90"/>
      <c r="F198" s="86"/>
      <c r="G198" s="87"/>
      <c r="H198" s="86"/>
      <c r="I198" s="86"/>
      <c r="J198" s="90"/>
      <c r="K198" s="86"/>
      <c r="L198" s="100"/>
      <c r="M198" s="96"/>
      <c r="N198" s="96"/>
      <c r="O198" s="96"/>
      <c r="P198" s="96"/>
      <c r="Q198" s="96"/>
      <c r="R198" s="96"/>
      <c r="S198" s="96"/>
      <c r="T198" s="94">
        <f t="shared" si="14"/>
        <v>0</v>
      </c>
      <c r="U198" s="94">
        <f t="shared" si="15"/>
        <v>0</v>
      </c>
    </row>
    <row r="199" spans="1:21" s="89" customFormat="1">
      <c r="A199" s="255" t="s">
        <v>747</v>
      </c>
      <c r="B199" s="86"/>
      <c r="C199" s="86"/>
      <c r="D199" s="91"/>
      <c r="E199" s="90"/>
      <c r="F199" s="86"/>
      <c r="G199" s="87"/>
      <c r="H199" s="86"/>
      <c r="I199" s="86"/>
      <c r="J199" s="90"/>
      <c r="K199" s="86"/>
      <c r="L199" s="100"/>
      <c r="M199" s="96"/>
      <c r="N199" s="96"/>
      <c r="O199" s="96"/>
      <c r="P199" s="96"/>
      <c r="Q199" s="96"/>
      <c r="R199" s="96"/>
      <c r="S199" s="96"/>
      <c r="T199" s="94">
        <f t="shared" si="14"/>
        <v>0</v>
      </c>
      <c r="U199" s="94">
        <f t="shared" si="15"/>
        <v>0</v>
      </c>
    </row>
    <row r="200" spans="1:21" s="89" customFormat="1">
      <c r="A200" s="255" t="s">
        <v>748</v>
      </c>
      <c r="B200" s="86"/>
      <c r="C200" s="86"/>
      <c r="D200" s="91"/>
      <c r="E200" s="90"/>
      <c r="F200" s="86"/>
      <c r="G200" s="87"/>
      <c r="H200" s="86"/>
      <c r="I200" s="86"/>
      <c r="J200" s="90"/>
      <c r="K200" s="86"/>
      <c r="L200" s="100"/>
      <c r="M200" s="96"/>
      <c r="N200" s="96"/>
      <c r="O200" s="96"/>
      <c r="P200" s="96"/>
      <c r="Q200" s="96"/>
      <c r="R200" s="96"/>
      <c r="S200" s="96"/>
      <c r="T200" s="94">
        <f t="shared" si="14"/>
        <v>0</v>
      </c>
      <c r="U200" s="94">
        <f t="shared" si="15"/>
        <v>0</v>
      </c>
    </row>
    <row r="201" spans="1:21" s="89" customFormat="1">
      <c r="A201" s="255" t="s">
        <v>749</v>
      </c>
      <c r="B201" s="86"/>
      <c r="C201" s="86"/>
      <c r="D201" s="91"/>
      <c r="E201" s="90"/>
      <c r="F201" s="86"/>
      <c r="G201" s="87"/>
      <c r="H201" s="86"/>
      <c r="I201" s="86"/>
      <c r="J201" s="90"/>
      <c r="K201" s="86"/>
      <c r="L201" s="100"/>
      <c r="M201" s="96"/>
      <c r="N201" s="96"/>
      <c r="O201" s="96"/>
      <c r="P201" s="96"/>
      <c r="Q201" s="96"/>
      <c r="R201" s="96"/>
      <c r="S201" s="96"/>
      <c r="T201" s="94">
        <f t="shared" si="14"/>
        <v>0</v>
      </c>
      <c r="U201" s="94">
        <f t="shared" si="15"/>
        <v>0</v>
      </c>
    </row>
    <row r="202" spans="1:21" s="89" customFormat="1">
      <c r="A202" s="255" t="s">
        <v>750</v>
      </c>
      <c r="B202" s="86"/>
      <c r="C202" s="86"/>
      <c r="D202" s="91"/>
      <c r="E202" s="90"/>
      <c r="F202" s="86"/>
      <c r="G202" s="87"/>
      <c r="H202" s="86"/>
      <c r="I202" s="86"/>
      <c r="J202" s="90"/>
      <c r="K202" s="86"/>
      <c r="L202" s="100"/>
      <c r="M202" s="96"/>
      <c r="N202" s="96"/>
      <c r="O202" s="96"/>
      <c r="P202" s="96"/>
      <c r="Q202" s="96"/>
      <c r="R202" s="96"/>
      <c r="S202" s="96"/>
      <c r="T202" s="94">
        <f t="shared" si="14"/>
        <v>0</v>
      </c>
      <c r="U202" s="94">
        <f t="shared" si="15"/>
        <v>0</v>
      </c>
    </row>
    <row r="203" spans="1:21" s="89" customFormat="1">
      <c r="A203" s="255" t="s">
        <v>751</v>
      </c>
      <c r="B203" s="86"/>
      <c r="C203" s="86"/>
      <c r="D203" s="91"/>
      <c r="E203" s="90"/>
      <c r="F203" s="86"/>
      <c r="G203" s="87"/>
      <c r="H203" s="86"/>
      <c r="I203" s="86"/>
      <c r="J203" s="90"/>
      <c r="K203" s="86"/>
      <c r="L203" s="100"/>
      <c r="M203" s="96"/>
      <c r="N203" s="96"/>
      <c r="O203" s="96"/>
      <c r="P203" s="96"/>
      <c r="Q203" s="96"/>
      <c r="R203" s="96"/>
      <c r="S203" s="96"/>
      <c r="T203" s="94">
        <f t="shared" ref="T203:T208" si="18">SUM(L203:N203)</f>
        <v>0</v>
      </c>
      <c r="U203" s="94">
        <f t="shared" ref="U203:U208" si="19">SUM(O203:S203)</f>
        <v>0</v>
      </c>
    </row>
    <row r="204" spans="1:21" s="89" customFormat="1">
      <c r="A204" s="255" t="s">
        <v>752</v>
      </c>
      <c r="B204" s="86"/>
      <c r="C204" s="86"/>
      <c r="D204" s="91"/>
      <c r="E204" s="90"/>
      <c r="F204" s="86"/>
      <c r="G204" s="87"/>
      <c r="H204" s="86"/>
      <c r="I204" s="86"/>
      <c r="J204" s="90"/>
      <c r="K204" s="86"/>
      <c r="L204" s="100"/>
      <c r="M204" s="96"/>
      <c r="N204" s="96"/>
      <c r="O204" s="96"/>
      <c r="P204" s="96"/>
      <c r="Q204" s="96"/>
      <c r="R204" s="96"/>
      <c r="S204" s="96"/>
      <c r="T204" s="94">
        <f t="shared" si="18"/>
        <v>0</v>
      </c>
      <c r="U204" s="94">
        <f t="shared" si="19"/>
        <v>0</v>
      </c>
    </row>
    <row r="205" spans="1:21" s="89" customFormat="1">
      <c r="A205" s="255" t="s">
        <v>753</v>
      </c>
      <c r="B205" s="86"/>
      <c r="C205" s="86"/>
      <c r="D205" s="91"/>
      <c r="E205" s="90"/>
      <c r="F205" s="86"/>
      <c r="G205" s="87"/>
      <c r="H205" s="86"/>
      <c r="I205" s="86"/>
      <c r="J205" s="90"/>
      <c r="K205" s="86"/>
      <c r="L205" s="100"/>
      <c r="M205" s="96"/>
      <c r="N205" s="96"/>
      <c r="O205" s="96"/>
      <c r="P205" s="96"/>
      <c r="Q205" s="96"/>
      <c r="R205" s="96"/>
      <c r="S205" s="96"/>
      <c r="T205" s="94">
        <f t="shared" si="18"/>
        <v>0</v>
      </c>
      <c r="U205" s="94">
        <f t="shared" si="19"/>
        <v>0</v>
      </c>
    </row>
    <row r="206" spans="1:21" s="89" customFormat="1">
      <c r="A206" s="255" t="s">
        <v>754</v>
      </c>
      <c r="B206" s="86"/>
      <c r="C206" s="86"/>
      <c r="D206" s="91"/>
      <c r="E206" s="90"/>
      <c r="F206" s="86"/>
      <c r="G206" s="87"/>
      <c r="H206" s="86"/>
      <c r="I206" s="86"/>
      <c r="J206" s="90"/>
      <c r="K206" s="86"/>
      <c r="L206" s="100"/>
      <c r="M206" s="96"/>
      <c r="N206" s="96"/>
      <c r="O206" s="96"/>
      <c r="P206" s="96"/>
      <c r="Q206" s="96"/>
      <c r="R206" s="96"/>
      <c r="S206" s="96"/>
      <c r="T206" s="94">
        <f t="shared" si="18"/>
        <v>0</v>
      </c>
      <c r="U206" s="94">
        <f t="shared" si="19"/>
        <v>0</v>
      </c>
    </row>
    <row r="207" spans="1:21" s="89" customFormat="1">
      <c r="A207" s="255" t="s">
        <v>755</v>
      </c>
      <c r="B207" s="86"/>
      <c r="C207" s="86"/>
      <c r="D207" s="91"/>
      <c r="E207" s="90"/>
      <c r="F207" s="86"/>
      <c r="G207" s="87"/>
      <c r="H207" s="86"/>
      <c r="I207" s="86"/>
      <c r="J207" s="90"/>
      <c r="K207" s="86"/>
      <c r="L207" s="100"/>
      <c r="M207" s="96"/>
      <c r="N207" s="96"/>
      <c r="O207" s="96"/>
      <c r="P207" s="96"/>
      <c r="Q207" s="96"/>
      <c r="R207" s="96"/>
      <c r="S207" s="96"/>
      <c r="T207" s="94">
        <f t="shared" si="18"/>
        <v>0</v>
      </c>
      <c r="U207" s="94">
        <f t="shared" si="19"/>
        <v>0</v>
      </c>
    </row>
    <row r="208" spans="1:21" s="89" customFormat="1">
      <c r="A208" s="255" t="s">
        <v>756</v>
      </c>
      <c r="B208" s="86"/>
      <c r="C208" s="86"/>
      <c r="D208" s="91"/>
      <c r="E208" s="90"/>
      <c r="F208" s="86"/>
      <c r="G208" s="87"/>
      <c r="H208" s="86"/>
      <c r="I208" s="86"/>
      <c r="J208" s="90"/>
      <c r="K208" s="86"/>
      <c r="L208" s="100"/>
      <c r="M208" s="96"/>
      <c r="N208" s="96"/>
      <c r="O208" s="96"/>
      <c r="P208" s="96"/>
      <c r="Q208" s="96"/>
      <c r="R208" s="96"/>
      <c r="S208" s="96"/>
      <c r="T208" s="94">
        <f t="shared" si="18"/>
        <v>0</v>
      </c>
      <c r="U208" s="94">
        <f t="shared" si="19"/>
        <v>0</v>
      </c>
    </row>
    <row r="209" spans="1:21" s="89" customFormat="1">
      <c r="A209" s="255" t="s">
        <v>757</v>
      </c>
      <c r="B209" s="86"/>
      <c r="C209" s="86"/>
      <c r="D209" s="91"/>
      <c r="E209" s="90"/>
      <c r="F209" s="86"/>
      <c r="G209" s="87"/>
      <c r="H209" s="86"/>
      <c r="I209" s="86"/>
      <c r="J209" s="90"/>
      <c r="K209" s="86"/>
      <c r="L209" s="100"/>
      <c r="M209" s="96"/>
      <c r="N209" s="96"/>
      <c r="O209" s="96"/>
      <c r="P209" s="96"/>
      <c r="Q209" s="96"/>
      <c r="R209" s="96"/>
      <c r="S209" s="96"/>
      <c r="T209" s="94">
        <f t="shared" si="14"/>
        <v>0</v>
      </c>
      <c r="U209" s="94">
        <f t="shared" si="15"/>
        <v>0</v>
      </c>
    </row>
    <row r="210" spans="1:21" s="89" customFormat="1">
      <c r="A210" s="255" t="s">
        <v>758</v>
      </c>
      <c r="B210" s="86"/>
      <c r="C210" s="86"/>
      <c r="D210" s="91"/>
      <c r="E210" s="90"/>
      <c r="F210" s="86"/>
      <c r="G210" s="87"/>
      <c r="H210" s="86"/>
      <c r="I210" s="86"/>
      <c r="J210" s="90"/>
      <c r="K210" s="86"/>
      <c r="L210" s="100"/>
      <c r="M210" s="96"/>
      <c r="N210" s="96"/>
      <c r="O210" s="96"/>
      <c r="P210" s="96"/>
      <c r="Q210" s="96"/>
      <c r="R210" s="96"/>
      <c r="S210" s="96"/>
      <c r="T210" s="94">
        <f>SUM(L210:N210)</f>
        <v>0</v>
      </c>
      <c r="U210" s="94">
        <f>SUM(O210:S210)</f>
        <v>0</v>
      </c>
    </row>
    <row r="211" spans="1:21" s="89" customFormat="1">
      <c r="A211" s="255" t="s">
        <v>759</v>
      </c>
      <c r="B211" s="86"/>
      <c r="C211" s="86"/>
      <c r="D211" s="91"/>
      <c r="E211" s="90"/>
      <c r="F211" s="86"/>
      <c r="G211" s="87"/>
      <c r="H211" s="86"/>
      <c r="I211" s="86"/>
      <c r="J211" s="90"/>
      <c r="K211" s="86"/>
      <c r="L211" s="100"/>
      <c r="M211" s="96"/>
      <c r="N211" s="96"/>
      <c r="O211" s="96"/>
      <c r="P211" s="96"/>
      <c r="Q211" s="96"/>
      <c r="R211" s="96"/>
      <c r="S211" s="96"/>
      <c r="T211" s="94"/>
      <c r="U211" s="94"/>
    </row>
    <row r="212" spans="1:21" s="89" customFormat="1">
      <c r="A212" s="255" t="s">
        <v>760</v>
      </c>
      <c r="B212" s="86"/>
      <c r="C212" s="86"/>
      <c r="D212" s="91"/>
      <c r="E212" s="90"/>
      <c r="F212" s="86"/>
      <c r="G212" s="87"/>
      <c r="H212" s="86"/>
      <c r="I212" s="86"/>
      <c r="J212" s="90"/>
      <c r="K212" s="86"/>
      <c r="L212" s="100"/>
      <c r="M212" s="96"/>
      <c r="N212" s="96"/>
      <c r="O212" s="96"/>
      <c r="P212" s="96"/>
      <c r="Q212" s="96"/>
      <c r="R212" s="96"/>
      <c r="S212" s="96"/>
      <c r="T212" s="94">
        <f>SUM(L212:N212)</f>
        <v>0</v>
      </c>
      <c r="U212" s="94">
        <f>SUM(O212:S212)</f>
        <v>0</v>
      </c>
    </row>
    <row r="213" spans="1:21" s="89" customFormat="1">
      <c r="A213" s="92" t="s">
        <v>95</v>
      </c>
      <c r="B213" s="92" t="s">
        <v>95</v>
      </c>
      <c r="C213" s="92" t="s">
        <v>95</v>
      </c>
      <c r="D213" s="92" t="s">
        <v>95</v>
      </c>
      <c r="E213" s="93" t="s">
        <v>95</v>
      </c>
      <c r="F213" s="92" t="s">
        <v>95</v>
      </c>
      <c r="G213" s="92" t="s">
        <v>95</v>
      </c>
      <c r="H213" s="92" t="s">
        <v>95</v>
      </c>
      <c r="I213" s="92" t="s">
        <v>95</v>
      </c>
      <c r="J213" s="93" t="s">
        <v>95</v>
      </c>
      <c r="K213" s="92" t="s">
        <v>95</v>
      </c>
      <c r="L213" s="92" t="s">
        <v>95</v>
      </c>
      <c r="M213" s="92" t="s">
        <v>95</v>
      </c>
      <c r="N213" s="92" t="s">
        <v>95</v>
      </c>
      <c r="O213" s="92" t="s">
        <v>95</v>
      </c>
      <c r="P213" s="92" t="s">
        <v>95</v>
      </c>
      <c r="Q213" s="92" t="s">
        <v>95</v>
      </c>
      <c r="R213" s="92" t="s">
        <v>95</v>
      </c>
      <c r="S213" s="92" t="s">
        <v>95</v>
      </c>
      <c r="T213" s="92" t="s">
        <v>95</v>
      </c>
      <c r="U213" s="92" t="s">
        <v>95</v>
      </c>
    </row>
  </sheetData>
  <autoFilter ref="A12:U213" xr:uid="{00000000-0009-0000-0000-00000A000000}"/>
  <mergeCells count="2">
    <mergeCell ref="H11:J11"/>
    <mergeCell ref="K11:U11"/>
  </mergeCells>
  <dataValidations count="2">
    <dataValidation type="list" allowBlank="1" showInputMessage="1" showErrorMessage="1" sqref="H13:H212" xr:uid="{00000000-0002-0000-0A00-000000000000}">
      <formula1>"Yes,No"</formula1>
    </dataValidation>
    <dataValidation type="list" allowBlank="1" showInputMessage="1" showErrorMessage="1" sqref="I13:I213" xr:uid="{00000000-0002-0000-0A00-000001000000}">
      <formula1>"PoF,CoF,PoF &amp; CoF,None"</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A00-000002000000}">
          <x14:formula1>
            <xm:f>'N1.1_Intervention_Definitions'!$A$11:$A$17</xm:f>
          </x14:formula1>
          <xm:sqref>F13:F212</xm:sqref>
        </x14:dataValidation>
        <x14:dataValidation type="list" allowBlank="1" showInputMessage="1" showErrorMessage="1" xr:uid="{00000000-0002-0000-0A00-000003000000}">
          <x14:formula1>
            <xm:f>'N0.6_Lookup_References'!$A$13:$A$51</xm:f>
          </x14:formula1>
          <xm:sqref>C13:D72 B12:B213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9" tint="-0.499984740745262"/>
  </sheetPr>
  <dimension ref="A1:P13"/>
  <sheetViews>
    <sheetView workbookViewId="0"/>
  </sheetViews>
  <sheetFormatPr defaultColWidth="7.85546875" defaultRowHeight="12.75"/>
  <cols>
    <col min="1" max="1" width="25.85546875" style="3" customWidth="1"/>
    <col min="2" max="2" width="40.42578125" style="3" customWidth="1"/>
    <col min="3" max="3" width="9" style="10" customWidth="1"/>
    <col min="4" max="46" width="7.85546875" style="3"/>
    <col min="47" max="47" width="9.42578125" style="3" bestFit="1" customWidth="1"/>
    <col min="48" max="16384" width="7.85546875" style="3"/>
  </cols>
  <sheetData>
    <row r="1" spans="1:16" ht="24.75">
      <c r="A1" s="1" t="str">
        <f>N0_Cover!A1</f>
        <v>RIIO-2 Business Plan Data Template</v>
      </c>
      <c r="B1" s="2"/>
      <c r="C1" s="2"/>
      <c r="D1" s="2"/>
      <c r="E1" s="2"/>
      <c r="F1" s="73"/>
      <c r="G1" s="2"/>
      <c r="H1" s="2"/>
      <c r="I1" s="2"/>
      <c r="J1" s="2"/>
      <c r="K1" s="2"/>
      <c r="L1" s="2"/>
      <c r="M1" s="2"/>
      <c r="N1" s="2"/>
      <c r="O1" s="2"/>
      <c r="P1" s="2"/>
    </row>
    <row r="2" spans="1:16" ht="22.5">
      <c r="A2" s="1" t="str">
        <f>N0_Cover!$B$12</f>
        <v>Scottish Power Transmission</v>
      </c>
      <c r="B2" s="4"/>
      <c r="C2" s="4"/>
      <c r="D2" s="4"/>
      <c r="E2" s="4"/>
      <c r="F2" s="4"/>
      <c r="G2" s="4"/>
      <c r="H2" s="4"/>
      <c r="I2" s="4"/>
      <c r="J2" s="4"/>
      <c r="K2" s="4"/>
      <c r="L2" s="4"/>
      <c r="M2" s="4"/>
      <c r="N2" s="4"/>
      <c r="O2" s="4"/>
      <c r="P2" s="4"/>
    </row>
    <row r="3" spans="1:16" ht="19.5">
      <c r="A3" s="5" t="str">
        <f>"Workbook " &amp; N0_Cover!$B$14</f>
        <v>Workbook N: NARM</v>
      </c>
      <c r="B3" s="6"/>
      <c r="C3" s="6"/>
      <c r="D3" s="6"/>
      <c r="E3" s="6"/>
      <c r="F3" s="6"/>
      <c r="G3" s="6"/>
      <c r="H3" s="6"/>
      <c r="I3" s="6"/>
      <c r="J3" s="6"/>
      <c r="K3" s="6"/>
      <c r="L3" s="6"/>
      <c r="M3" s="6"/>
      <c r="N3" s="6"/>
      <c r="O3" s="6"/>
      <c r="P3" s="6"/>
    </row>
    <row r="4" spans="1:16" ht="18">
      <c r="A4" s="7" t="str">
        <f>"Submission Version " &amp; N0_Cover!$B$15 &amp; " - Submitted on " &amp; TEXT(N0_Cover!$B$16,"dd mmm yyyy")</f>
        <v>Submission Version 3.0 - Submitted on 09 Dec 2019</v>
      </c>
      <c r="B4" s="8"/>
      <c r="C4" s="8"/>
      <c r="D4" s="8"/>
      <c r="E4" s="8"/>
      <c r="F4" s="8"/>
      <c r="G4" s="8"/>
      <c r="H4" s="8"/>
      <c r="I4" s="8"/>
      <c r="J4" s="8"/>
      <c r="K4" s="8"/>
      <c r="L4" s="8"/>
      <c r="M4" s="8"/>
      <c r="N4" s="8"/>
      <c r="O4" s="8"/>
      <c r="P4" s="8"/>
    </row>
    <row r="5" spans="1:16" ht="18">
      <c r="A5" s="7" t="str">
        <f>"Template Version: " &amp; N0_Cover!$B$11</f>
        <v>Template Version: v3.0</v>
      </c>
      <c r="B5" s="8"/>
      <c r="C5" s="8"/>
      <c r="D5" s="8"/>
      <c r="E5" s="8"/>
      <c r="F5" s="8"/>
      <c r="G5" s="8"/>
      <c r="H5" s="8"/>
      <c r="I5" s="8"/>
      <c r="J5" s="8"/>
      <c r="K5" s="8"/>
      <c r="L5" s="8"/>
      <c r="M5" s="8"/>
      <c r="N5" s="8"/>
      <c r="O5" s="8"/>
      <c r="P5" s="8"/>
    </row>
    <row r="6" spans="1:16" ht="19.5">
      <c r="A6" s="5" t="str">
        <f ca="1">"Sheet: " &amp;VLOOKUP(RIGHT(CELL("filename",A1),LEN(CELL("filename",A1))-FIND("]",CELL("filename",A1))),'N0.1_Contents'!$A$11:$B$87,2,FALSE)</f>
        <v>Sheet: N2 Network Risk</v>
      </c>
      <c r="B6" s="6"/>
      <c r="C6" s="6"/>
      <c r="D6" s="6"/>
      <c r="E6" s="6"/>
      <c r="F6" s="6"/>
      <c r="G6" s="6"/>
      <c r="H6" s="6"/>
      <c r="I6" s="6"/>
      <c r="J6" s="6"/>
      <c r="K6" s="6"/>
      <c r="L6" s="6"/>
      <c r="M6" s="6"/>
      <c r="N6" s="6"/>
      <c r="O6" s="6"/>
      <c r="P6" s="6"/>
    </row>
    <row r="7" spans="1:16" ht="18">
      <c r="A7" s="7" t="str">
        <f>"Prices Base: " &amp; 'N0.5_Data_Constants'!C13</f>
        <v>Prices Base: 2018/19</v>
      </c>
      <c r="B7" s="8"/>
      <c r="C7" s="8"/>
      <c r="D7" s="8"/>
      <c r="E7" s="8"/>
      <c r="F7" s="8"/>
      <c r="G7" s="8"/>
      <c r="H7" s="8"/>
      <c r="I7" s="8"/>
      <c r="J7" s="8"/>
      <c r="K7" s="8"/>
      <c r="L7" s="8"/>
      <c r="M7" s="8"/>
      <c r="N7" s="8"/>
      <c r="O7" s="8"/>
      <c r="P7" s="8"/>
    </row>
    <row r="8" spans="1:16" s="169" customFormat="1">
      <c r="A8" s="171" t="str">
        <f>"Error Checks: " &amp; IF(ISERROR(MATCH("Error",$A$9:$P$9,0)),"OK","Error")</f>
        <v>Error Checks: OK</v>
      </c>
      <c r="B8" s="172"/>
      <c r="C8" s="172"/>
      <c r="D8" s="172"/>
      <c r="E8" s="172"/>
      <c r="F8" s="172"/>
      <c r="G8" s="172"/>
      <c r="H8" s="172"/>
      <c r="I8" s="172"/>
      <c r="J8" s="172"/>
      <c r="K8" s="172"/>
      <c r="L8" s="172"/>
      <c r="M8" s="172"/>
      <c r="N8" s="172"/>
      <c r="O8" s="172"/>
      <c r="P8" s="172"/>
    </row>
    <row r="9" spans="1:16" s="169" customFormat="1">
      <c r="A9" s="175" t="str">
        <f t="shared" ref="A9:P9" si="0">IF(ISERROR(MATCH("Error",A10:A165,0)),"-","Error")</f>
        <v>-</v>
      </c>
      <c r="B9" s="175" t="str">
        <f t="shared" si="0"/>
        <v>-</v>
      </c>
      <c r="C9" s="175" t="str">
        <f t="shared" si="0"/>
        <v>-</v>
      </c>
      <c r="D9" s="175" t="str">
        <f t="shared" si="0"/>
        <v>-</v>
      </c>
      <c r="E9" s="175" t="str">
        <f t="shared" si="0"/>
        <v>-</v>
      </c>
      <c r="F9" s="175" t="str">
        <f t="shared" si="0"/>
        <v>-</v>
      </c>
      <c r="G9" s="175" t="str">
        <f t="shared" si="0"/>
        <v>-</v>
      </c>
      <c r="H9" s="175" t="str">
        <f t="shared" si="0"/>
        <v>-</v>
      </c>
      <c r="I9" s="175" t="str">
        <f t="shared" si="0"/>
        <v>-</v>
      </c>
      <c r="J9" s="175" t="str">
        <f t="shared" si="0"/>
        <v>-</v>
      </c>
      <c r="K9" s="175" t="str">
        <f t="shared" si="0"/>
        <v>-</v>
      </c>
      <c r="L9" s="175" t="str">
        <f t="shared" si="0"/>
        <v>-</v>
      </c>
      <c r="M9" s="175" t="str">
        <f t="shared" si="0"/>
        <v>-</v>
      </c>
      <c r="N9" s="175" t="str">
        <f t="shared" si="0"/>
        <v>-</v>
      </c>
      <c r="O9" s="175" t="str">
        <f t="shared" si="0"/>
        <v>-</v>
      </c>
      <c r="P9" s="175" t="str">
        <f t="shared" si="0"/>
        <v>-</v>
      </c>
    </row>
    <row r="12" spans="1:16" ht="18">
      <c r="A12" s="9"/>
      <c r="C12" s="3"/>
    </row>
    <row r="13" spans="1:16">
      <c r="C13" s="3"/>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9" tint="-0.499984740745262"/>
  </sheetPr>
  <dimension ref="A1:BI90"/>
  <sheetViews>
    <sheetView workbookViewId="0"/>
  </sheetViews>
  <sheetFormatPr defaultRowHeight="15"/>
  <cols>
    <col min="2" max="2" width="44" style="193" bestFit="1" customWidth="1"/>
    <col min="3" max="3" width="9" customWidth="1"/>
    <col min="4" max="6" width="9.140625" customWidth="1"/>
    <col min="7" max="7" width="10.28515625" bestFit="1" customWidth="1"/>
    <col min="12" max="12" width="1" customWidth="1"/>
    <col min="13" max="13" width="9" customWidth="1"/>
    <col min="20" max="20" width="0.85546875" customWidth="1"/>
    <col min="21" max="21" width="9" customWidth="1"/>
    <col min="29" max="29" width="0.85546875" customWidth="1"/>
    <col min="31" max="31" width="1.140625" customWidth="1"/>
    <col min="47" max="47" width="9.42578125" bestFit="1" customWidth="1"/>
  </cols>
  <sheetData>
    <row r="1" spans="1:61" s="3" customFormat="1" ht="24.75">
      <c r="A1" s="1" t="str">
        <f>N0_Cover!A1</f>
        <v>RIIO-2 Business Plan Data Template</v>
      </c>
      <c r="B1" s="2"/>
      <c r="C1" s="2"/>
      <c r="D1" s="2"/>
      <c r="E1" s="2"/>
      <c r="F1" s="73"/>
      <c r="G1" s="2"/>
      <c r="H1" s="2"/>
      <c r="I1" s="2"/>
      <c r="J1" s="2"/>
      <c r="K1" s="2"/>
      <c r="L1" s="2"/>
      <c r="M1" s="2"/>
      <c r="N1" s="2"/>
      <c r="O1" s="2"/>
      <c r="P1" s="2"/>
      <c r="Q1" s="2"/>
      <c r="R1" s="2"/>
      <c r="S1" s="2"/>
      <c r="T1" s="2"/>
      <c r="U1" s="2"/>
      <c r="V1" s="2"/>
      <c r="W1" s="2"/>
      <c r="X1" s="2"/>
      <c r="Y1" s="2"/>
      <c r="Z1" s="2"/>
      <c r="AA1" s="2"/>
      <c r="AB1" s="2"/>
      <c r="AC1" s="2"/>
      <c r="AD1" s="2"/>
      <c r="AE1" s="2"/>
      <c r="AF1" s="2"/>
      <c r="AG1" s="2"/>
      <c r="AH1" s="2"/>
      <c r="AI1" s="2"/>
      <c r="AJ1"/>
      <c r="AK1"/>
      <c r="AL1"/>
      <c r="AM1"/>
      <c r="AN1"/>
      <c r="AO1"/>
      <c r="AP1"/>
      <c r="AQ1"/>
      <c r="AR1"/>
      <c r="AS1"/>
      <c r="AT1"/>
      <c r="AU1"/>
      <c r="AV1"/>
      <c r="AW1"/>
      <c r="AX1"/>
      <c r="AY1"/>
      <c r="AZ1"/>
      <c r="BA1"/>
      <c r="BB1"/>
      <c r="BC1"/>
      <c r="BD1"/>
      <c r="BE1"/>
      <c r="BF1"/>
      <c r="BG1"/>
      <c r="BH1"/>
      <c r="BI1"/>
    </row>
    <row r="2" spans="1:61" s="3" customFormat="1" ht="22.5">
      <c r="A2" s="1" t="str">
        <f>N0_Cover!$B$12</f>
        <v>Scottish Power Transmission</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c r="AK2"/>
      <c r="AL2"/>
      <c r="AM2"/>
      <c r="AN2"/>
      <c r="AO2"/>
      <c r="AP2"/>
      <c r="AQ2"/>
      <c r="AR2"/>
      <c r="AS2"/>
      <c r="AT2"/>
      <c r="AU2"/>
      <c r="AV2"/>
      <c r="AW2"/>
      <c r="AX2"/>
      <c r="AY2"/>
      <c r="AZ2"/>
      <c r="BA2"/>
      <c r="BB2"/>
      <c r="BC2"/>
      <c r="BD2"/>
      <c r="BE2"/>
      <c r="BF2"/>
      <c r="BG2"/>
      <c r="BH2"/>
      <c r="BI2"/>
    </row>
    <row r="3" spans="1:61" s="3" customFormat="1" ht="19.5">
      <c r="A3" s="5" t="str">
        <f>"Workbook " &amp; N0_Cover!$B$14</f>
        <v>Workbook N: NARM</v>
      </c>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c r="AK3"/>
      <c r="AL3"/>
      <c r="AM3"/>
      <c r="AN3"/>
      <c r="AO3"/>
      <c r="AP3"/>
      <c r="AQ3"/>
      <c r="AR3"/>
      <c r="AS3"/>
      <c r="AT3"/>
      <c r="AU3"/>
      <c r="AV3"/>
      <c r="AW3"/>
      <c r="AX3"/>
      <c r="AY3"/>
      <c r="AZ3"/>
      <c r="BA3"/>
      <c r="BB3"/>
      <c r="BC3"/>
      <c r="BD3"/>
      <c r="BE3"/>
      <c r="BF3"/>
      <c r="BG3"/>
      <c r="BH3"/>
      <c r="BI3"/>
    </row>
    <row r="4" spans="1:61" s="3" customFormat="1" ht="18">
      <c r="A4" s="7" t="str">
        <f>"Submission Version " &amp; N0_Cover!$B$15 &amp; " - Submitted on " &amp; TEXT(N0_Cover!$B$16,"dd mmm yyyy")</f>
        <v>Submission Version 3.0 - Submitted on 09 Dec 2019</v>
      </c>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c r="AK4"/>
      <c r="AL4"/>
      <c r="AM4"/>
      <c r="AN4"/>
      <c r="AO4"/>
      <c r="AP4"/>
      <c r="AQ4"/>
      <c r="AR4"/>
      <c r="AS4"/>
      <c r="AT4"/>
      <c r="AU4"/>
      <c r="AV4"/>
      <c r="AW4"/>
      <c r="AX4"/>
      <c r="AY4"/>
      <c r="AZ4"/>
      <c r="BA4"/>
      <c r="BB4"/>
      <c r="BC4"/>
      <c r="BD4"/>
      <c r="BE4"/>
      <c r="BF4"/>
      <c r="BG4"/>
      <c r="BH4"/>
      <c r="BI4"/>
    </row>
    <row r="5" spans="1:61" s="3" customFormat="1" ht="18">
      <c r="A5" s="7" t="str">
        <f>"Template Version: " &amp; N0_Cover!$B$11</f>
        <v>Template Version: v3.0</v>
      </c>
      <c r="B5" s="8"/>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c r="AK5"/>
      <c r="AL5"/>
      <c r="AM5"/>
      <c r="AN5"/>
      <c r="AO5"/>
      <c r="AP5"/>
      <c r="AQ5"/>
      <c r="AR5"/>
      <c r="AS5"/>
      <c r="AT5"/>
      <c r="AU5"/>
      <c r="AV5"/>
      <c r="AW5"/>
      <c r="AX5"/>
      <c r="AY5"/>
      <c r="AZ5"/>
      <c r="BA5"/>
      <c r="BB5"/>
      <c r="BC5"/>
      <c r="BD5"/>
      <c r="BE5"/>
      <c r="BF5"/>
      <c r="BG5"/>
      <c r="BH5"/>
      <c r="BI5"/>
    </row>
    <row r="6" spans="1:61" s="3" customFormat="1" ht="19.5">
      <c r="A6" s="5" t="str">
        <f ca="1">"Sheet: " &amp;VLOOKUP(RIGHT(CELL("filename",A1),LEN(CELL("filename",A1))-FIND("]",CELL("filename",A1))),'N0.1_Contents'!$A$11:$B$87,2,FALSE)</f>
        <v>Sheet: N2.1 Network Risk Summary</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c r="AK6"/>
      <c r="AL6"/>
      <c r="AM6"/>
      <c r="AN6"/>
      <c r="AO6"/>
      <c r="AP6"/>
      <c r="AQ6"/>
      <c r="AR6"/>
      <c r="AS6"/>
      <c r="AT6"/>
      <c r="AU6"/>
      <c r="AV6"/>
      <c r="AW6"/>
      <c r="AX6"/>
      <c r="AY6"/>
      <c r="AZ6"/>
      <c r="BA6"/>
      <c r="BB6"/>
      <c r="BC6"/>
      <c r="BD6"/>
      <c r="BE6"/>
      <c r="BF6"/>
      <c r="BG6"/>
      <c r="BH6"/>
      <c r="BI6"/>
    </row>
    <row r="7" spans="1:61" s="3" customFormat="1" ht="18">
      <c r="A7" s="7" t="str">
        <f>"Prices Base: " &amp; 'N0.5_Data_Constants'!C13</f>
        <v>Prices Base: 2018/19</v>
      </c>
      <c r="B7" s="8"/>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c r="AK7"/>
      <c r="AL7"/>
      <c r="AM7"/>
      <c r="AN7"/>
      <c r="AO7"/>
      <c r="AP7"/>
      <c r="AQ7"/>
      <c r="AR7"/>
      <c r="AS7"/>
      <c r="AT7"/>
      <c r="AU7"/>
      <c r="AV7"/>
      <c r="AW7"/>
      <c r="AX7"/>
      <c r="AY7"/>
      <c r="AZ7"/>
      <c r="BA7"/>
      <c r="BB7"/>
      <c r="BC7"/>
      <c r="BD7"/>
      <c r="BE7"/>
      <c r="BF7"/>
      <c r="BG7"/>
      <c r="BH7"/>
      <c r="BI7"/>
    </row>
    <row r="8" spans="1:61" s="169" customFormat="1" ht="12.75">
      <c r="A8" s="171" t="str">
        <f ca="1">"Error Checks: " &amp; IF(ISERROR(MATCH("Error",$A$9:$AI$9,0)),"OK","Error")</f>
        <v>Error Checks: OK</v>
      </c>
      <c r="B8" s="172"/>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0"/>
      <c r="AK8" s="170"/>
      <c r="AL8" s="170"/>
      <c r="AM8" s="170"/>
      <c r="AN8" s="170"/>
      <c r="AO8" s="170"/>
      <c r="AP8" s="170"/>
      <c r="AQ8" s="170"/>
      <c r="AR8" s="170"/>
      <c r="AS8" s="170"/>
      <c r="AT8" s="170"/>
      <c r="AU8" s="170"/>
      <c r="AV8" s="170"/>
      <c r="AW8" s="170"/>
      <c r="AX8" s="170"/>
      <c r="AY8" s="170"/>
      <c r="AZ8" s="170"/>
      <c r="BA8" s="170"/>
      <c r="BB8" s="170"/>
      <c r="BC8" s="170"/>
      <c r="BD8" s="170"/>
      <c r="BE8" s="170"/>
      <c r="BF8" s="170"/>
      <c r="BG8" s="170"/>
      <c r="BH8" s="170"/>
      <c r="BI8" s="170"/>
    </row>
    <row r="9" spans="1:61" s="169" customFormat="1" ht="12.75">
      <c r="A9" s="176" t="str">
        <f t="shared" ref="A9:AI9" si="0">IF(ISERROR(MATCH("Error",A10:A181,0)),"-","Error")</f>
        <v>-</v>
      </c>
      <c r="B9" s="192" t="str">
        <f t="shared" ca="1" si="0"/>
        <v>-</v>
      </c>
      <c r="C9" s="176" t="str">
        <f t="shared" si="0"/>
        <v>-</v>
      </c>
      <c r="D9" s="176" t="str">
        <f t="shared" si="0"/>
        <v>-</v>
      </c>
      <c r="E9" s="176" t="str">
        <f t="shared" si="0"/>
        <v>-</v>
      </c>
      <c r="F9" s="176" t="str">
        <f t="shared" si="0"/>
        <v>-</v>
      </c>
      <c r="G9" s="176" t="str">
        <f t="shared" ca="1" si="0"/>
        <v>-</v>
      </c>
      <c r="H9" s="176" t="str">
        <f t="shared" ca="1" si="0"/>
        <v>-</v>
      </c>
      <c r="I9" s="176" t="str">
        <f t="shared" ca="1" si="0"/>
        <v>-</v>
      </c>
      <c r="J9" s="176" t="str">
        <f t="shared" ca="1" si="0"/>
        <v>-</v>
      </c>
      <c r="K9" s="176" t="str">
        <f t="shared" ca="1" si="0"/>
        <v>-</v>
      </c>
      <c r="L9" s="176" t="str">
        <f t="shared" si="0"/>
        <v>-</v>
      </c>
      <c r="M9" s="176" t="str">
        <f t="shared" si="0"/>
        <v>-</v>
      </c>
      <c r="N9" s="176" t="str">
        <f t="shared" si="0"/>
        <v>-</v>
      </c>
      <c r="O9" s="176" t="str">
        <f t="shared" si="0"/>
        <v>-</v>
      </c>
      <c r="P9" s="176" t="str">
        <f t="shared" si="0"/>
        <v>-</v>
      </c>
      <c r="Q9" s="176" t="str">
        <f t="shared" ca="1" si="0"/>
        <v>-</v>
      </c>
      <c r="R9" s="176" t="str">
        <f t="shared" ca="1" si="0"/>
        <v>-</v>
      </c>
      <c r="S9" s="176" t="str">
        <f t="shared" ca="1" si="0"/>
        <v>-</v>
      </c>
      <c r="T9" s="176" t="str">
        <f t="shared" si="0"/>
        <v>-</v>
      </c>
      <c r="U9" s="176" t="str">
        <f t="shared" si="0"/>
        <v>-</v>
      </c>
      <c r="V9" s="176" t="str">
        <f t="shared" si="0"/>
        <v>-</v>
      </c>
      <c r="W9" s="176" t="str">
        <f t="shared" si="0"/>
        <v>-</v>
      </c>
      <c r="X9" s="176" t="str">
        <f t="shared" si="0"/>
        <v>-</v>
      </c>
      <c r="Y9" s="176" t="str">
        <f t="shared" ca="1" si="0"/>
        <v>-</v>
      </c>
      <c r="Z9" s="176" t="str">
        <f t="shared" ca="1" si="0"/>
        <v>-</v>
      </c>
      <c r="AA9" s="176" t="str">
        <f t="shared" ca="1" si="0"/>
        <v>-</v>
      </c>
      <c r="AB9" s="176" t="str">
        <f t="shared" ca="1" si="0"/>
        <v>-</v>
      </c>
      <c r="AC9" s="176" t="str">
        <f t="shared" si="0"/>
        <v>-</v>
      </c>
      <c r="AD9" s="176" t="str">
        <f t="shared" ca="1" si="0"/>
        <v>-</v>
      </c>
      <c r="AE9" s="176" t="str">
        <f t="shared" si="0"/>
        <v>-</v>
      </c>
      <c r="AF9" s="176" t="str">
        <f t="shared" si="0"/>
        <v>-</v>
      </c>
      <c r="AG9" s="176" t="str">
        <f t="shared" si="0"/>
        <v>-</v>
      </c>
      <c r="AH9" s="176" t="str">
        <f t="shared" si="0"/>
        <v>-</v>
      </c>
      <c r="AI9" s="176" t="str">
        <f t="shared" si="0"/>
        <v>-</v>
      </c>
      <c r="AJ9" s="170"/>
      <c r="AK9" s="170"/>
      <c r="AL9" s="170"/>
      <c r="AM9" s="170"/>
      <c r="AN9" s="170"/>
      <c r="AO9" s="170"/>
      <c r="AP9" s="170"/>
      <c r="AQ9" s="170"/>
      <c r="AR9" s="170"/>
      <c r="AS9" s="170"/>
      <c r="AT9" s="170"/>
      <c r="AU9" s="170"/>
      <c r="AV9" s="170"/>
      <c r="AW9" s="170"/>
      <c r="AX9" s="170"/>
      <c r="AY9" s="170"/>
      <c r="AZ9" s="170"/>
      <c r="BA9" s="170"/>
      <c r="BB9" s="170"/>
      <c r="BC9" s="170"/>
      <c r="BD9" s="170"/>
      <c r="BE9" s="170"/>
      <c r="BF9" s="170"/>
      <c r="BG9" s="170"/>
      <c r="BH9" s="170"/>
      <c r="BI9" s="170"/>
    </row>
    <row r="13" spans="1:61" ht="18">
      <c r="D13" s="9" t="s">
        <v>0</v>
      </c>
      <c r="M13" s="9" t="s">
        <v>2</v>
      </c>
      <c r="U13" s="9" t="s">
        <v>148</v>
      </c>
      <c r="AF13" s="9" t="s">
        <v>166</v>
      </c>
    </row>
    <row r="15" spans="1:61">
      <c r="A15" s="13"/>
      <c r="B15" s="194"/>
      <c r="C15" s="14"/>
      <c r="D15" s="289" t="s">
        <v>27</v>
      </c>
      <c r="E15" s="290"/>
      <c r="F15" s="290"/>
      <c r="G15" s="288" t="s">
        <v>146</v>
      </c>
      <c r="H15" s="288"/>
      <c r="I15" s="288"/>
      <c r="J15" s="288"/>
      <c r="K15" s="288"/>
      <c r="M15" s="14"/>
      <c r="N15" s="288" t="s">
        <v>147</v>
      </c>
      <c r="O15" s="288"/>
      <c r="P15" s="288"/>
      <c r="Q15" s="288" t="s">
        <v>149</v>
      </c>
      <c r="R15" s="288"/>
      <c r="S15" s="288"/>
      <c r="U15" s="14"/>
      <c r="V15" s="288" t="s">
        <v>163</v>
      </c>
      <c r="W15" s="288"/>
      <c r="X15" s="288"/>
      <c r="Y15" s="288" t="s">
        <v>165</v>
      </c>
      <c r="Z15" s="288"/>
      <c r="AA15" s="288"/>
      <c r="AB15" s="288"/>
      <c r="AF15" s="288" t="s">
        <v>154</v>
      </c>
      <c r="AG15" s="288"/>
      <c r="AH15" s="288"/>
      <c r="AI15" s="288"/>
    </row>
    <row r="16" spans="1:61" ht="104.25">
      <c r="A16" s="15"/>
      <c r="B16" s="195" t="s">
        <v>4</v>
      </c>
      <c r="C16" s="64" t="s">
        <v>53</v>
      </c>
      <c r="D16" s="132" t="s">
        <v>551</v>
      </c>
      <c r="E16" s="132" t="s">
        <v>145</v>
      </c>
      <c r="F16" s="132" t="s">
        <v>168</v>
      </c>
      <c r="G16" s="132" t="s">
        <v>29</v>
      </c>
      <c r="H16" s="130" t="s">
        <v>64</v>
      </c>
      <c r="I16" s="130" t="s">
        <v>65</v>
      </c>
      <c r="J16" s="130" t="s">
        <v>158</v>
      </c>
      <c r="K16" s="130" t="s">
        <v>159</v>
      </c>
      <c r="L16" s="133"/>
      <c r="M16" s="123" t="s">
        <v>53</v>
      </c>
      <c r="N16" s="132" t="s">
        <v>144</v>
      </c>
      <c r="O16" s="132" t="s">
        <v>145</v>
      </c>
      <c r="P16" s="132" t="s">
        <v>168</v>
      </c>
      <c r="Q16" s="132" t="s">
        <v>64</v>
      </c>
      <c r="R16" s="132" t="s">
        <v>65</v>
      </c>
      <c r="S16" s="132" t="s">
        <v>158</v>
      </c>
      <c r="T16" s="133"/>
      <c r="U16" s="123" t="s">
        <v>53</v>
      </c>
      <c r="V16" s="132" t="s">
        <v>144</v>
      </c>
      <c r="W16" s="132" t="s">
        <v>145</v>
      </c>
      <c r="X16" s="132" t="s">
        <v>145</v>
      </c>
      <c r="Y16" s="132" t="s">
        <v>164</v>
      </c>
      <c r="Z16" s="132" t="s">
        <v>64</v>
      </c>
      <c r="AA16" s="132" t="s">
        <v>65</v>
      </c>
      <c r="AB16" s="132" t="s">
        <v>158</v>
      </c>
      <c r="AC16" s="133"/>
      <c r="AD16" s="132" t="s">
        <v>162</v>
      </c>
      <c r="AF16" s="132" t="s">
        <v>144</v>
      </c>
      <c r="AG16" s="132" t="s">
        <v>145</v>
      </c>
      <c r="AH16" s="132" t="s">
        <v>168</v>
      </c>
      <c r="AI16" s="132" t="s">
        <v>167</v>
      </c>
    </row>
    <row r="17" spans="1:35">
      <c r="A17" s="188" t="s">
        <v>305</v>
      </c>
      <c r="B17" s="18" t="str">
        <f ca="1">INDIRECT("N3." &amp; $A17 &amp; "!$A$12")</f>
        <v>132kV Circuit Breaker</v>
      </c>
      <c r="C17" s="65" t="s">
        <v>55</v>
      </c>
      <c r="D17" s="98">
        <f>'N2.3.1_Total_Risk_Fore_Int_2021'!$N17</f>
        <v>15.462328736886448</v>
      </c>
      <c r="E17" s="98">
        <f>'N2.3.2_Total_Risk_WO_Int_2026'!$N17</f>
        <v>20.682622612875839</v>
      </c>
      <c r="F17" s="98">
        <f>'N2.3.3_Total_Risk_W_Int_2026'!$N17</f>
        <v>11.725094080030463</v>
      </c>
      <c r="G17" s="97">
        <f ca="1">SUM(H17:J17)</f>
        <v>-8.9575285328453784</v>
      </c>
      <c r="H17" s="97">
        <f ca="1">'N3.00_Asset_Cat_Risk_Summary'!Y17</f>
        <v>-8.9575285328453784</v>
      </c>
      <c r="I17" s="97">
        <f ca="1">'N3.00_Asset_Cat_Risk_Summary'!Z17</f>
        <v>0</v>
      </c>
      <c r="J17" s="97">
        <f ca="1">'N3.00_Asset_Cat_Risk_Summary'!AA17</f>
        <v>0</v>
      </c>
      <c r="K17" s="97">
        <f ca="1">'N3.00_Asset_Cat_Risk_Summary'!AB17</f>
        <v>5.2202938759893929</v>
      </c>
      <c r="M17" s="65" t="str">
        <f>'N0.6_Lookup_References'!B14</f>
        <v>#</v>
      </c>
      <c r="N17" s="98">
        <f>'N2.3.1_Total_Risk_Fore_Int_2021'!$AA17</f>
        <v>246</v>
      </c>
      <c r="O17" s="98">
        <f>'N2.3.2_Total_Risk_WO_Int_2026'!$AA17</f>
        <v>246</v>
      </c>
      <c r="P17" s="98">
        <f>'N2.3.3_Total_Risk_W_Int_2026'!$AA17</f>
        <v>237</v>
      </c>
      <c r="Q17" s="98">
        <f ca="1">'N3.00_Asset_Cat_Risk_Summary'!AJ60</f>
        <v>28</v>
      </c>
      <c r="R17" s="98">
        <f ca="1">'N3.00_Asset_Cat_Risk_Summary'!AK60</f>
        <v>0</v>
      </c>
      <c r="S17" s="98">
        <f ca="1">'N3.00_Asset_Cat_Risk_Summary'!AL60</f>
        <v>0</v>
      </c>
      <c r="U17" s="65" t="s">
        <v>55</v>
      </c>
      <c r="V17" s="97">
        <f>IFERROR(D17/N17,0)</f>
        <v>6.2854994865392061E-2</v>
      </c>
      <c r="W17" s="97">
        <f>IFERROR(E17/O17,0)</f>
        <v>8.4075701678357068E-2</v>
      </c>
      <c r="X17" s="97">
        <f>IFERROR(F17/P17,0)</f>
        <v>4.9472970801816299E-2</v>
      </c>
      <c r="Y17" s="97">
        <f ca="1">IFERROR(SUM(H17:J17)/SUM(Q17:S17),0)</f>
        <v>-0.31991173331590639</v>
      </c>
      <c r="Z17" s="97">
        <f ca="1">IFERROR(H17/Q17,0)</f>
        <v>-0.31991173331590639</v>
      </c>
      <c r="AA17" s="97">
        <f ca="1">IFERROR(I17/R17,0)</f>
        <v>0</v>
      </c>
      <c r="AB17" s="97">
        <f ca="1">IFERROR(J17/S17,0)</f>
        <v>0</v>
      </c>
      <c r="AD17" s="131" t="str">
        <f ca="1">IF(ABS(F17-E17-SUM(H17:J17))&lt;0.1,"OK","Error")</f>
        <v>OK</v>
      </c>
      <c r="AF17" s="98">
        <f>'N2.3.1_Total_Risk_Fore_Int_2021'!$N60</f>
        <v>2.5893353400716927</v>
      </c>
      <c r="AG17" s="98">
        <f>'N2.3.2_Total_Risk_WO_Int_2026'!$N60</f>
        <v>3.2408470554590147</v>
      </c>
      <c r="AH17" s="98">
        <f>'N2.3.3_Total_Risk_W_Int_2026'!$N60</f>
        <v>1.6765225648598474</v>
      </c>
      <c r="AI17" s="98">
        <f>AH17-AG17</f>
        <v>-1.5643244905991673</v>
      </c>
    </row>
    <row r="18" spans="1:35">
      <c r="A18" s="188" t="s">
        <v>306</v>
      </c>
      <c r="B18" s="18" t="str">
        <f t="shared" ref="B18:B53" ca="1" si="1">INDIRECT("N3." &amp; $A18 &amp; "!$A$12")</f>
        <v>132kV Transformer</v>
      </c>
      <c r="C18" s="65" t="s">
        <v>55</v>
      </c>
      <c r="D18" s="98">
        <f>'N2.3.1_Total_Risk_Fore_Int_2021'!$N18</f>
        <v>35.377875157591625</v>
      </c>
      <c r="E18" s="98">
        <f>'N2.3.2_Total_Risk_WO_Int_2026'!$N18</f>
        <v>53.492635212973703</v>
      </c>
      <c r="F18" s="98">
        <f>'N2.3.3_Total_Risk_W_Int_2026'!$N18</f>
        <v>43.812330587753173</v>
      </c>
      <c r="G18" s="97">
        <f t="shared" ref="G18:G53" ca="1" si="2">SUM(H18:J18)</f>
        <v>-9.680304625220522</v>
      </c>
      <c r="H18" s="97">
        <f ca="1">'N3.00_Asset_Cat_Risk_Summary'!Y18</f>
        <v>-1.9952700320175984</v>
      </c>
      <c r="I18" s="97">
        <f ca="1">'N3.00_Asset_Cat_Risk_Summary'!Z18</f>
        <v>-7.6850345932029231</v>
      </c>
      <c r="J18" s="97">
        <f ca="1">'N3.00_Asset_Cat_Risk_Summary'!AA18</f>
        <v>0</v>
      </c>
      <c r="K18" s="97">
        <f ca="1">'N3.00_Asset_Cat_Risk_Summary'!AB18</f>
        <v>18.114760055382064</v>
      </c>
      <c r="M18" s="65" t="str">
        <f>'N0.6_Lookup_References'!B15</f>
        <v>#</v>
      </c>
      <c r="N18" s="98">
        <f>'N2.3.1_Total_Risk_Fore_Int_2021'!$AA18</f>
        <v>174</v>
      </c>
      <c r="O18" s="98">
        <f>'N2.3.2_Total_Risk_WO_Int_2026'!$AA18</f>
        <v>174</v>
      </c>
      <c r="P18" s="98">
        <f>'N2.3.3_Total_Risk_W_Int_2026'!$AA18</f>
        <v>174</v>
      </c>
      <c r="Q18" s="98">
        <f ca="1">'N3.00_Asset_Cat_Risk_Summary'!AJ61</f>
        <v>4</v>
      </c>
      <c r="R18" s="98">
        <f ca="1">'N3.00_Asset_Cat_Risk_Summary'!AK61</f>
        <v>6</v>
      </c>
      <c r="S18" s="98">
        <f ca="1">'N3.00_Asset_Cat_Risk_Summary'!AL61</f>
        <v>0</v>
      </c>
      <c r="U18" s="65" t="s">
        <v>55</v>
      </c>
      <c r="V18" s="97">
        <f t="shared" ref="V18:V53" si="3">IFERROR(D18/N18,0)</f>
        <v>0.20332112159535418</v>
      </c>
      <c r="W18" s="97">
        <f t="shared" ref="W18:W53" si="4">IFERROR(E18/O18,0)</f>
        <v>0.30742893800559601</v>
      </c>
      <c r="X18" s="97">
        <f t="shared" ref="X18:X53" si="5">IFERROR(F18/P18,0)</f>
        <v>0.25179500337789179</v>
      </c>
      <c r="Y18" s="97">
        <f t="shared" ref="Y18:Y53" ca="1" si="6">IFERROR(SUM(H18:J18)/SUM(Q18:S18),0)</f>
        <v>-0.96803046252205216</v>
      </c>
      <c r="Z18" s="97">
        <f t="shared" ref="Z18:Z53" ca="1" si="7">IFERROR(H18/Q18,0)</f>
        <v>-0.49881750800439961</v>
      </c>
      <c r="AA18" s="97">
        <f t="shared" ref="AA18:AA53" ca="1" si="8">IFERROR(I18/R18,0)</f>
        <v>-1.2808390988671539</v>
      </c>
      <c r="AB18" s="97">
        <f t="shared" ref="AB18:AB53" ca="1" si="9">IFERROR(J18/S18,0)</f>
        <v>0</v>
      </c>
      <c r="AD18" s="131" t="str">
        <f t="shared" ref="AD18:AD54" ca="1" si="10">IF(ABS(F18-E18-SUM(H18:J18))&lt;0.1,"OK","Error")</f>
        <v>OK</v>
      </c>
      <c r="AF18" s="98">
        <f>'N2.3.1_Total_Risk_Fore_Int_2021'!$N61</f>
        <v>3.8160508933513393</v>
      </c>
      <c r="AG18" s="98">
        <f>'N2.3.2_Total_Risk_WO_Int_2026'!$N61</f>
        <v>4.6272347175136748</v>
      </c>
      <c r="AH18" s="98">
        <f>'N2.3.3_Total_Risk_W_Int_2026'!$N61</f>
        <v>4.286895708026246</v>
      </c>
      <c r="AI18" s="98">
        <f t="shared" ref="AI18:AI53" si="11">AH18-AG18</f>
        <v>-0.34033900948742879</v>
      </c>
    </row>
    <row r="19" spans="1:35">
      <c r="A19" s="188" t="s">
        <v>307</v>
      </c>
      <c r="B19" s="18" t="str">
        <f t="shared" ca="1" si="1"/>
        <v>132kV Reactor</v>
      </c>
      <c r="C19" s="65" t="s">
        <v>55</v>
      </c>
      <c r="D19" s="98">
        <f>'N2.3.1_Total_Risk_Fore_Int_2021'!$N19</f>
        <v>0.49898763783365174</v>
      </c>
      <c r="E19" s="98">
        <f>'N2.3.2_Total_Risk_WO_Int_2026'!$N19</f>
        <v>0.67982118092983501</v>
      </c>
      <c r="F19" s="98">
        <f>'N2.3.3_Total_Risk_W_Int_2026'!$N19</f>
        <v>0.67982118092983501</v>
      </c>
      <c r="G19" s="97">
        <f t="shared" ca="1" si="2"/>
        <v>0</v>
      </c>
      <c r="H19" s="97">
        <f ca="1">'N3.00_Asset_Cat_Risk_Summary'!Y19</f>
        <v>0</v>
      </c>
      <c r="I19" s="97">
        <f ca="1">'N3.00_Asset_Cat_Risk_Summary'!Z19</f>
        <v>0</v>
      </c>
      <c r="J19" s="97">
        <f ca="1">'N3.00_Asset_Cat_Risk_Summary'!AA19</f>
        <v>0</v>
      </c>
      <c r="K19" s="97">
        <f ca="1">'N3.00_Asset_Cat_Risk_Summary'!AB19</f>
        <v>0.18083354309618324</v>
      </c>
      <c r="M19" s="65" t="str">
        <f>'N0.6_Lookup_References'!B16</f>
        <v>#</v>
      </c>
      <c r="N19" s="98">
        <f>'N2.3.1_Total_Risk_Fore_Int_2021'!$AA19</f>
        <v>2</v>
      </c>
      <c r="O19" s="98">
        <f>'N2.3.2_Total_Risk_WO_Int_2026'!$AA19</f>
        <v>2</v>
      </c>
      <c r="P19" s="98">
        <f>'N2.3.3_Total_Risk_W_Int_2026'!$AA19</f>
        <v>2</v>
      </c>
      <c r="Q19" s="98">
        <f ca="1">'N3.00_Asset_Cat_Risk_Summary'!AJ62</f>
        <v>0</v>
      </c>
      <c r="R19" s="98">
        <f ca="1">'N3.00_Asset_Cat_Risk_Summary'!AK62</f>
        <v>0</v>
      </c>
      <c r="S19" s="98">
        <f ca="1">'N3.00_Asset_Cat_Risk_Summary'!AL62</f>
        <v>0</v>
      </c>
      <c r="U19" s="65" t="s">
        <v>55</v>
      </c>
      <c r="V19" s="97">
        <f t="shared" si="3"/>
        <v>0.24949381891682587</v>
      </c>
      <c r="W19" s="97">
        <f t="shared" si="4"/>
        <v>0.33991059046491751</v>
      </c>
      <c r="X19" s="97">
        <f t="shared" si="5"/>
        <v>0.33991059046491751</v>
      </c>
      <c r="Y19" s="97">
        <f t="shared" ca="1" si="6"/>
        <v>0</v>
      </c>
      <c r="Z19" s="97">
        <f t="shared" ca="1" si="7"/>
        <v>0</v>
      </c>
      <c r="AA19" s="97">
        <f t="shared" ca="1" si="8"/>
        <v>0</v>
      </c>
      <c r="AB19" s="97">
        <f t="shared" ca="1" si="9"/>
        <v>0</v>
      </c>
      <c r="AD19" s="131" t="str">
        <f t="shared" ca="1" si="10"/>
        <v>OK</v>
      </c>
      <c r="AF19" s="98">
        <f>'N2.3.1_Total_Risk_Fore_Int_2021'!$N62</f>
        <v>6.2955652465336591</v>
      </c>
      <c r="AG19" s="98">
        <f>'N2.3.2_Total_Risk_WO_Int_2026'!$N62</f>
        <v>7.0998363755802743</v>
      </c>
      <c r="AH19" s="98">
        <f>'N2.3.3_Total_Risk_W_Int_2026'!$N62</f>
        <v>7.0998363755802743</v>
      </c>
      <c r="AI19" s="98">
        <f t="shared" si="11"/>
        <v>0</v>
      </c>
    </row>
    <row r="20" spans="1:35">
      <c r="A20" s="188" t="s">
        <v>308</v>
      </c>
      <c r="B20" s="18" t="str">
        <f t="shared" ca="1" si="1"/>
        <v>132kV Underground Cable</v>
      </c>
      <c r="C20" s="65" t="s">
        <v>55</v>
      </c>
      <c r="D20" s="98">
        <f>'N2.3.1_Total_Risk_Fore_Int_2021'!$N20</f>
        <v>30.478968565857194</v>
      </c>
      <c r="E20" s="98">
        <f>'N2.3.2_Total_Risk_WO_Int_2026'!$N20</f>
        <v>42.608780604483755</v>
      </c>
      <c r="F20" s="98">
        <f>'N2.3.3_Total_Risk_W_Int_2026'!$N20</f>
        <v>12.253673919753728</v>
      </c>
      <c r="G20" s="97">
        <f ca="1">SUM(H20:J20)</f>
        <v>-30.355106684730014</v>
      </c>
      <c r="H20" s="97">
        <f ca="1">'N3.00_Asset_Cat_Risk_Summary'!Y20</f>
        <v>-22.920624771585466</v>
      </c>
      <c r="I20" s="97">
        <f ca="1">'N3.00_Asset_Cat_Risk_Summary'!Z20</f>
        <v>-7.095426883762384</v>
      </c>
      <c r="J20" s="97">
        <f ca="1">'N3.00_Asset_Cat_Risk_Summary'!AA20</f>
        <v>-0.33905502938216114</v>
      </c>
      <c r="K20" s="97">
        <f ca="1">'N3.00_Asset_Cat_Risk_Summary'!AB20</f>
        <v>12.12981203862655</v>
      </c>
      <c r="M20" s="65" t="str">
        <f>'N0.6_Lookup_References'!B17</f>
        <v>km</v>
      </c>
      <c r="N20" s="98">
        <f>'N2.3.1_Total_Risk_Fore_Int_2021'!$AA20</f>
        <v>299.29299999999989</v>
      </c>
      <c r="O20" s="98">
        <f>'N2.3.2_Total_Risk_WO_Int_2026'!$AA20</f>
        <v>299.29300000000001</v>
      </c>
      <c r="P20" s="98">
        <f>'N2.3.3_Total_Risk_W_Int_2026'!$AA20</f>
        <v>309.36399999999998</v>
      </c>
      <c r="Q20" s="98">
        <f ca="1">'N3.00_Asset_Cat_Risk_Summary'!AJ63</f>
        <v>26.631100000000004</v>
      </c>
      <c r="R20" s="98">
        <f ca="1">'N3.00_Asset_Cat_Risk_Summary'!AK63</f>
        <v>14.078999999999992</v>
      </c>
      <c r="S20" s="98">
        <f ca="1">'N3.00_Asset_Cat_Risk_Summary'!AL63</f>
        <v>8.3022000000000009</v>
      </c>
      <c r="U20" s="65" t="s">
        <v>55</v>
      </c>
      <c r="V20" s="97">
        <f t="shared" si="3"/>
        <v>0.10183655670482505</v>
      </c>
      <c r="W20" s="97">
        <f t="shared" si="4"/>
        <v>0.14236477500136574</v>
      </c>
      <c r="X20" s="97">
        <f t="shared" si="5"/>
        <v>3.9609243220781118E-2</v>
      </c>
      <c r="Y20" s="97">
        <f t="shared" ca="1" si="6"/>
        <v>-0.61933650705496412</v>
      </c>
      <c r="Z20" s="97">
        <f t="shared" ca="1" si="7"/>
        <v>-0.86067134934664591</v>
      </c>
      <c r="AA20" s="97">
        <f t="shared" ca="1" si="8"/>
        <v>-0.50397236194064832</v>
      </c>
      <c r="AB20" s="97">
        <f t="shared" ca="1" si="9"/>
        <v>-4.083917869747309E-2</v>
      </c>
      <c r="AD20" s="131" t="str">
        <f ca="1">IF(ABS(F20-E20-SUM(H20:J20))&lt;0.1,"OK","Error")</f>
        <v>OK</v>
      </c>
      <c r="AF20" s="98">
        <f>'N2.3.1_Total_Risk_Fore_Int_2021'!$N63</f>
        <v>1.9055889467320835</v>
      </c>
      <c r="AG20" s="98">
        <f>'N2.3.2_Total_Risk_WO_Int_2026'!$N63</f>
        <v>2.2795184343596135</v>
      </c>
      <c r="AH20" s="98">
        <f>'N2.3.3_Total_Risk_W_Int_2026'!$N63</f>
        <v>1.3079093177253953</v>
      </c>
      <c r="AI20" s="98">
        <f t="shared" si="11"/>
        <v>-0.97160911663421823</v>
      </c>
    </row>
    <row r="21" spans="1:35">
      <c r="A21" s="188" t="s">
        <v>309</v>
      </c>
      <c r="B21" s="18" t="str">
        <f t="shared" ca="1" si="1"/>
        <v>132kV OHL Conductor</v>
      </c>
      <c r="C21" s="65" t="s">
        <v>55</v>
      </c>
      <c r="D21" s="98">
        <f>'N2.3.1_Total_Risk_Fore_Int_2021'!$N21</f>
        <v>37.407540311781034</v>
      </c>
      <c r="E21" s="98">
        <f>'N2.3.2_Total_Risk_WO_Int_2026'!$N21</f>
        <v>53.082588647585041</v>
      </c>
      <c r="F21" s="98">
        <f>'N2.3.3_Total_Risk_W_Int_2026'!$N21</f>
        <v>32.738897832759037</v>
      </c>
      <c r="G21" s="97">
        <f t="shared" ca="1" si="2"/>
        <v>-20.343690814826008</v>
      </c>
      <c r="H21" s="97">
        <f ca="1">'N3.00_Asset_Cat_Risk_Summary'!Y21</f>
        <v>-19.992517883451523</v>
      </c>
      <c r="I21" s="97">
        <f ca="1">'N3.00_Asset_Cat_Risk_Summary'!Z21</f>
        <v>0</v>
      </c>
      <c r="J21" s="97">
        <f ca="1">'N3.00_Asset_Cat_Risk_Summary'!AA21</f>
        <v>-0.3511729313744863</v>
      </c>
      <c r="K21" s="97">
        <f ca="1">'N3.00_Asset_Cat_Risk_Summary'!AB21</f>
        <v>15.675048335804004</v>
      </c>
      <c r="M21" s="65" t="str">
        <f>'N0.6_Lookup_References'!B18</f>
        <v>km</v>
      </c>
      <c r="N21" s="98">
        <f>'N2.3.1_Total_Risk_Fore_Int_2021'!$AA21</f>
        <v>1551.9815000000003</v>
      </c>
      <c r="O21" s="98">
        <f>'N2.3.2_Total_Risk_WO_Int_2026'!$AA21</f>
        <v>1551.981500000001</v>
      </c>
      <c r="P21" s="98">
        <f>'N2.3.3_Total_Risk_W_Int_2026'!$AA21</f>
        <v>1545.6953199999998</v>
      </c>
      <c r="Q21" s="98">
        <f ca="1">'N3.00_Asset_Cat_Risk_Summary'!AJ64</f>
        <v>279.73272000000003</v>
      </c>
      <c r="R21" s="98">
        <f ca="1">'N3.00_Asset_Cat_Risk_Summary'!AK64</f>
        <v>0</v>
      </c>
      <c r="S21" s="98">
        <f ca="1">'N3.00_Asset_Cat_Risk_Summary'!AL64</f>
        <v>5.1684999999999945</v>
      </c>
      <c r="U21" s="65" t="s">
        <v>55</v>
      </c>
      <c r="V21" s="97">
        <f t="shared" si="3"/>
        <v>2.4103083903887403E-2</v>
      </c>
      <c r="W21" s="97">
        <f t="shared" si="4"/>
        <v>3.4203106575423102E-2</v>
      </c>
      <c r="X21" s="97">
        <f t="shared" si="5"/>
        <v>2.118069286304046E-2</v>
      </c>
      <c r="Y21" s="97">
        <f t="shared" ca="1" si="6"/>
        <v>-7.1406120390870936E-2</v>
      </c>
      <c r="Z21" s="97">
        <f t="shared" ca="1" si="7"/>
        <v>-7.1470072873318219E-2</v>
      </c>
      <c r="AA21" s="97">
        <f t="shared" ca="1" si="8"/>
        <v>0</v>
      </c>
      <c r="AB21" s="97">
        <f t="shared" ca="1" si="9"/>
        <v>-6.7944844998449577E-2</v>
      </c>
      <c r="AD21" s="131" t="str">
        <f ca="1">IF(ABS(F21-E21-SUM(H21:J21))&lt;0.1,"OK","Error")</f>
        <v>OK</v>
      </c>
      <c r="AF21" s="98">
        <f>'N2.3.1_Total_Risk_Fore_Int_2021'!$N64</f>
        <v>3.4554484667040146</v>
      </c>
      <c r="AG21" s="98">
        <f>'N2.3.2_Total_Risk_WO_Int_2026'!$N64</f>
        <v>4.1539256762806271</v>
      </c>
      <c r="AH21" s="98">
        <f>'N2.3.3_Total_Risk_W_Int_2026'!$N64</f>
        <v>2.9353837878589064</v>
      </c>
      <c r="AI21" s="98">
        <f t="shared" si="11"/>
        <v>-1.2185418884217207</v>
      </c>
    </row>
    <row r="22" spans="1:35">
      <c r="A22" s="188" t="s">
        <v>310</v>
      </c>
      <c r="B22" s="18" t="str">
        <f t="shared" ca="1" si="1"/>
        <v>132kV OHL Fittings</v>
      </c>
      <c r="C22" s="65" t="s">
        <v>55</v>
      </c>
      <c r="D22" s="98">
        <f>'N2.3.1_Total_Risk_Fore_Int_2021'!$N22</f>
        <v>410.82707021084286</v>
      </c>
      <c r="E22" s="98">
        <f>'N2.3.2_Total_Risk_WO_Int_2026'!$N22</f>
        <v>698.98848781426773</v>
      </c>
      <c r="F22" s="98">
        <f>'N2.3.3_Total_Risk_W_Int_2026'!$N22</f>
        <v>303.20605034508316</v>
      </c>
      <c r="G22" s="97">
        <f t="shared" ca="1" si="2"/>
        <v>-395.78243746918434</v>
      </c>
      <c r="H22" s="97">
        <f ca="1">'N3.00_Asset_Cat_Risk_Summary'!Y22</f>
        <v>-394.25826785460447</v>
      </c>
      <c r="I22" s="97">
        <f ca="1">'N3.00_Asset_Cat_Risk_Summary'!Z22</f>
        <v>0</v>
      </c>
      <c r="J22" s="97">
        <f ca="1">'N3.00_Asset_Cat_Risk_Summary'!AA22</f>
        <v>-1.5241696145798984</v>
      </c>
      <c r="K22" s="97">
        <f ca="1">'N3.00_Asset_Cat_Risk_Summary'!AB22</f>
        <v>288.16141760342464</v>
      </c>
      <c r="M22" s="65" t="str">
        <f>'N0.6_Lookup_References'!B19</f>
        <v>#</v>
      </c>
      <c r="N22" s="98">
        <f>'N2.3.1_Total_Risk_Fore_Int_2021'!$AA22</f>
        <v>6479</v>
      </c>
      <c r="O22" s="98">
        <f>'N2.3.2_Total_Risk_WO_Int_2026'!$AA22</f>
        <v>6479</v>
      </c>
      <c r="P22" s="98">
        <f>'N2.3.3_Total_Risk_W_Int_2026'!$AA22</f>
        <v>6520</v>
      </c>
      <c r="Q22" s="98">
        <f ca="1">'N3.00_Asset_Cat_Risk_Summary'!AJ65</f>
        <v>572</v>
      </c>
      <c r="R22" s="98">
        <f ca="1">'N3.00_Asset_Cat_Risk_Summary'!AK65</f>
        <v>0</v>
      </c>
      <c r="S22" s="98">
        <f ca="1">'N3.00_Asset_Cat_Risk_Summary'!AL65</f>
        <v>22</v>
      </c>
      <c r="U22" s="65" t="s">
        <v>55</v>
      </c>
      <c r="V22" s="97">
        <f t="shared" si="3"/>
        <v>6.3409024573366696E-2</v>
      </c>
      <c r="W22" s="97">
        <f t="shared" si="4"/>
        <v>0.1078852427557135</v>
      </c>
      <c r="X22" s="97">
        <f t="shared" si="5"/>
        <v>4.6503995451699871E-2</v>
      </c>
      <c r="Y22" s="97">
        <f t="shared" ca="1" si="6"/>
        <v>-0.66630039977977162</v>
      </c>
      <c r="Z22" s="97">
        <f t="shared" ca="1" si="7"/>
        <v>-0.68926270603951834</v>
      </c>
      <c r="AA22" s="97">
        <f t="shared" ca="1" si="8"/>
        <v>0</v>
      </c>
      <c r="AB22" s="97">
        <f t="shared" ca="1" si="9"/>
        <v>-6.9280437026359012E-2</v>
      </c>
      <c r="AD22" s="131" t="str">
        <f t="shared" ca="1" si="10"/>
        <v>OK</v>
      </c>
      <c r="AF22" s="98">
        <f>'N2.3.1_Total_Risk_Fore_Int_2021'!$N65</f>
        <v>2.2229980205512661</v>
      </c>
      <c r="AG22" s="98">
        <f>'N2.3.2_Total_Risk_WO_Int_2026'!$N65</f>
        <v>2.9939205719946469</v>
      </c>
      <c r="AH22" s="98">
        <f>'N2.3.3_Total_Risk_W_Int_2026'!$N65</f>
        <v>2.1723571140601847</v>
      </c>
      <c r="AI22" s="98">
        <f t="shared" si="11"/>
        <v>-0.82156345793446217</v>
      </c>
    </row>
    <row r="23" spans="1:35">
      <c r="A23" s="188" t="s">
        <v>311</v>
      </c>
      <c r="B23" s="18" t="str">
        <f t="shared" ca="1" si="1"/>
        <v>132kV OHL Tower</v>
      </c>
      <c r="C23" s="65" t="s">
        <v>55</v>
      </c>
      <c r="D23" s="98">
        <f>'N2.3.1_Total_Risk_Fore_Int_2021'!$N23</f>
        <v>223.67853675631423</v>
      </c>
      <c r="E23" s="98">
        <f>'N2.3.2_Total_Risk_WO_Int_2026'!$N23</f>
        <v>345.07724875318047</v>
      </c>
      <c r="F23" s="98">
        <f>'N2.3.3_Total_Risk_W_Int_2026'!$N23</f>
        <v>208.92734885845255</v>
      </c>
      <c r="G23" s="97">
        <f t="shared" ca="1" si="2"/>
        <v>-136.14989989472798</v>
      </c>
      <c r="H23" s="97">
        <f ca="1">'N3.00_Asset_Cat_Risk_Summary'!Y23</f>
        <v>-8.697162304256743</v>
      </c>
      <c r="I23" s="97">
        <f ca="1">'N3.00_Asset_Cat_Risk_Summary'!Z23</f>
        <v>-105.82327815599754</v>
      </c>
      <c r="J23" s="97">
        <f ca="1">'N3.00_Asset_Cat_Risk_Summary'!AA23</f>
        <v>-21.629459434473674</v>
      </c>
      <c r="K23" s="97">
        <f ca="1">'N3.00_Asset_Cat_Risk_Summary'!AB23</f>
        <v>121.39871199686634</v>
      </c>
      <c r="M23" s="65" t="str">
        <f>'N0.6_Lookup_References'!B20</f>
        <v>#</v>
      </c>
      <c r="N23" s="98">
        <f>'N2.3.1_Total_Risk_Fore_Int_2021'!$AA23</f>
        <v>3093</v>
      </c>
      <c r="O23" s="98">
        <f>'N2.3.2_Total_Risk_WO_Int_2026'!$AA23</f>
        <v>3093</v>
      </c>
      <c r="P23" s="98">
        <f>'N2.3.3_Total_Risk_W_Int_2026'!$AA23</f>
        <v>2856</v>
      </c>
      <c r="Q23" s="98">
        <f ca="1">'N3.00_Asset_Cat_Risk_Summary'!AJ66</f>
        <v>169</v>
      </c>
      <c r="R23" s="98">
        <f ca="1">'N3.00_Asset_Cat_Risk_Summary'!AK66</f>
        <v>484</v>
      </c>
      <c r="S23" s="98">
        <f ca="1">'N3.00_Asset_Cat_Risk_Summary'!AL66</f>
        <v>11</v>
      </c>
      <c r="U23" s="65" t="s">
        <v>55</v>
      </c>
      <c r="V23" s="97">
        <f t="shared" si="3"/>
        <v>7.2317664648016242E-2</v>
      </c>
      <c r="W23" s="97">
        <f t="shared" si="4"/>
        <v>0.11156716739514402</v>
      </c>
      <c r="X23" s="97">
        <f t="shared" si="5"/>
        <v>7.3153833633911952E-2</v>
      </c>
      <c r="Y23" s="97">
        <f t="shared" ca="1" si="6"/>
        <v>-0.20504502996193974</v>
      </c>
      <c r="Z23" s="97">
        <f t="shared" ca="1" si="7"/>
        <v>-5.1462498841755876E-2</v>
      </c>
      <c r="AA23" s="97">
        <f t="shared" ca="1" si="8"/>
        <v>-0.21864313668594534</v>
      </c>
      <c r="AB23" s="97">
        <f t="shared" ca="1" si="9"/>
        <v>-1.9663144940430612</v>
      </c>
      <c r="AD23" s="131" t="str">
        <f t="shared" ca="1" si="10"/>
        <v>OK</v>
      </c>
      <c r="AF23" s="98">
        <f>'N2.3.1_Total_Risk_Fore_Int_2021'!$N66</f>
        <v>5.4569394482925802</v>
      </c>
      <c r="AG23" s="98">
        <f>'N2.3.2_Total_Risk_WO_Int_2026'!$N66</f>
        <v>6.3491750599429047</v>
      </c>
      <c r="AH23" s="98">
        <f>'N2.3.3_Total_Risk_W_Int_2026'!$N66</f>
        <v>5.1817523028491292</v>
      </c>
      <c r="AI23" s="98">
        <f t="shared" si="11"/>
        <v>-1.1674227570937754</v>
      </c>
    </row>
    <row r="24" spans="1:35">
      <c r="A24" s="188" t="s">
        <v>312</v>
      </c>
      <c r="B24" s="18" t="str">
        <f t="shared" ca="1" si="1"/>
        <v>275kV Circuit Breaker</v>
      </c>
      <c r="C24" s="65" t="s">
        <v>55</v>
      </c>
      <c r="D24" s="98">
        <f>'N2.3.1_Total_Risk_Fore_Int_2021'!$N24</f>
        <v>19.202085856712824</v>
      </c>
      <c r="E24" s="98">
        <f>'N2.3.2_Total_Risk_WO_Int_2026'!$N24</f>
        <v>28.063850354597953</v>
      </c>
      <c r="F24" s="98">
        <f>'N2.3.3_Total_Risk_W_Int_2026'!$N24</f>
        <v>10.996852260474462</v>
      </c>
      <c r="G24" s="97">
        <f t="shared" ca="1" si="2"/>
        <v>-17.066998094123484</v>
      </c>
      <c r="H24" s="97">
        <f ca="1">'N3.00_Asset_Cat_Risk_Summary'!Y24</f>
        <v>-17.066998094123484</v>
      </c>
      <c r="I24" s="97">
        <f ca="1">'N3.00_Asset_Cat_Risk_Summary'!Z24</f>
        <v>0</v>
      </c>
      <c r="J24" s="97">
        <f ca="1">'N3.00_Asset_Cat_Risk_Summary'!AA24</f>
        <v>0</v>
      </c>
      <c r="K24" s="97">
        <f ca="1">'N3.00_Asset_Cat_Risk_Summary'!AB24</f>
        <v>8.8617644978851224</v>
      </c>
      <c r="M24" s="65" t="str">
        <f>'N0.6_Lookup_References'!B21</f>
        <v>#</v>
      </c>
      <c r="N24" s="98">
        <f>'N2.3.1_Total_Risk_Fore_Int_2021'!$AA24</f>
        <v>191</v>
      </c>
      <c r="O24" s="98">
        <f>'N2.3.2_Total_Risk_WO_Int_2026'!$AA24</f>
        <v>191</v>
      </c>
      <c r="P24" s="98">
        <f>'N2.3.3_Total_Risk_W_Int_2026'!$AA24</f>
        <v>189</v>
      </c>
      <c r="Q24" s="98">
        <f ca="1">'N3.00_Asset_Cat_Risk_Summary'!AJ67</f>
        <v>39</v>
      </c>
      <c r="R24" s="98">
        <f ca="1">'N3.00_Asset_Cat_Risk_Summary'!AK67</f>
        <v>0</v>
      </c>
      <c r="S24" s="98">
        <f ca="1">'N3.00_Asset_Cat_Risk_Summary'!AL67</f>
        <v>0</v>
      </c>
      <c r="U24" s="65" t="s">
        <v>55</v>
      </c>
      <c r="V24" s="97">
        <f t="shared" si="3"/>
        <v>0.10053448092519802</v>
      </c>
      <c r="W24" s="97">
        <f t="shared" si="4"/>
        <v>0.14693115368899451</v>
      </c>
      <c r="X24" s="97">
        <f t="shared" si="5"/>
        <v>5.8184403494573871E-2</v>
      </c>
      <c r="Y24" s="97">
        <f t="shared" ca="1" si="6"/>
        <v>-0.43761533574675598</v>
      </c>
      <c r="Z24" s="97">
        <f t="shared" ca="1" si="7"/>
        <v>-0.43761533574675598</v>
      </c>
      <c r="AA24" s="97">
        <f t="shared" ca="1" si="8"/>
        <v>0</v>
      </c>
      <c r="AB24" s="97">
        <f t="shared" ca="1" si="9"/>
        <v>0</v>
      </c>
      <c r="AD24" s="131" t="str">
        <f t="shared" ca="1" si="10"/>
        <v>OK</v>
      </c>
      <c r="AF24" s="98">
        <f>'N2.3.1_Total_Risk_Fore_Int_2021'!$N67</f>
        <v>2.6679554778432593</v>
      </c>
      <c r="AG24" s="98">
        <f>'N2.3.2_Total_Risk_WO_Int_2026'!$N67</f>
        <v>3.3240398732056189</v>
      </c>
      <c r="AH24" s="98">
        <f>'N2.3.3_Total_Risk_W_Int_2026'!$N67</f>
        <v>1.2580358076191538</v>
      </c>
      <c r="AI24" s="98">
        <f t="shared" si="11"/>
        <v>-2.0660040655864651</v>
      </c>
    </row>
    <row r="25" spans="1:35">
      <c r="A25" s="188" t="s">
        <v>313</v>
      </c>
      <c r="B25" s="18" t="str">
        <f t="shared" ca="1" si="1"/>
        <v>275kV Transformer</v>
      </c>
      <c r="C25" s="65" t="s">
        <v>55</v>
      </c>
      <c r="D25" s="98">
        <f>'N2.3.1_Total_Risk_Fore_Int_2021'!$N25</f>
        <v>27.390868185480784</v>
      </c>
      <c r="E25" s="98">
        <f>'N2.3.2_Total_Risk_WO_Int_2026'!$N25</f>
        <v>41.050556427111076</v>
      </c>
      <c r="F25" s="98">
        <f>'N2.3.3_Total_Risk_W_Int_2026'!$N25</f>
        <v>29.075893020950744</v>
      </c>
      <c r="G25" s="97">
        <f t="shared" ca="1" si="2"/>
        <v>-11.974663406160335</v>
      </c>
      <c r="H25" s="97">
        <f ca="1">'N3.00_Asset_Cat_Risk_Summary'!Y25</f>
        <v>-8.8637622156691602</v>
      </c>
      <c r="I25" s="97">
        <f ca="1">'N3.00_Asset_Cat_Risk_Summary'!Z25</f>
        <v>-3.1109011904911745</v>
      </c>
      <c r="J25" s="97">
        <f ca="1">'N3.00_Asset_Cat_Risk_Summary'!AA25</f>
        <v>0</v>
      </c>
      <c r="K25" s="97">
        <f ca="1">'N3.00_Asset_Cat_Risk_Summary'!AB25</f>
        <v>5.6726812695194493</v>
      </c>
      <c r="M25" s="65" t="str">
        <f>'N0.6_Lookup_References'!B22</f>
        <v>#</v>
      </c>
      <c r="N25" s="98">
        <f>'N2.3.1_Total_Risk_Fore_Int_2021'!$AA25</f>
        <v>102</v>
      </c>
      <c r="O25" s="98">
        <f>'N2.3.2_Total_Risk_WO_Int_2026'!$AA25</f>
        <v>102</v>
      </c>
      <c r="P25" s="98">
        <f>'N2.3.3_Total_Risk_W_Int_2026'!$AA25</f>
        <v>102</v>
      </c>
      <c r="Q25" s="98">
        <f ca="1">'N3.00_Asset_Cat_Risk_Summary'!AJ68</f>
        <v>16</v>
      </c>
      <c r="R25" s="98">
        <f ca="1">'N3.00_Asset_Cat_Risk_Summary'!AK68</f>
        <v>2</v>
      </c>
      <c r="S25" s="98">
        <f ca="1">'N3.00_Asset_Cat_Risk_Summary'!AL68</f>
        <v>0</v>
      </c>
      <c r="U25" s="65" t="s">
        <v>55</v>
      </c>
      <c r="V25" s="97">
        <f t="shared" si="3"/>
        <v>0.2685379233870665</v>
      </c>
      <c r="W25" s="97">
        <f t="shared" si="4"/>
        <v>0.40245643555991251</v>
      </c>
      <c r="X25" s="97">
        <f t="shared" si="5"/>
        <v>0.28505777471520338</v>
      </c>
      <c r="Y25" s="97">
        <f t="shared" ca="1" si="6"/>
        <v>-0.66525907812001861</v>
      </c>
      <c r="Z25" s="97">
        <f t="shared" ca="1" si="7"/>
        <v>-0.55398513847932251</v>
      </c>
      <c r="AA25" s="97">
        <f t="shared" ca="1" si="8"/>
        <v>-1.5554505952455873</v>
      </c>
      <c r="AB25" s="97">
        <f t="shared" ca="1" si="9"/>
        <v>0</v>
      </c>
      <c r="AD25" s="131" t="str">
        <f t="shared" ca="1" si="10"/>
        <v>OK</v>
      </c>
      <c r="AF25" s="98">
        <f>'N2.3.1_Total_Risk_Fore_Int_2021'!$N68</f>
        <v>3.8940770070379709</v>
      </c>
      <c r="AG25" s="98">
        <f>'N2.3.2_Total_Risk_WO_Int_2026'!$N68</f>
        <v>4.7357568961973078</v>
      </c>
      <c r="AH25" s="98">
        <f>'N2.3.3_Total_Risk_W_Int_2026'!$N68</f>
        <v>3.484806453480644</v>
      </c>
      <c r="AI25" s="98">
        <f t="shared" si="11"/>
        <v>-1.2509504427166638</v>
      </c>
    </row>
    <row r="26" spans="1:35">
      <c r="A26" s="188" t="s">
        <v>314</v>
      </c>
      <c r="B26" s="18" t="str">
        <f t="shared" ca="1" si="1"/>
        <v>275kV Reactor</v>
      </c>
      <c r="C26" s="65" t="s">
        <v>55</v>
      </c>
      <c r="D26" s="98">
        <f>'N2.3.1_Total_Risk_Fore_Int_2021'!$N26</f>
        <v>0.89526974328493303</v>
      </c>
      <c r="E26" s="98">
        <f>'N2.3.2_Total_Risk_WO_Int_2026'!$N26</f>
        <v>1.0830151498641931</v>
      </c>
      <c r="F26" s="98">
        <f>'N2.3.3_Total_Risk_W_Int_2026'!$N26</f>
        <v>0.84549645953214259</v>
      </c>
      <c r="G26" s="97">
        <f t="shared" ca="1" si="2"/>
        <v>-0.23751869033205056</v>
      </c>
      <c r="H26" s="97">
        <f ca="1">'N3.00_Asset_Cat_Risk_Summary'!Y26</f>
        <v>0</v>
      </c>
      <c r="I26" s="97">
        <f ca="1">'N3.00_Asset_Cat_Risk_Summary'!Z26</f>
        <v>-0.23751869033205056</v>
      </c>
      <c r="J26" s="97">
        <f ca="1">'N3.00_Asset_Cat_Risk_Summary'!AA26</f>
        <v>0</v>
      </c>
      <c r="K26" s="97">
        <f ca="1">'N3.00_Asset_Cat_Risk_Summary'!AB26</f>
        <v>0.18774540657926003</v>
      </c>
      <c r="M26" s="65" t="str">
        <f>'N0.6_Lookup_References'!B23</f>
        <v>#</v>
      </c>
      <c r="N26" s="98">
        <f>'N2.3.1_Total_Risk_Fore_Int_2021'!$AA26</f>
        <v>15</v>
      </c>
      <c r="O26" s="98">
        <f>'N2.3.2_Total_Risk_WO_Int_2026'!$AA26</f>
        <v>15</v>
      </c>
      <c r="P26" s="98">
        <f>'N2.3.3_Total_Risk_W_Int_2026'!$AA26</f>
        <v>15</v>
      </c>
      <c r="Q26" s="98">
        <f ca="1">'N3.00_Asset_Cat_Risk_Summary'!AJ69</f>
        <v>0</v>
      </c>
      <c r="R26" s="98">
        <f ca="1">'N3.00_Asset_Cat_Risk_Summary'!AK69</f>
        <v>2</v>
      </c>
      <c r="S26" s="98">
        <f ca="1">'N3.00_Asset_Cat_Risk_Summary'!AL69</f>
        <v>0</v>
      </c>
      <c r="U26" s="65" t="s">
        <v>55</v>
      </c>
      <c r="V26" s="97">
        <f t="shared" si="3"/>
        <v>5.9684649552328869E-2</v>
      </c>
      <c r="W26" s="97">
        <f t="shared" si="4"/>
        <v>7.2201009990946211E-2</v>
      </c>
      <c r="X26" s="97">
        <f t="shared" si="5"/>
        <v>5.6366430635476174E-2</v>
      </c>
      <c r="Y26" s="97">
        <f t="shared" ca="1" si="6"/>
        <v>-0.11875934516602528</v>
      </c>
      <c r="Z26" s="97">
        <f t="shared" ca="1" si="7"/>
        <v>0</v>
      </c>
      <c r="AA26" s="97">
        <f t="shared" ca="1" si="8"/>
        <v>-0.11875934516602528</v>
      </c>
      <c r="AB26" s="97">
        <f t="shared" ca="1" si="9"/>
        <v>0</v>
      </c>
      <c r="AD26" s="131" t="str">
        <f t="shared" ca="1" si="10"/>
        <v>OK</v>
      </c>
      <c r="AF26" s="98">
        <f>'N2.3.1_Total_Risk_Fore_Int_2021'!$N69</f>
        <v>1.999108732369006</v>
      </c>
      <c r="AG26" s="98">
        <f>'N2.3.2_Total_Risk_WO_Int_2026'!$N69</f>
        <v>2.4447362317737391</v>
      </c>
      <c r="AH26" s="98">
        <f>'N2.3.3_Total_Risk_W_Int_2026'!$N69</f>
        <v>2.0769863572109908</v>
      </c>
      <c r="AI26" s="98">
        <f t="shared" si="11"/>
        <v>-0.36774987456274832</v>
      </c>
    </row>
    <row r="27" spans="1:35">
      <c r="A27" s="188" t="s">
        <v>315</v>
      </c>
      <c r="B27" s="18" t="str">
        <f t="shared" ca="1" si="1"/>
        <v>275kV Underground Cable</v>
      </c>
      <c r="C27" s="65" t="s">
        <v>55</v>
      </c>
      <c r="D27" s="98">
        <f>'N2.3.1_Total_Risk_Fore_Int_2021'!$N27</f>
        <v>23.541227815684923</v>
      </c>
      <c r="E27" s="98">
        <f>'N2.3.2_Total_Risk_WO_Int_2026'!$N27</f>
        <v>34.839752459196951</v>
      </c>
      <c r="F27" s="98">
        <f>'N2.3.3_Total_Risk_W_Int_2026'!$N27</f>
        <v>12.85249257743668</v>
      </c>
      <c r="G27" s="97">
        <f t="shared" ca="1" si="2"/>
        <v>-21.987259881760274</v>
      </c>
      <c r="H27" s="97">
        <f ca="1">'N3.00_Asset_Cat_Risk_Summary'!Y27</f>
        <v>-0.29423490199131325</v>
      </c>
      <c r="I27" s="97">
        <f ca="1">'N3.00_Asset_Cat_Risk_Summary'!Z27</f>
        <v>-21.69302497976896</v>
      </c>
      <c r="J27" s="97">
        <f ca="1">'N3.00_Asset_Cat_Risk_Summary'!AA27</f>
        <v>0</v>
      </c>
      <c r="K27" s="97">
        <f ca="1">'N3.00_Asset_Cat_Risk_Summary'!AB27</f>
        <v>11.298524643512032</v>
      </c>
      <c r="M27" s="65" t="str">
        <f>'N0.6_Lookup_References'!B24</f>
        <v>km</v>
      </c>
      <c r="N27" s="98">
        <f>'N2.3.1_Total_Risk_Fore_Int_2021'!$AA27</f>
        <v>126.84510000000004</v>
      </c>
      <c r="O27" s="98">
        <f>'N2.3.2_Total_Risk_WO_Int_2026'!$AA27</f>
        <v>126.8451</v>
      </c>
      <c r="P27" s="98">
        <f>'N2.3.3_Total_Risk_W_Int_2026'!$AA27</f>
        <v>129.57499999999999</v>
      </c>
      <c r="Q27" s="98">
        <f ca="1">'N3.00_Asset_Cat_Risk_Summary'!AJ70</f>
        <v>3.7120000000000002</v>
      </c>
      <c r="R27" s="98">
        <f ca="1">'N3.00_Asset_Cat_Risk_Summary'!AK70</f>
        <v>9.0006000000000039</v>
      </c>
      <c r="S27" s="98">
        <f ca="1">'N3.00_Asset_Cat_Risk_Summary'!AL70</f>
        <v>0</v>
      </c>
      <c r="U27" s="65" t="s">
        <v>55</v>
      </c>
      <c r="V27" s="97">
        <f t="shared" si="3"/>
        <v>0.18559036033465159</v>
      </c>
      <c r="W27" s="97">
        <f t="shared" si="4"/>
        <v>0.27466376280358445</v>
      </c>
      <c r="X27" s="97">
        <f t="shared" si="5"/>
        <v>9.9189601215023585E-2</v>
      </c>
      <c r="Y27" s="97">
        <f t="shared" ca="1" si="6"/>
        <v>-1.7295643599075143</v>
      </c>
      <c r="Z27" s="97">
        <f t="shared" ca="1" si="7"/>
        <v>-7.9265867993349476E-2</v>
      </c>
      <c r="AA27" s="97">
        <f t="shared" ca="1" si="8"/>
        <v>-2.4101754305011833</v>
      </c>
      <c r="AB27" s="97">
        <f t="shared" ca="1" si="9"/>
        <v>0</v>
      </c>
      <c r="AD27" s="131" t="str">
        <f t="shared" ca="1" si="10"/>
        <v>OK</v>
      </c>
      <c r="AF27" s="98">
        <f>'N2.3.1_Total_Risk_Fore_Int_2021'!$N70</f>
        <v>1.6168609074628346</v>
      </c>
      <c r="AG27" s="98">
        <f>'N2.3.2_Total_Risk_WO_Int_2026'!$N70</f>
        <v>1.9675488613487861</v>
      </c>
      <c r="AH27" s="98">
        <f>'N2.3.3_Total_Risk_W_Int_2026'!$N70</f>
        <v>1.6689196272823337</v>
      </c>
      <c r="AI27" s="98">
        <f t="shared" si="11"/>
        <v>-0.29862923406645248</v>
      </c>
    </row>
    <row r="28" spans="1:35">
      <c r="A28" s="188" t="s">
        <v>316</v>
      </c>
      <c r="B28" s="18" t="str">
        <f t="shared" ca="1" si="1"/>
        <v>275kV OHL Conductor</v>
      </c>
      <c r="C28" s="65" t="s">
        <v>55</v>
      </c>
      <c r="D28" s="98">
        <f>'N2.3.1_Total_Risk_Fore_Int_2021'!$N28</f>
        <v>51.936443016211356</v>
      </c>
      <c r="E28" s="98">
        <f>'N2.3.2_Total_Risk_WO_Int_2026'!$N28</f>
        <v>77.224568563848251</v>
      </c>
      <c r="F28" s="98">
        <f>'N2.3.3_Total_Risk_W_Int_2026'!$N28</f>
        <v>58.95682369485764</v>
      </c>
      <c r="G28" s="97">
        <f t="shared" ca="1" si="2"/>
        <v>-18.267744868990604</v>
      </c>
      <c r="H28" s="97">
        <f ca="1">'N3.00_Asset_Cat_Risk_Summary'!Y28</f>
        <v>-4.1022428785624161</v>
      </c>
      <c r="I28" s="97">
        <f ca="1">'N3.00_Asset_Cat_Risk_Summary'!Z28</f>
        <v>-14.165501990428186</v>
      </c>
      <c r="J28" s="97">
        <f ca="1">'N3.00_Asset_Cat_Risk_Summary'!AA28</f>
        <v>0</v>
      </c>
      <c r="K28" s="97">
        <f ca="1">'N3.00_Asset_Cat_Risk_Summary'!AB28</f>
        <v>25.288125547636898</v>
      </c>
      <c r="M28" s="65" t="str">
        <f>'N0.6_Lookup_References'!B25</f>
        <v>km</v>
      </c>
      <c r="N28" s="98">
        <f>'N2.3.1_Total_Risk_Fore_Int_2021'!$AA28</f>
        <v>1134.9136000000005</v>
      </c>
      <c r="O28" s="98">
        <f>'N2.3.2_Total_Risk_WO_Int_2026'!$AA28</f>
        <v>1134.9136000000001</v>
      </c>
      <c r="P28" s="98">
        <f>'N2.3.3_Total_Risk_W_Int_2026'!$AA28</f>
        <v>1135.2691000000002</v>
      </c>
      <c r="Q28" s="98">
        <f ca="1">'N3.00_Asset_Cat_Risk_Summary'!AJ71</f>
        <v>27.931500000000007</v>
      </c>
      <c r="R28" s="98">
        <f ca="1">'N3.00_Asset_Cat_Risk_Summary'!AK71</f>
        <v>176.35930000000002</v>
      </c>
      <c r="S28" s="98">
        <f ca="1">'N3.00_Asset_Cat_Risk_Summary'!AL71</f>
        <v>0</v>
      </c>
      <c r="U28" s="65" t="s">
        <v>55</v>
      </c>
      <c r="V28" s="97">
        <f t="shared" si="3"/>
        <v>4.5762464223013395E-2</v>
      </c>
      <c r="W28" s="97">
        <f t="shared" si="4"/>
        <v>6.8044447228272048E-2</v>
      </c>
      <c r="X28" s="97">
        <f t="shared" si="5"/>
        <v>5.1932025362848008E-2</v>
      </c>
      <c r="Y28" s="97">
        <f t="shared" ca="1" si="6"/>
        <v>-8.9420301202945029E-2</v>
      </c>
      <c r="Z28" s="97">
        <f t="shared" ca="1" si="7"/>
        <v>-0.14686797624769221</v>
      </c>
      <c r="AA28" s="97">
        <f t="shared" ca="1" si="8"/>
        <v>-8.0321831570142235E-2</v>
      </c>
      <c r="AB28" s="97">
        <f t="shared" ca="1" si="9"/>
        <v>0</v>
      </c>
      <c r="AD28" s="131" t="str">
        <f t="shared" ca="1" si="10"/>
        <v>OK</v>
      </c>
      <c r="AF28" s="98">
        <f>'N2.3.1_Total_Risk_Fore_Int_2021'!$N71</f>
        <v>3.6568280460454536</v>
      </c>
      <c r="AG28" s="98">
        <f>'N2.3.2_Total_Risk_WO_Int_2026'!$N71</f>
        <v>4.3521617855567882</v>
      </c>
      <c r="AH28" s="98">
        <f>'N2.3.3_Total_Risk_W_Int_2026'!$N71</f>
        <v>3.7241687150686271</v>
      </c>
      <c r="AI28" s="98">
        <f t="shared" si="11"/>
        <v>-0.62799307048816111</v>
      </c>
    </row>
    <row r="29" spans="1:35">
      <c r="A29" s="188" t="s">
        <v>317</v>
      </c>
      <c r="B29" s="18" t="str">
        <f t="shared" ca="1" si="1"/>
        <v>275kV OHL Fittings</v>
      </c>
      <c r="C29" s="65" t="s">
        <v>55</v>
      </c>
      <c r="D29" s="98">
        <f>'N2.3.1_Total_Risk_Fore_Int_2021'!$N29</f>
        <v>293.51962459595563</v>
      </c>
      <c r="E29" s="98">
        <f>'N2.3.2_Total_Risk_WO_Int_2026'!$N29</f>
        <v>457.6298367141909</v>
      </c>
      <c r="F29" s="98">
        <f>'N2.3.3_Total_Risk_W_Int_2026'!$N29</f>
        <v>207.66597984493438</v>
      </c>
      <c r="G29" s="97">
        <f t="shared" ca="1" si="2"/>
        <v>-249.8967130887365</v>
      </c>
      <c r="H29" s="97">
        <f ca="1">'N3.00_Asset_Cat_Risk_Summary'!Y29</f>
        <v>-249.8967130887365</v>
      </c>
      <c r="I29" s="97">
        <f ca="1">'N3.00_Asset_Cat_Risk_Summary'!Z29</f>
        <v>0</v>
      </c>
      <c r="J29" s="97">
        <f ca="1">'N3.00_Asset_Cat_Risk_Summary'!AA29</f>
        <v>0</v>
      </c>
      <c r="K29" s="97">
        <f ca="1">'N3.00_Asset_Cat_Risk_Summary'!AB29</f>
        <v>164.04306833771523</v>
      </c>
      <c r="M29" s="65" t="str">
        <f>'N0.6_Lookup_References'!B26</f>
        <v>#</v>
      </c>
      <c r="N29" s="98">
        <f>'N2.3.1_Total_Risk_Fore_Int_2021'!$AA29</f>
        <v>3497</v>
      </c>
      <c r="O29" s="98">
        <f>'N2.3.2_Total_Risk_WO_Int_2026'!$AA29</f>
        <v>3497</v>
      </c>
      <c r="P29" s="98">
        <f>'N2.3.3_Total_Risk_W_Int_2026'!$AA29</f>
        <v>3494</v>
      </c>
      <c r="Q29" s="98">
        <f ca="1">'N3.00_Asset_Cat_Risk_Summary'!AJ72</f>
        <v>335</v>
      </c>
      <c r="R29" s="98">
        <f ca="1">'N3.00_Asset_Cat_Risk_Summary'!AK72</f>
        <v>0</v>
      </c>
      <c r="S29" s="98">
        <f ca="1">'N3.00_Asset_Cat_Risk_Summary'!AL72</f>
        <v>0</v>
      </c>
      <c r="U29" s="65" t="s">
        <v>55</v>
      </c>
      <c r="V29" s="97">
        <f t="shared" si="3"/>
        <v>8.3934693907908392E-2</v>
      </c>
      <c r="W29" s="97">
        <f t="shared" si="4"/>
        <v>0.13086355067606259</v>
      </c>
      <c r="X29" s="97">
        <f t="shared" si="5"/>
        <v>5.9435025714062506E-2</v>
      </c>
      <c r="Y29" s="97">
        <f t="shared" ca="1" si="6"/>
        <v>-0.74596033757831792</v>
      </c>
      <c r="Z29" s="97">
        <f t="shared" ca="1" si="7"/>
        <v>-0.74596033757831792</v>
      </c>
      <c r="AA29" s="97">
        <f t="shared" ca="1" si="8"/>
        <v>0</v>
      </c>
      <c r="AB29" s="97">
        <f t="shared" ca="1" si="9"/>
        <v>0</v>
      </c>
      <c r="AD29" s="131" t="str">
        <f t="shared" ca="1" si="10"/>
        <v>OK</v>
      </c>
      <c r="AF29" s="98">
        <f>'N2.3.1_Total_Risk_Fore_Int_2021'!$N72</f>
        <v>1.8381599098433592</v>
      </c>
      <c r="AG29" s="98">
        <f>'N2.3.2_Total_Risk_WO_Int_2026'!$N72</f>
        <v>2.5033848708380821</v>
      </c>
      <c r="AH29" s="98">
        <f>'N2.3.3_Total_Risk_W_Int_2026'!$N72</f>
        <v>1.61268680604574</v>
      </c>
      <c r="AI29" s="98">
        <f t="shared" si="11"/>
        <v>-0.89069806479234215</v>
      </c>
    </row>
    <row r="30" spans="1:35">
      <c r="A30" s="188" t="s">
        <v>318</v>
      </c>
      <c r="B30" s="18" t="str">
        <f t="shared" ca="1" si="1"/>
        <v>275kV OHL Tower</v>
      </c>
      <c r="C30" s="65" t="s">
        <v>55</v>
      </c>
      <c r="D30" s="98">
        <f>'N2.3.1_Total_Risk_Fore_Int_2021'!$N30</f>
        <v>229.26054525040607</v>
      </c>
      <c r="E30" s="98">
        <f>'N2.3.2_Total_Risk_WO_Int_2026'!$N30</f>
        <v>403.51697881770343</v>
      </c>
      <c r="F30" s="98">
        <f>'N2.3.3_Total_Risk_W_Int_2026'!$N30</f>
        <v>300.74728315722501</v>
      </c>
      <c r="G30" s="97">
        <f t="shared" ca="1" si="2"/>
        <v>-102.76969566047839</v>
      </c>
      <c r="H30" s="97">
        <f ca="1">'N3.00_Asset_Cat_Risk_Summary'!Y30</f>
        <v>-1.8077285961568487E-2</v>
      </c>
      <c r="I30" s="97">
        <f ca="1">'N3.00_Asset_Cat_Risk_Summary'!Z30</f>
        <v>-102.75161837451682</v>
      </c>
      <c r="J30" s="97">
        <f ca="1">'N3.00_Asset_Cat_Risk_Summary'!AA30</f>
        <v>0</v>
      </c>
      <c r="K30" s="97">
        <f ca="1">'N3.00_Asset_Cat_Risk_Summary'!AB30</f>
        <v>174.25643356729736</v>
      </c>
      <c r="M30" s="65" t="str">
        <f>'N0.6_Lookup_References'!B27</f>
        <v>#</v>
      </c>
      <c r="N30" s="98">
        <f>'N2.3.1_Total_Risk_Fore_Int_2021'!$AA30</f>
        <v>1808</v>
      </c>
      <c r="O30" s="98">
        <f>'N2.3.2_Total_Risk_WO_Int_2026'!$AA30</f>
        <v>1808</v>
      </c>
      <c r="P30" s="98">
        <f>'N2.3.3_Total_Risk_W_Int_2026'!$AA30</f>
        <v>1807</v>
      </c>
      <c r="Q30" s="98">
        <f ca="1">'N3.00_Asset_Cat_Risk_Summary'!AJ73</f>
        <v>6</v>
      </c>
      <c r="R30" s="98">
        <f ca="1">'N3.00_Asset_Cat_Risk_Summary'!AK73</f>
        <v>352</v>
      </c>
      <c r="S30" s="98">
        <f ca="1">'N3.00_Asset_Cat_Risk_Summary'!AL73</f>
        <v>0</v>
      </c>
      <c r="U30" s="65" t="s">
        <v>55</v>
      </c>
      <c r="V30" s="97">
        <f t="shared" si="3"/>
        <v>0.12680339892168477</v>
      </c>
      <c r="W30" s="97">
        <f t="shared" si="4"/>
        <v>0.22318416970005719</v>
      </c>
      <c r="X30" s="97">
        <f t="shared" si="5"/>
        <v>0.16643457839359435</v>
      </c>
      <c r="Y30" s="97">
        <f t="shared" ca="1" si="6"/>
        <v>-0.2870661889957497</v>
      </c>
      <c r="Z30" s="97">
        <f t="shared" ca="1" si="7"/>
        <v>-3.0128809935947476E-3</v>
      </c>
      <c r="AA30" s="97">
        <f t="shared" ca="1" si="8"/>
        <v>-0.29190800674578643</v>
      </c>
      <c r="AB30" s="97">
        <f t="shared" ca="1" si="9"/>
        <v>0</v>
      </c>
      <c r="AD30" s="131" t="str">
        <f t="shared" ca="1" si="10"/>
        <v>OK</v>
      </c>
      <c r="AF30" s="98">
        <f>'N2.3.1_Total_Risk_Fore_Int_2021'!$N73</f>
        <v>4.525000231049626</v>
      </c>
      <c r="AG30" s="98">
        <f>'N2.3.2_Total_Risk_WO_Int_2026'!$N73</f>
        <v>5.5174707469702602</v>
      </c>
      <c r="AH30" s="98">
        <f>'N2.3.3_Total_Risk_W_Int_2026'!$N73</f>
        <v>5.1287831899009664</v>
      </c>
      <c r="AI30" s="98">
        <f t="shared" si="11"/>
        <v>-0.38868755706929381</v>
      </c>
    </row>
    <row r="31" spans="1:35">
      <c r="A31" s="188" t="s">
        <v>319</v>
      </c>
      <c r="B31" s="18" t="str">
        <f t="shared" ca="1" si="1"/>
        <v>400kV Circuit Breaker</v>
      </c>
      <c r="C31" s="65" t="s">
        <v>55</v>
      </c>
      <c r="D31" s="98">
        <f>'N2.3.1_Total_Risk_Fore_Int_2021'!$N31</f>
        <v>7.0388600430694117</v>
      </c>
      <c r="E31" s="98">
        <f>'N2.3.2_Total_Risk_WO_Int_2026'!$N31</f>
        <v>9.0591626489541124</v>
      </c>
      <c r="F31" s="98">
        <f>'N2.3.3_Total_Risk_W_Int_2026'!$N31</f>
        <v>5.4029761135278243</v>
      </c>
      <c r="G31" s="97">
        <f t="shared" ca="1" si="2"/>
        <v>-3.656186535426289</v>
      </c>
      <c r="H31" s="97">
        <f ca="1">'N3.00_Asset_Cat_Risk_Summary'!Y31</f>
        <v>-1.097782689854377</v>
      </c>
      <c r="I31" s="97">
        <f ca="1">'N3.00_Asset_Cat_Risk_Summary'!Z31</f>
        <v>-2.5584038455719118</v>
      </c>
      <c r="J31" s="97">
        <f ca="1">'N3.00_Asset_Cat_Risk_Summary'!AA31</f>
        <v>0</v>
      </c>
      <c r="K31" s="97">
        <f ca="1">'N3.00_Asset_Cat_Risk_Summary'!AB31</f>
        <v>2.0203026058847007</v>
      </c>
      <c r="M31" s="65" t="str">
        <f>'N0.6_Lookup_References'!B28</f>
        <v>#</v>
      </c>
      <c r="N31" s="98">
        <f>'N2.3.1_Total_Risk_Fore_Int_2021'!$AA31</f>
        <v>114</v>
      </c>
      <c r="O31" s="98">
        <f>'N2.3.2_Total_Risk_WO_Int_2026'!$AA31</f>
        <v>114</v>
      </c>
      <c r="P31" s="98">
        <f>'N2.3.3_Total_Risk_W_Int_2026'!$AA31</f>
        <v>109</v>
      </c>
      <c r="Q31" s="98">
        <f ca="1">'N3.00_Asset_Cat_Risk_Summary'!AJ74</f>
        <v>4</v>
      </c>
      <c r="R31" s="98">
        <f ca="1">'N3.00_Asset_Cat_Risk_Summary'!AK74</f>
        <v>11</v>
      </c>
      <c r="S31" s="98">
        <f ca="1">'N3.00_Asset_Cat_Risk_Summary'!AL74</f>
        <v>0</v>
      </c>
      <c r="U31" s="65" t="s">
        <v>55</v>
      </c>
      <c r="V31" s="97">
        <f t="shared" si="3"/>
        <v>6.174438634271414E-2</v>
      </c>
      <c r="W31" s="97">
        <f t="shared" si="4"/>
        <v>7.9466339025913268E-2</v>
      </c>
      <c r="X31" s="97">
        <f t="shared" si="5"/>
        <v>4.9568588197502976E-2</v>
      </c>
      <c r="Y31" s="97">
        <f t="shared" ca="1" si="6"/>
        <v>-0.24374576902841927</v>
      </c>
      <c r="Z31" s="97">
        <f t="shared" ca="1" si="7"/>
        <v>-0.27444567246359425</v>
      </c>
      <c r="AA31" s="97">
        <f t="shared" ca="1" si="8"/>
        <v>-0.23258216777926471</v>
      </c>
      <c r="AB31" s="97">
        <f t="shared" ca="1" si="9"/>
        <v>0</v>
      </c>
      <c r="AD31" s="131" t="str">
        <f t="shared" ca="1" si="10"/>
        <v>OK</v>
      </c>
      <c r="AF31" s="98">
        <f>'N2.3.1_Total_Risk_Fore_Int_2021'!$N74</f>
        <v>2.0876770638863587</v>
      </c>
      <c r="AG31" s="98">
        <f>'N2.3.2_Total_Risk_WO_Int_2026'!$N74</f>
        <v>2.686097758188402</v>
      </c>
      <c r="AH31" s="98">
        <f>'N2.3.3_Total_Risk_W_Int_2026'!$N74</f>
        <v>1.5216344457705111</v>
      </c>
      <c r="AI31" s="98">
        <f t="shared" si="11"/>
        <v>-1.1644633124178909</v>
      </c>
    </row>
    <row r="32" spans="1:35">
      <c r="A32" s="188" t="s">
        <v>320</v>
      </c>
      <c r="B32" s="18" t="str">
        <f t="shared" ca="1" si="1"/>
        <v>400kV Transformer</v>
      </c>
      <c r="C32" s="65" t="s">
        <v>55</v>
      </c>
      <c r="D32" s="98">
        <f>'N2.3.1_Total_Risk_Fore_Int_2021'!$N32</f>
        <v>9.9398267719989519</v>
      </c>
      <c r="E32" s="98">
        <f>'N2.3.2_Total_Risk_WO_Int_2026'!$N32</f>
        <v>15.208185897812779</v>
      </c>
      <c r="F32" s="98">
        <f>'N2.3.3_Total_Risk_W_Int_2026'!$N32</f>
        <v>11.148863932655516</v>
      </c>
      <c r="G32" s="97">
        <f t="shared" ca="1" si="2"/>
        <v>-4.0593219651572632</v>
      </c>
      <c r="H32" s="97">
        <f ca="1">'N3.00_Asset_Cat_Risk_Summary'!Y32</f>
        <v>0</v>
      </c>
      <c r="I32" s="97">
        <f ca="1">'N3.00_Asset_Cat_Risk_Summary'!Z32</f>
        <v>-4.0593219651572632</v>
      </c>
      <c r="J32" s="97">
        <f ca="1">'N3.00_Asset_Cat_Risk_Summary'!AA32</f>
        <v>0</v>
      </c>
      <c r="K32" s="97">
        <f ca="1">'N3.00_Asset_Cat_Risk_Summary'!AB32</f>
        <v>5.268359125813828</v>
      </c>
      <c r="M32" s="65" t="str">
        <f>'N0.6_Lookup_References'!B29</f>
        <v>#</v>
      </c>
      <c r="N32" s="98">
        <f>'N2.3.1_Total_Risk_Fore_Int_2021'!$AA32</f>
        <v>39</v>
      </c>
      <c r="O32" s="98">
        <f>'N2.3.2_Total_Risk_WO_Int_2026'!$AA32</f>
        <v>39</v>
      </c>
      <c r="P32" s="98">
        <f>'N2.3.3_Total_Risk_W_Int_2026'!$AA32</f>
        <v>39</v>
      </c>
      <c r="Q32" s="98">
        <f ca="1">'N3.00_Asset_Cat_Risk_Summary'!AJ75</f>
        <v>0</v>
      </c>
      <c r="R32" s="98">
        <f ca="1">'N3.00_Asset_Cat_Risk_Summary'!AK75</f>
        <v>4</v>
      </c>
      <c r="S32" s="98">
        <f ca="1">'N3.00_Asset_Cat_Risk_Summary'!AL75</f>
        <v>0</v>
      </c>
      <c r="U32" s="65" t="s">
        <v>55</v>
      </c>
      <c r="V32" s="97">
        <f t="shared" si="3"/>
        <v>0.25486735312817826</v>
      </c>
      <c r="W32" s="97">
        <f t="shared" si="4"/>
        <v>0.38995348455930201</v>
      </c>
      <c r="X32" s="97">
        <f t="shared" si="5"/>
        <v>0.28586830596552604</v>
      </c>
      <c r="Y32" s="97">
        <f t="shared" ca="1" si="6"/>
        <v>-1.0148304912893158</v>
      </c>
      <c r="Z32" s="97">
        <f t="shared" ca="1" si="7"/>
        <v>0</v>
      </c>
      <c r="AA32" s="97">
        <f t="shared" ca="1" si="8"/>
        <v>-1.0148304912893158</v>
      </c>
      <c r="AB32" s="97">
        <f t="shared" ca="1" si="9"/>
        <v>0</v>
      </c>
      <c r="AD32" s="131" t="str">
        <f t="shared" ca="1" si="10"/>
        <v>OK</v>
      </c>
      <c r="AF32" s="98">
        <f>'N2.3.1_Total_Risk_Fore_Int_2021'!$N75</f>
        <v>2.9358430022564717</v>
      </c>
      <c r="AG32" s="98">
        <f>'N2.3.2_Total_Risk_WO_Int_2026'!$N75</f>
        <v>3.6625249251792078</v>
      </c>
      <c r="AH32" s="98">
        <f>'N2.3.3_Total_Risk_W_Int_2026'!$N75</f>
        <v>3.3300390718020285</v>
      </c>
      <c r="AI32" s="98">
        <f t="shared" si="11"/>
        <v>-0.33248585337717929</v>
      </c>
    </row>
    <row r="33" spans="1:35">
      <c r="A33" s="188" t="s">
        <v>321</v>
      </c>
      <c r="B33" s="18" t="str">
        <f t="shared" ca="1" si="1"/>
        <v>400kV Reactor</v>
      </c>
      <c r="C33" s="65" t="s">
        <v>55</v>
      </c>
      <c r="D33" s="98">
        <f>'N2.3.1_Total_Risk_Fore_Int_2021'!$N33</f>
        <v>1.3936720016653585</v>
      </c>
      <c r="E33" s="98">
        <f>'N2.3.2_Total_Risk_WO_Int_2026'!$N33</f>
        <v>1.8982543157018583</v>
      </c>
      <c r="F33" s="98">
        <f>'N2.3.3_Total_Risk_W_Int_2026'!$N33</f>
        <v>0.98128245946292181</v>
      </c>
      <c r="G33" s="97">
        <f t="shared" ca="1" si="2"/>
        <v>-0.91697185623893662</v>
      </c>
      <c r="H33" s="97">
        <f ca="1">'N3.00_Asset_Cat_Risk_Summary'!Y33</f>
        <v>-0.91697185623893662</v>
      </c>
      <c r="I33" s="97">
        <f ca="1">'N3.00_Asset_Cat_Risk_Summary'!Z33</f>
        <v>0</v>
      </c>
      <c r="J33" s="97">
        <f ca="1">'N3.00_Asset_Cat_Risk_Summary'!AA33</f>
        <v>0</v>
      </c>
      <c r="K33" s="97">
        <f ca="1">'N3.00_Asset_Cat_Risk_Summary'!AB33</f>
        <v>0.91697185623893662</v>
      </c>
      <c r="M33" s="65" t="str">
        <f>'N0.6_Lookup_References'!B30</f>
        <v>#</v>
      </c>
      <c r="N33" s="98">
        <f>'N2.3.1_Total_Risk_Fore_Int_2021'!$AA33</f>
        <v>14</v>
      </c>
      <c r="O33" s="98">
        <f>'N2.3.2_Total_Risk_WO_Int_2026'!$AA33</f>
        <v>14</v>
      </c>
      <c r="P33" s="98">
        <f>'N2.3.3_Total_Risk_W_Int_2026'!$AA33</f>
        <v>14</v>
      </c>
      <c r="Q33" s="98">
        <f ca="1">'N3.00_Asset_Cat_Risk_Summary'!AJ76</f>
        <v>2</v>
      </c>
      <c r="R33" s="98">
        <f ca="1">'N3.00_Asset_Cat_Risk_Summary'!AK76</f>
        <v>0</v>
      </c>
      <c r="S33" s="98">
        <f ca="1">'N3.00_Asset_Cat_Risk_Summary'!AL76</f>
        <v>0</v>
      </c>
      <c r="U33" s="65" t="s">
        <v>55</v>
      </c>
      <c r="V33" s="97">
        <f t="shared" si="3"/>
        <v>9.9548000118954177E-2</v>
      </c>
      <c r="W33" s="97">
        <f t="shared" si="4"/>
        <v>0.13558959397870415</v>
      </c>
      <c r="X33" s="97">
        <f t="shared" si="5"/>
        <v>7.0091604247351558E-2</v>
      </c>
      <c r="Y33" s="97">
        <f t="shared" ca="1" si="6"/>
        <v>-0.45848592811946831</v>
      </c>
      <c r="Z33" s="97">
        <f t="shared" ca="1" si="7"/>
        <v>-0.45848592811946831</v>
      </c>
      <c r="AA33" s="97">
        <f t="shared" ca="1" si="8"/>
        <v>0</v>
      </c>
      <c r="AB33" s="97">
        <f t="shared" ca="1" si="9"/>
        <v>0</v>
      </c>
      <c r="AD33" s="131" t="str">
        <f t="shared" ca="1" si="10"/>
        <v>OK</v>
      </c>
      <c r="AF33" s="98">
        <f>'N2.3.1_Total_Risk_Fore_Int_2021'!$N76</f>
        <v>2.0069206693368065</v>
      </c>
      <c r="AG33" s="98">
        <f>'N2.3.2_Total_Risk_WO_Int_2026'!$N76</f>
        <v>2.6396210168633965</v>
      </c>
      <c r="AH33" s="98">
        <f>'N2.3.3_Total_Risk_W_Int_2026'!$N76</f>
        <v>0.76003832781504332</v>
      </c>
      <c r="AI33" s="98">
        <f t="shared" si="11"/>
        <v>-1.8795826890483531</v>
      </c>
    </row>
    <row r="34" spans="1:35">
      <c r="A34" s="188" t="s">
        <v>322</v>
      </c>
      <c r="B34" s="18" t="str">
        <f t="shared" ca="1" si="1"/>
        <v>400kV Underground Cable</v>
      </c>
      <c r="C34" s="65" t="s">
        <v>55</v>
      </c>
      <c r="D34" s="98">
        <f>'N2.3.1_Total_Risk_Fore_Int_2021'!$N34</f>
        <v>1.3785235964489406</v>
      </c>
      <c r="E34" s="98">
        <f>'N2.3.2_Total_Risk_WO_Int_2026'!$N34</f>
        <v>1.5072963057002577</v>
      </c>
      <c r="F34" s="98">
        <f>'N2.3.3_Total_Risk_W_Int_2026'!$N34</f>
        <v>1.4474914645685719</v>
      </c>
      <c r="G34" s="97">
        <f t="shared" ca="1" si="2"/>
        <v>-5.9804841131685729E-2</v>
      </c>
      <c r="H34" s="97">
        <f ca="1">'N3.00_Asset_Cat_Risk_Summary'!Y34</f>
        <v>-5.9804841131685729E-2</v>
      </c>
      <c r="I34" s="97">
        <f ca="1">'N3.00_Asset_Cat_Risk_Summary'!Z34</f>
        <v>0</v>
      </c>
      <c r="J34" s="97">
        <f ca="1">'N3.00_Asset_Cat_Risk_Summary'!AA34</f>
        <v>0</v>
      </c>
      <c r="K34" s="97">
        <f ca="1">'N3.00_Asset_Cat_Risk_Summary'!AB34</f>
        <v>0.12877270925131684</v>
      </c>
      <c r="M34" s="65" t="str">
        <f>'N0.6_Lookup_References'!B31</f>
        <v>km</v>
      </c>
      <c r="N34" s="98">
        <f>'N2.3.1_Total_Risk_Fore_Int_2021'!$AA34</f>
        <v>15.412799999999999</v>
      </c>
      <c r="O34" s="98">
        <f>'N2.3.2_Total_Risk_WO_Int_2026'!$AA34</f>
        <v>15.412800000000001</v>
      </c>
      <c r="P34" s="98">
        <f>'N2.3.3_Total_Risk_W_Int_2026'!$AA34</f>
        <v>15.252800000000001</v>
      </c>
      <c r="Q34" s="98">
        <f ca="1">'N3.00_Asset_Cat_Risk_Summary'!AJ77</f>
        <v>0</v>
      </c>
      <c r="R34" s="98">
        <f ca="1">'N3.00_Asset_Cat_Risk_Summary'!AK77</f>
        <v>0</v>
      </c>
      <c r="S34" s="98">
        <f ca="1">'N3.00_Asset_Cat_Risk_Summary'!AL77</f>
        <v>0</v>
      </c>
      <c r="U34" s="65" t="s">
        <v>55</v>
      </c>
      <c r="V34" s="97">
        <f t="shared" si="3"/>
        <v>8.9440179360592537E-2</v>
      </c>
      <c r="W34" s="97">
        <f t="shared" si="4"/>
        <v>9.7795099248693146E-2</v>
      </c>
      <c r="X34" s="97">
        <f t="shared" si="5"/>
        <v>9.4900048815205848E-2</v>
      </c>
      <c r="Y34" s="97">
        <f t="shared" ca="1" si="6"/>
        <v>0</v>
      </c>
      <c r="Z34" s="97">
        <f t="shared" ca="1" si="7"/>
        <v>0</v>
      </c>
      <c r="AA34" s="97">
        <f t="shared" ca="1" si="8"/>
        <v>0</v>
      </c>
      <c r="AB34" s="97">
        <f t="shared" ca="1" si="9"/>
        <v>0</v>
      </c>
      <c r="AD34" s="131" t="str">
        <f t="shared" ca="1" si="10"/>
        <v>OK</v>
      </c>
      <c r="AF34" s="98">
        <f>'N2.3.1_Total_Risk_Fore_Int_2021'!$N77</f>
        <v>1.0990013790955446</v>
      </c>
      <c r="AG34" s="98">
        <f>'N2.3.2_Total_Risk_WO_Int_2026'!$N77</f>
        <v>1.3427998595601991</v>
      </c>
      <c r="AH34" s="98">
        <f>'N2.3.3_Total_Risk_W_Int_2026'!$N77</f>
        <v>1.3102157320899221</v>
      </c>
      <c r="AI34" s="98">
        <f t="shared" si="11"/>
        <v>-3.2584127470276947E-2</v>
      </c>
    </row>
    <row r="35" spans="1:35">
      <c r="A35" s="188" t="s">
        <v>323</v>
      </c>
      <c r="B35" s="18" t="str">
        <f t="shared" ca="1" si="1"/>
        <v>400kV OHL Conductor</v>
      </c>
      <c r="C35" s="65" t="s">
        <v>55</v>
      </c>
      <c r="D35" s="98">
        <f>'N2.3.1_Total_Risk_Fore_Int_2021'!$N35</f>
        <v>106.99695655122906</v>
      </c>
      <c r="E35" s="98">
        <f>'N2.3.2_Total_Risk_WO_Int_2026'!$N35</f>
        <v>174.83640436037615</v>
      </c>
      <c r="F35" s="98">
        <f>'N2.3.3_Total_Risk_W_Int_2026'!$N35</f>
        <v>48.225158578082286</v>
      </c>
      <c r="G35" s="97">
        <f t="shared" ca="1" si="2"/>
        <v>-126.61124578229392</v>
      </c>
      <c r="H35" s="97">
        <f ca="1">'N3.00_Asset_Cat_Risk_Summary'!Y35</f>
        <v>-62.643296817125034</v>
      </c>
      <c r="I35" s="97">
        <f ca="1">'N3.00_Asset_Cat_Risk_Summary'!Z35</f>
        <v>-63.967948965168887</v>
      </c>
      <c r="J35" s="97">
        <f ca="1">'N3.00_Asset_Cat_Risk_Summary'!AA35</f>
        <v>0</v>
      </c>
      <c r="K35" s="97">
        <f ca="1">'N3.00_Asset_Cat_Risk_Summary'!AB35</f>
        <v>67.839447809147131</v>
      </c>
      <c r="M35" s="65" t="str">
        <f>'N0.6_Lookup_References'!B32</f>
        <v>km</v>
      </c>
      <c r="N35" s="98">
        <f>'N2.3.1_Total_Risk_Fore_Int_2021'!$AA35</f>
        <v>1026.0411999999999</v>
      </c>
      <c r="O35" s="98">
        <f>'N2.3.2_Total_Risk_WO_Int_2026'!$AA35</f>
        <v>1026.0412000000003</v>
      </c>
      <c r="P35" s="98">
        <f>'N2.3.3_Total_Risk_W_Int_2026'!$AA35</f>
        <v>1025.8964000000001</v>
      </c>
      <c r="Q35" s="98">
        <f ca="1">'N3.00_Asset_Cat_Risk_Summary'!AJ78</f>
        <v>309.72440000000029</v>
      </c>
      <c r="R35" s="98">
        <f ca="1">'N3.00_Asset_Cat_Risk_Summary'!AK78</f>
        <v>238.48709999999988</v>
      </c>
      <c r="S35" s="98">
        <f ca="1">'N3.00_Asset_Cat_Risk_Summary'!AL78</f>
        <v>0</v>
      </c>
      <c r="U35" s="65" t="s">
        <v>55</v>
      </c>
      <c r="V35" s="97">
        <f t="shared" si="3"/>
        <v>0.10428134518499751</v>
      </c>
      <c r="W35" s="97">
        <f t="shared" si="4"/>
        <v>0.17039900966976385</v>
      </c>
      <c r="X35" s="97">
        <f t="shared" si="5"/>
        <v>4.7007825135249801E-2</v>
      </c>
      <c r="Y35" s="97">
        <f t="shared" ca="1" si="6"/>
        <v>-0.23095328314399441</v>
      </c>
      <c r="Z35" s="97">
        <f t="shared" ca="1" si="7"/>
        <v>-0.20225496220874098</v>
      </c>
      <c r="AA35" s="97">
        <f t="shared" ca="1" si="8"/>
        <v>-0.26822393733316779</v>
      </c>
      <c r="AB35" s="97">
        <f t="shared" ca="1" si="9"/>
        <v>0</v>
      </c>
      <c r="AD35" s="131" t="str">
        <f t="shared" ca="1" si="10"/>
        <v>OK</v>
      </c>
      <c r="AF35" s="98">
        <f>'N2.3.1_Total_Risk_Fore_Int_2021'!$N78</f>
        <v>4.8934221516372869</v>
      </c>
      <c r="AG35" s="98">
        <f>'N2.3.2_Total_Risk_WO_Int_2026'!$N78</f>
        <v>6.0385094497258276</v>
      </c>
      <c r="AH35" s="98">
        <f>'N2.3.3_Total_Risk_W_Int_2026'!$N78</f>
        <v>2.3887062746899641</v>
      </c>
      <c r="AI35" s="98">
        <f t="shared" si="11"/>
        <v>-3.6498031750358635</v>
      </c>
    </row>
    <row r="36" spans="1:35">
      <c r="A36" s="188" t="s">
        <v>324</v>
      </c>
      <c r="B36" s="18" t="str">
        <f t="shared" ca="1" si="1"/>
        <v>400kV OHL Fittings</v>
      </c>
      <c r="C36" s="65" t="s">
        <v>55</v>
      </c>
      <c r="D36" s="98">
        <f>'N2.3.1_Total_Risk_Fore_Int_2021'!$N36</f>
        <v>1065.2842245947081</v>
      </c>
      <c r="E36" s="98">
        <f>'N2.3.2_Total_Risk_WO_Int_2026'!$N36</f>
        <v>1973.7284318382553</v>
      </c>
      <c r="F36" s="98">
        <f>'N2.3.3_Total_Risk_W_Int_2026'!$N36</f>
        <v>1196.8903290147746</v>
      </c>
      <c r="G36" s="97">
        <f t="shared" ca="1" si="2"/>
        <v>-776.83810282348168</v>
      </c>
      <c r="H36" s="97">
        <f ca="1">'N3.00_Asset_Cat_Risk_Summary'!Y36</f>
        <v>-776.83810282348168</v>
      </c>
      <c r="I36" s="97">
        <f ca="1">'N3.00_Asset_Cat_Risk_Summary'!Z36</f>
        <v>0</v>
      </c>
      <c r="J36" s="97">
        <f ca="1">'N3.00_Asset_Cat_Risk_Summary'!AA36</f>
        <v>0</v>
      </c>
      <c r="K36" s="97">
        <f ca="1">'N3.00_Asset_Cat_Risk_Summary'!AB36</f>
        <v>908.44420724354814</v>
      </c>
      <c r="M36" s="65" t="str">
        <f>'N0.6_Lookup_References'!B33</f>
        <v>#</v>
      </c>
      <c r="N36" s="98">
        <f>'N2.3.1_Total_Risk_Fore_Int_2021'!$AA36</f>
        <v>3177</v>
      </c>
      <c r="O36" s="98">
        <f>'N2.3.2_Total_Risk_WO_Int_2026'!$AA36</f>
        <v>3177</v>
      </c>
      <c r="P36" s="98">
        <f>'N2.3.3_Total_Risk_W_Int_2026'!$AA36</f>
        <v>3174</v>
      </c>
      <c r="Q36" s="98">
        <f ca="1">'N3.00_Asset_Cat_Risk_Summary'!AJ79</f>
        <v>644</v>
      </c>
      <c r="R36" s="98">
        <f ca="1">'N3.00_Asset_Cat_Risk_Summary'!AK79</f>
        <v>0</v>
      </c>
      <c r="S36" s="98">
        <f ca="1">'N3.00_Asset_Cat_Risk_Summary'!AL79</f>
        <v>0</v>
      </c>
      <c r="U36" s="65" t="s">
        <v>55</v>
      </c>
      <c r="V36" s="97">
        <f t="shared" si="3"/>
        <v>0.3353113706624829</v>
      </c>
      <c r="W36" s="97">
        <f t="shared" si="4"/>
        <v>0.62125540819586256</v>
      </c>
      <c r="X36" s="97">
        <f t="shared" si="5"/>
        <v>0.37709210113887037</v>
      </c>
      <c r="Y36" s="97">
        <f t="shared" ca="1" si="6"/>
        <v>-1.2062703459991952</v>
      </c>
      <c r="Z36" s="97">
        <f t="shared" ca="1" si="7"/>
        <v>-1.2062703459991952</v>
      </c>
      <c r="AA36" s="97">
        <f t="shared" ca="1" si="8"/>
        <v>0</v>
      </c>
      <c r="AB36" s="97">
        <f t="shared" ca="1" si="9"/>
        <v>0</v>
      </c>
      <c r="AD36" s="131" t="str">
        <f t="shared" ca="1" si="10"/>
        <v>OK</v>
      </c>
      <c r="AF36" s="98">
        <f>'N2.3.1_Total_Risk_Fore_Int_2021'!$N79</f>
        <v>4.0345944481995044</v>
      </c>
      <c r="AG36" s="98">
        <f>'N2.3.2_Total_Risk_WO_Int_2026'!$N79</f>
        <v>5.2765333834959511</v>
      </c>
      <c r="AH36" s="98">
        <f>'N2.3.3_Total_Risk_W_Int_2026'!$N79</f>
        <v>3.3922521369003515</v>
      </c>
      <c r="AI36" s="98">
        <f t="shared" si="11"/>
        <v>-1.8842812465955996</v>
      </c>
    </row>
    <row r="37" spans="1:35">
      <c r="A37" s="188" t="s">
        <v>325</v>
      </c>
      <c r="B37" s="18" t="str">
        <f t="shared" ca="1" si="1"/>
        <v>400kV OHL Tower</v>
      </c>
      <c r="C37" s="65" t="s">
        <v>55</v>
      </c>
      <c r="D37" s="98">
        <f>'N2.3.1_Total_Risk_Fore_Int_2021'!$N37</f>
        <v>82.446334602516501</v>
      </c>
      <c r="E37" s="98">
        <f>'N2.3.2_Total_Risk_WO_Int_2026'!$N37</f>
        <v>155.83294614203621</v>
      </c>
      <c r="F37" s="98">
        <f>'N2.3.3_Total_Risk_W_Int_2026'!$N37</f>
        <v>81.260187955000688</v>
      </c>
      <c r="G37" s="97">
        <f t="shared" ca="1" si="2"/>
        <v>-74.572758187035674</v>
      </c>
      <c r="H37" s="97">
        <f ca="1">'N3.00_Asset_Cat_Risk_Summary'!Y37</f>
        <v>-0.12422489211223713</v>
      </c>
      <c r="I37" s="97">
        <f ca="1">'N3.00_Asset_Cat_Risk_Summary'!Z37</f>
        <v>-74.448533294923436</v>
      </c>
      <c r="J37" s="97">
        <f ca="1">'N3.00_Asset_Cat_Risk_Summary'!AA37</f>
        <v>0</v>
      </c>
      <c r="K37" s="97">
        <f ca="1">'N3.00_Asset_Cat_Risk_Summary'!AB37</f>
        <v>73.386611539519848</v>
      </c>
      <c r="M37" s="65" t="str">
        <f>'N0.6_Lookup_References'!B34</f>
        <v>#</v>
      </c>
      <c r="N37" s="98">
        <f>'N2.3.1_Total_Risk_Fore_Int_2021'!$AA37</f>
        <v>1662</v>
      </c>
      <c r="O37" s="98">
        <f>'N2.3.2_Total_Risk_WO_Int_2026'!$AA37</f>
        <v>1662</v>
      </c>
      <c r="P37" s="98">
        <f>'N2.3.3_Total_Risk_W_Int_2026'!$AA37</f>
        <v>1660</v>
      </c>
      <c r="Q37" s="98">
        <f ca="1">'N3.00_Asset_Cat_Risk_Summary'!AJ80</f>
        <v>1</v>
      </c>
      <c r="R37" s="98">
        <f ca="1">'N3.00_Asset_Cat_Risk_Summary'!AK80</f>
        <v>539</v>
      </c>
      <c r="S37" s="98">
        <f ca="1">'N3.00_Asset_Cat_Risk_Summary'!AL80</f>
        <v>0</v>
      </c>
      <c r="U37" s="65" t="s">
        <v>55</v>
      </c>
      <c r="V37" s="97">
        <f t="shared" si="3"/>
        <v>4.9606699520166365E-2</v>
      </c>
      <c r="W37" s="97">
        <f t="shared" si="4"/>
        <v>9.3762302131189051E-2</v>
      </c>
      <c r="X37" s="97">
        <f t="shared" si="5"/>
        <v>4.8951920454819692E-2</v>
      </c>
      <c r="Y37" s="97">
        <f t="shared" ca="1" si="6"/>
        <v>-0.13809770034636237</v>
      </c>
      <c r="Z37" s="97">
        <f t="shared" ca="1" si="7"/>
        <v>-0.12422489211223713</v>
      </c>
      <c r="AA37" s="97">
        <f t="shared" ca="1" si="8"/>
        <v>-0.13812343839503421</v>
      </c>
      <c r="AB37" s="97">
        <f t="shared" ca="1" si="9"/>
        <v>0</v>
      </c>
      <c r="AD37" s="131" t="str">
        <f t="shared" ca="1" si="10"/>
        <v>OK</v>
      </c>
      <c r="AF37" s="98">
        <f>'N2.3.1_Total_Risk_Fore_Int_2021'!$N80</f>
        <v>5.8415966052380268</v>
      </c>
      <c r="AG37" s="98">
        <f>'N2.3.2_Total_Risk_WO_Int_2026'!$N80</f>
        <v>7.3697440106581347</v>
      </c>
      <c r="AH37" s="98">
        <f>'N2.3.3_Total_Risk_W_Int_2026'!$N80</f>
        <v>5.5493993306103402</v>
      </c>
      <c r="AI37" s="98">
        <f t="shared" si="11"/>
        <v>-1.8203446800477945</v>
      </c>
    </row>
    <row r="38" spans="1:35">
      <c r="A38" s="188" t="s">
        <v>326</v>
      </c>
      <c r="B38" s="18" t="str">
        <f t="shared" ca="1" si="1"/>
        <v>No entry required</v>
      </c>
      <c r="C38" s="65" t="s">
        <v>55</v>
      </c>
      <c r="D38" s="98">
        <f>'N2.3.1_Total_Risk_Fore_Int_2021'!$N38</f>
        <v>0</v>
      </c>
      <c r="E38" s="98">
        <f>'N2.3.2_Total_Risk_WO_Int_2026'!$N38</f>
        <v>0</v>
      </c>
      <c r="F38" s="98">
        <f>'N2.3.3_Total_Risk_W_Int_2026'!$N38</f>
        <v>0</v>
      </c>
      <c r="G38" s="97">
        <f t="shared" ca="1" si="2"/>
        <v>0</v>
      </c>
      <c r="H38" s="97">
        <f ca="1">'N3.00_Asset_Cat_Risk_Summary'!Y38</f>
        <v>0</v>
      </c>
      <c r="I38" s="97">
        <f ca="1">'N3.00_Asset_Cat_Risk_Summary'!Z38</f>
        <v>0</v>
      </c>
      <c r="J38" s="97">
        <f ca="1">'N3.00_Asset_Cat_Risk_Summary'!AA38</f>
        <v>0</v>
      </c>
      <c r="K38" s="97">
        <f ca="1">'N3.00_Asset_Cat_Risk_Summary'!AB38</f>
        <v>0</v>
      </c>
      <c r="M38" s="65" t="str">
        <f>'N0.6_Lookup_References'!B35</f>
        <v>-</v>
      </c>
      <c r="N38" s="98">
        <f>'N2.3.1_Total_Risk_Fore_Int_2021'!$AA38</f>
        <v>0</v>
      </c>
      <c r="O38" s="98">
        <f>'N2.3.2_Total_Risk_WO_Int_2026'!$AA38</f>
        <v>0</v>
      </c>
      <c r="P38" s="98">
        <f>'N2.3.3_Total_Risk_W_Int_2026'!$AA38</f>
        <v>0</v>
      </c>
      <c r="Q38" s="98">
        <f ca="1">'N3.00_Asset_Cat_Risk_Summary'!AJ81</f>
        <v>0</v>
      </c>
      <c r="R38" s="98">
        <f ca="1">'N3.00_Asset_Cat_Risk_Summary'!AK81</f>
        <v>0</v>
      </c>
      <c r="S38" s="98">
        <f ca="1">'N3.00_Asset_Cat_Risk_Summary'!AL81</f>
        <v>0</v>
      </c>
      <c r="U38" s="65" t="s">
        <v>55</v>
      </c>
      <c r="V38" s="97">
        <f t="shared" si="3"/>
        <v>0</v>
      </c>
      <c r="W38" s="97">
        <f t="shared" si="4"/>
        <v>0</v>
      </c>
      <c r="X38" s="97">
        <f t="shared" si="5"/>
        <v>0</v>
      </c>
      <c r="Y38" s="97">
        <f t="shared" ca="1" si="6"/>
        <v>0</v>
      </c>
      <c r="Z38" s="97">
        <f t="shared" ca="1" si="7"/>
        <v>0</v>
      </c>
      <c r="AA38" s="97">
        <f t="shared" ca="1" si="8"/>
        <v>0</v>
      </c>
      <c r="AB38" s="97">
        <f t="shared" ca="1" si="9"/>
        <v>0</v>
      </c>
      <c r="AD38" s="131" t="str">
        <f t="shared" ca="1" si="10"/>
        <v>OK</v>
      </c>
      <c r="AF38" s="98">
        <f>'N2.3.1_Total_Risk_Fore_Int_2021'!$N81</f>
        <v>0</v>
      </c>
      <c r="AG38" s="98">
        <f>'N2.3.2_Total_Risk_WO_Int_2026'!$N81</f>
        <v>0</v>
      </c>
      <c r="AH38" s="98">
        <f>'N2.3.3_Total_Risk_W_Int_2026'!$N81</f>
        <v>0</v>
      </c>
      <c r="AI38" s="98">
        <f t="shared" si="11"/>
        <v>0</v>
      </c>
    </row>
    <row r="39" spans="1:35">
      <c r="A39" s="188" t="s">
        <v>327</v>
      </c>
      <c r="B39" s="18" t="str">
        <f t="shared" ca="1" si="1"/>
        <v>No entry required</v>
      </c>
      <c r="C39" s="65" t="s">
        <v>55</v>
      </c>
      <c r="D39" s="98">
        <f>'N2.3.1_Total_Risk_Fore_Int_2021'!$N39</f>
        <v>0</v>
      </c>
      <c r="E39" s="98">
        <f>'N2.3.2_Total_Risk_WO_Int_2026'!$N39</f>
        <v>0</v>
      </c>
      <c r="F39" s="98">
        <f>'N2.3.3_Total_Risk_W_Int_2026'!$N39</f>
        <v>0</v>
      </c>
      <c r="G39" s="97">
        <f t="shared" ca="1" si="2"/>
        <v>0</v>
      </c>
      <c r="H39" s="97">
        <f ca="1">'N3.00_Asset_Cat_Risk_Summary'!Y39</f>
        <v>0</v>
      </c>
      <c r="I39" s="97">
        <f ca="1">'N3.00_Asset_Cat_Risk_Summary'!Z39</f>
        <v>0</v>
      </c>
      <c r="J39" s="97">
        <f ca="1">'N3.00_Asset_Cat_Risk_Summary'!AA39</f>
        <v>0</v>
      </c>
      <c r="K39" s="97">
        <f ca="1">'N3.00_Asset_Cat_Risk_Summary'!AB39</f>
        <v>0</v>
      </c>
      <c r="M39" s="65" t="str">
        <f>'N0.6_Lookup_References'!B36</f>
        <v>-</v>
      </c>
      <c r="N39" s="98">
        <f>'N2.3.1_Total_Risk_Fore_Int_2021'!$AA39</f>
        <v>0</v>
      </c>
      <c r="O39" s="98">
        <f>'N2.3.2_Total_Risk_WO_Int_2026'!$AA39</f>
        <v>0</v>
      </c>
      <c r="P39" s="98">
        <f>'N2.3.3_Total_Risk_W_Int_2026'!$AA39</f>
        <v>0</v>
      </c>
      <c r="Q39" s="98">
        <f ca="1">'N3.00_Asset_Cat_Risk_Summary'!AJ82</f>
        <v>0</v>
      </c>
      <c r="R39" s="98">
        <f ca="1">'N3.00_Asset_Cat_Risk_Summary'!AK82</f>
        <v>0</v>
      </c>
      <c r="S39" s="98">
        <f ca="1">'N3.00_Asset_Cat_Risk_Summary'!AL82</f>
        <v>0</v>
      </c>
      <c r="U39" s="65" t="s">
        <v>55</v>
      </c>
      <c r="V39" s="97">
        <f t="shared" si="3"/>
        <v>0</v>
      </c>
      <c r="W39" s="97">
        <f t="shared" si="4"/>
        <v>0</v>
      </c>
      <c r="X39" s="97">
        <f t="shared" si="5"/>
        <v>0</v>
      </c>
      <c r="Y39" s="97">
        <f t="shared" ca="1" si="6"/>
        <v>0</v>
      </c>
      <c r="Z39" s="97">
        <f t="shared" ca="1" si="7"/>
        <v>0</v>
      </c>
      <c r="AA39" s="97">
        <f t="shared" ca="1" si="8"/>
        <v>0</v>
      </c>
      <c r="AB39" s="97">
        <f t="shared" ca="1" si="9"/>
        <v>0</v>
      </c>
      <c r="AD39" s="131" t="str">
        <f t="shared" ca="1" si="10"/>
        <v>OK</v>
      </c>
      <c r="AF39" s="98">
        <f>'N2.3.1_Total_Risk_Fore_Int_2021'!$N82</f>
        <v>0</v>
      </c>
      <c r="AG39" s="98">
        <f>'N2.3.2_Total_Risk_WO_Int_2026'!$N82</f>
        <v>0</v>
      </c>
      <c r="AH39" s="98">
        <f>'N2.3.3_Total_Risk_W_Int_2026'!$N82</f>
        <v>0</v>
      </c>
      <c r="AI39" s="98">
        <f t="shared" si="11"/>
        <v>0</v>
      </c>
    </row>
    <row r="40" spans="1:35">
      <c r="A40" s="188" t="s">
        <v>328</v>
      </c>
      <c r="B40" s="18" t="str">
        <f t="shared" ca="1" si="1"/>
        <v>No entry required</v>
      </c>
      <c r="C40" s="65" t="s">
        <v>55</v>
      </c>
      <c r="D40" s="98">
        <f>'N2.3.1_Total_Risk_Fore_Int_2021'!$N40</f>
        <v>0</v>
      </c>
      <c r="E40" s="98">
        <f>'N2.3.2_Total_Risk_WO_Int_2026'!$N40</f>
        <v>0</v>
      </c>
      <c r="F40" s="98">
        <f>'N2.3.3_Total_Risk_W_Int_2026'!$N40</f>
        <v>0</v>
      </c>
      <c r="G40" s="97">
        <f t="shared" ca="1" si="2"/>
        <v>0</v>
      </c>
      <c r="H40" s="97">
        <f ca="1">'N3.00_Asset_Cat_Risk_Summary'!Y40</f>
        <v>0</v>
      </c>
      <c r="I40" s="97">
        <f ca="1">'N3.00_Asset_Cat_Risk_Summary'!Z40</f>
        <v>0</v>
      </c>
      <c r="J40" s="97">
        <f ca="1">'N3.00_Asset_Cat_Risk_Summary'!AA40</f>
        <v>0</v>
      </c>
      <c r="K40" s="97">
        <f ca="1">'N3.00_Asset_Cat_Risk_Summary'!AB40</f>
        <v>0</v>
      </c>
      <c r="M40" s="65" t="str">
        <f>'N0.6_Lookup_References'!B37</f>
        <v>-</v>
      </c>
      <c r="N40" s="98">
        <f>'N2.3.1_Total_Risk_Fore_Int_2021'!$AA40</f>
        <v>0</v>
      </c>
      <c r="O40" s="98">
        <f>'N2.3.2_Total_Risk_WO_Int_2026'!$AA40</f>
        <v>0</v>
      </c>
      <c r="P40" s="98">
        <f>'N2.3.3_Total_Risk_W_Int_2026'!$AA40</f>
        <v>0</v>
      </c>
      <c r="Q40" s="98">
        <f ca="1">'N3.00_Asset_Cat_Risk_Summary'!AJ83</f>
        <v>0</v>
      </c>
      <c r="R40" s="98">
        <f ca="1">'N3.00_Asset_Cat_Risk_Summary'!AK83</f>
        <v>0</v>
      </c>
      <c r="S40" s="98">
        <f ca="1">'N3.00_Asset_Cat_Risk_Summary'!AL83</f>
        <v>0</v>
      </c>
      <c r="U40" s="65" t="s">
        <v>55</v>
      </c>
      <c r="V40" s="97">
        <f t="shared" si="3"/>
        <v>0</v>
      </c>
      <c r="W40" s="97">
        <f t="shared" si="4"/>
        <v>0</v>
      </c>
      <c r="X40" s="97">
        <f t="shared" si="5"/>
        <v>0</v>
      </c>
      <c r="Y40" s="97">
        <f t="shared" ca="1" si="6"/>
        <v>0</v>
      </c>
      <c r="Z40" s="97">
        <f t="shared" ca="1" si="7"/>
        <v>0</v>
      </c>
      <c r="AA40" s="97">
        <f t="shared" ca="1" si="8"/>
        <v>0</v>
      </c>
      <c r="AB40" s="97">
        <f t="shared" ca="1" si="9"/>
        <v>0</v>
      </c>
      <c r="AD40" s="131" t="str">
        <f t="shared" ca="1" si="10"/>
        <v>OK</v>
      </c>
      <c r="AF40" s="98">
        <f>'N2.3.1_Total_Risk_Fore_Int_2021'!$N83</f>
        <v>0</v>
      </c>
      <c r="AG40" s="98">
        <f>'N2.3.2_Total_Risk_WO_Int_2026'!$N83</f>
        <v>0</v>
      </c>
      <c r="AH40" s="98">
        <f>'N2.3.3_Total_Risk_W_Int_2026'!$N83</f>
        <v>0</v>
      </c>
      <c r="AI40" s="98">
        <f t="shared" si="11"/>
        <v>0</v>
      </c>
    </row>
    <row r="41" spans="1:35">
      <c r="A41" s="188" t="s">
        <v>329</v>
      </c>
      <c r="B41" s="18" t="str">
        <f t="shared" ca="1" si="1"/>
        <v>No entry required</v>
      </c>
      <c r="C41" s="65" t="s">
        <v>55</v>
      </c>
      <c r="D41" s="98">
        <f>'N2.3.1_Total_Risk_Fore_Int_2021'!$N41</f>
        <v>0</v>
      </c>
      <c r="E41" s="98">
        <f>'N2.3.2_Total_Risk_WO_Int_2026'!$N41</f>
        <v>0</v>
      </c>
      <c r="F41" s="98">
        <f>'N2.3.3_Total_Risk_W_Int_2026'!$N41</f>
        <v>0</v>
      </c>
      <c r="G41" s="97">
        <f t="shared" ca="1" si="2"/>
        <v>0</v>
      </c>
      <c r="H41" s="97">
        <f ca="1">'N3.00_Asset_Cat_Risk_Summary'!Y41</f>
        <v>0</v>
      </c>
      <c r="I41" s="97">
        <f ca="1">'N3.00_Asset_Cat_Risk_Summary'!Z41</f>
        <v>0</v>
      </c>
      <c r="J41" s="97">
        <f ca="1">'N3.00_Asset_Cat_Risk_Summary'!AA41</f>
        <v>0</v>
      </c>
      <c r="K41" s="97">
        <f ca="1">'N3.00_Asset_Cat_Risk_Summary'!AB41</f>
        <v>0</v>
      </c>
      <c r="M41" s="65" t="str">
        <f>'N0.6_Lookup_References'!B38</f>
        <v>-</v>
      </c>
      <c r="N41" s="98">
        <f>'N2.3.1_Total_Risk_Fore_Int_2021'!$AA41</f>
        <v>0</v>
      </c>
      <c r="O41" s="98">
        <f>'N2.3.2_Total_Risk_WO_Int_2026'!$AA41</f>
        <v>0</v>
      </c>
      <c r="P41" s="98">
        <f>'N2.3.3_Total_Risk_W_Int_2026'!$AA41</f>
        <v>0</v>
      </c>
      <c r="Q41" s="98">
        <f ca="1">'N3.00_Asset_Cat_Risk_Summary'!AJ84</f>
        <v>0</v>
      </c>
      <c r="R41" s="98">
        <f ca="1">'N3.00_Asset_Cat_Risk_Summary'!AK84</f>
        <v>0</v>
      </c>
      <c r="S41" s="98">
        <f ca="1">'N3.00_Asset_Cat_Risk_Summary'!AL84</f>
        <v>0</v>
      </c>
      <c r="U41" s="65" t="s">
        <v>55</v>
      </c>
      <c r="V41" s="97">
        <f t="shared" si="3"/>
        <v>0</v>
      </c>
      <c r="W41" s="97">
        <f t="shared" si="4"/>
        <v>0</v>
      </c>
      <c r="X41" s="97">
        <f t="shared" si="5"/>
        <v>0</v>
      </c>
      <c r="Y41" s="97">
        <f t="shared" ca="1" si="6"/>
        <v>0</v>
      </c>
      <c r="Z41" s="97">
        <f t="shared" ca="1" si="7"/>
        <v>0</v>
      </c>
      <c r="AA41" s="97">
        <f t="shared" ca="1" si="8"/>
        <v>0</v>
      </c>
      <c r="AB41" s="97">
        <f t="shared" ca="1" si="9"/>
        <v>0</v>
      </c>
      <c r="AD41" s="131" t="str">
        <f t="shared" ca="1" si="10"/>
        <v>OK</v>
      </c>
      <c r="AF41" s="98">
        <f>'N2.3.1_Total_Risk_Fore_Int_2021'!$N84</f>
        <v>0</v>
      </c>
      <c r="AG41" s="98">
        <f>'N2.3.2_Total_Risk_WO_Int_2026'!$N84</f>
        <v>0</v>
      </c>
      <c r="AH41" s="98">
        <f>'N2.3.3_Total_Risk_W_Int_2026'!$N84</f>
        <v>0</v>
      </c>
      <c r="AI41" s="98">
        <f t="shared" si="11"/>
        <v>0</v>
      </c>
    </row>
    <row r="42" spans="1:35">
      <c r="A42" s="188" t="s">
        <v>330</v>
      </c>
      <c r="B42" s="18" t="str">
        <f t="shared" ca="1" si="1"/>
        <v>No entry required</v>
      </c>
      <c r="C42" s="65" t="s">
        <v>55</v>
      </c>
      <c r="D42" s="98">
        <f>'N2.3.1_Total_Risk_Fore_Int_2021'!$N42</f>
        <v>0</v>
      </c>
      <c r="E42" s="98">
        <f>'N2.3.2_Total_Risk_WO_Int_2026'!$N42</f>
        <v>0</v>
      </c>
      <c r="F42" s="98">
        <f>'N2.3.3_Total_Risk_W_Int_2026'!$N42</f>
        <v>0</v>
      </c>
      <c r="G42" s="97">
        <f t="shared" ca="1" si="2"/>
        <v>0</v>
      </c>
      <c r="H42" s="97">
        <f ca="1">'N3.00_Asset_Cat_Risk_Summary'!Y42</f>
        <v>0</v>
      </c>
      <c r="I42" s="97">
        <f ca="1">'N3.00_Asset_Cat_Risk_Summary'!Z42</f>
        <v>0</v>
      </c>
      <c r="J42" s="97">
        <f ca="1">'N3.00_Asset_Cat_Risk_Summary'!AA42</f>
        <v>0</v>
      </c>
      <c r="K42" s="97">
        <f ca="1">'N3.00_Asset_Cat_Risk_Summary'!AB42</f>
        <v>0</v>
      </c>
      <c r="M42" s="65" t="str">
        <f>'N0.6_Lookup_References'!B39</f>
        <v>-</v>
      </c>
      <c r="N42" s="98">
        <f>'N2.3.1_Total_Risk_Fore_Int_2021'!$AA42</f>
        <v>0</v>
      </c>
      <c r="O42" s="98">
        <f>'N2.3.2_Total_Risk_WO_Int_2026'!$AA42</f>
        <v>0</v>
      </c>
      <c r="P42" s="98">
        <f>'N2.3.3_Total_Risk_W_Int_2026'!$AA42</f>
        <v>0</v>
      </c>
      <c r="Q42" s="98">
        <f ca="1">'N3.00_Asset_Cat_Risk_Summary'!AJ85</f>
        <v>0</v>
      </c>
      <c r="R42" s="98">
        <f ca="1">'N3.00_Asset_Cat_Risk_Summary'!AK85</f>
        <v>0</v>
      </c>
      <c r="S42" s="98">
        <f ca="1">'N3.00_Asset_Cat_Risk_Summary'!AL85</f>
        <v>0</v>
      </c>
      <c r="U42" s="65" t="s">
        <v>55</v>
      </c>
      <c r="V42" s="97">
        <f t="shared" si="3"/>
        <v>0</v>
      </c>
      <c r="W42" s="97">
        <f t="shared" si="4"/>
        <v>0</v>
      </c>
      <c r="X42" s="97">
        <f t="shared" si="5"/>
        <v>0</v>
      </c>
      <c r="Y42" s="97">
        <f t="shared" ca="1" si="6"/>
        <v>0</v>
      </c>
      <c r="Z42" s="97">
        <f t="shared" ca="1" si="7"/>
        <v>0</v>
      </c>
      <c r="AA42" s="97">
        <f t="shared" ca="1" si="8"/>
        <v>0</v>
      </c>
      <c r="AB42" s="97">
        <f t="shared" ca="1" si="9"/>
        <v>0</v>
      </c>
      <c r="AD42" s="131" t="str">
        <f t="shared" ca="1" si="10"/>
        <v>OK</v>
      </c>
      <c r="AF42" s="98">
        <f>'N2.3.1_Total_Risk_Fore_Int_2021'!$N85</f>
        <v>0</v>
      </c>
      <c r="AG42" s="98">
        <f>'N2.3.2_Total_Risk_WO_Int_2026'!$N85</f>
        <v>0</v>
      </c>
      <c r="AH42" s="98">
        <f>'N2.3.3_Total_Risk_W_Int_2026'!$N85</f>
        <v>0</v>
      </c>
      <c r="AI42" s="98">
        <f t="shared" si="11"/>
        <v>0</v>
      </c>
    </row>
    <row r="43" spans="1:35">
      <c r="A43" s="188" t="s">
        <v>351</v>
      </c>
      <c r="B43" s="18" t="str">
        <f t="shared" ca="1" si="1"/>
        <v>No entry required</v>
      </c>
      <c r="C43" s="65" t="s">
        <v>55</v>
      </c>
      <c r="D43" s="98">
        <f>'N2.3.1_Total_Risk_Fore_Int_2021'!$N43</f>
        <v>0</v>
      </c>
      <c r="E43" s="98">
        <f>'N2.3.2_Total_Risk_WO_Int_2026'!$N43</f>
        <v>0</v>
      </c>
      <c r="F43" s="98">
        <f>'N2.3.3_Total_Risk_W_Int_2026'!$N43</f>
        <v>0</v>
      </c>
      <c r="G43" s="97">
        <f t="shared" ca="1" si="2"/>
        <v>0</v>
      </c>
      <c r="H43" s="97">
        <f ca="1">'N3.00_Asset_Cat_Risk_Summary'!Y43</f>
        <v>0</v>
      </c>
      <c r="I43" s="97">
        <f ca="1">'N3.00_Asset_Cat_Risk_Summary'!Z43</f>
        <v>0</v>
      </c>
      <c r="J43" s="97">
        <f ca="1">'N3.00_Asset_Cat_Risk_Summary'!AA43</f>
        <v>0</v>
      </c>
      <c r="K43" s="97">
        <f ca="1">'N3.00_Asset_Cat_Risk_Summary'!AB43</f>
        <v>0</v>
      </c>
      <c r="M43" s="65" t="str">
        <f>'N0.6_Lookup_References'!B40</f>
        <v>-</v>
      </c>
      <c r="N43" s="98">
        <f>'N2.3.1_Total_Risk_Fore_Int_2021'!$AA43</f>
        <v>0</v>
      </c>
      <c r="O43" s="98">
        <f>'N2.3.2_Total_Risk_WO_Int_2026'!$AA43</f>
        <v>0</v>
      </c>
      <c r="P43" s="98">
        <f>'N2.3.3_Total_Risk_W_Int_2026'!$AA43</f>
        <v>0</v>
      </c>
      <c r="Q43" s="98">
        <f ca="1">'N3.00_Asset_Cat_Risk_Summary'!AJ86</f>
        <v>0</v>
      </c>
      <c r="R43" s="98">
        <f ca="1">'N3.00_Asset_Cat_Risk_Summary'!AK86</f>
        <v>0</v>
      </c>
      <c r="S43" s="98">
        <f ca="1">'N3.00_Asset_Cat_Risk_Summary'!AL86</f>
        <v>0</v>
      </c>
      <c r="U43" s="65" t="s">
        <v>55</v>
      </c>
      <c r="V43" s="97">
        <f t="shared" si="3"/>
        <v>0</v>
      </c>
      <c r="W43" s="97">
        <f t="shared" si="4"/>
        <v>0</v>
      </c>
      <c r="X43" s="97">
        <f t="shared" si="5"/>
        <v>0</v>
      </c>
      <c r="Y43" s="97">
        <f t="shared" ca="1" si="6"/>
        <v>0</v>
      </c>
      <c r="Z43" s="97">
        <f t="shared" ca="1" si="7"/>
        <v>0</v>
      </c>
      <c r="AA43" s="97">
        <f t="shared" ca="1" si="8"/>
        <v>0</v>
      </c>
      <c r="AB43" s="97">
        <f t="shared" ca="1" si="9"/>
        <v>0</v>
      </c>
      <c r="AD43" s="131" t="str">
        <f t="shared" ca="1" si="10"/>
        <v>OK</v>
      </c>
      <c r="AF43" s="98">
        <f>'N2.3.1_Total_Risk_Fore_Int_2021'!$N86</f>
        <v>0</v>
      </c>
      <c r="AG43" s="98">
        <f>'N2.3.2_Total_Risk_WO_Int_2026'!$N86</f>
        <v>0</v>
      </c>
      <c r="AH43" s="98">
        <f>'N2.3.3_Total_Risk_W_Int_2026'!$N86</f>
        <v>0</v>
      </c>
      <c r="AI43" s="98">
        <f t="shared" si="11"/>
        <v>0</v>
      </c>
    </row>
    <row r="44" spans="1:35">
      <c r="A44" s="188" t="s">
        <v>352</v>
      </c>
      <c r="B44" s="18" t="str">
        <f t="shared" ca="1" si="1"/>
        <v>No entry required</v>
      </c>
      <c r="C44" s="65" t="s">
        <v>55</v>
      </c>
      <c r="D44" s="98">
        <f>'N2.3.1_Total_Risk_Fore_Int_2021'!$N44</f>
        <v>0</v>
      </c>
      <c r="E44" s="98">
        <f>'N2.3.2_Total_Risk_WO_Int_2026'!$N44</f>
        <v>0</v>
      </c>
      <c r="F44" s="98">
        <f>'N2.3.3_Total_Risk_W_Int_2026'!$N44</f>
        <v>0</v>
      </c>
      <c r="G44" s="97">
        <f t="shared" ca="1" si="2"/>
        <v>0</v>
      </c>
      <c r="H44" s="97">
        <f ca="1">'N3.00_Asset_Cat_Risk_Summary'!Y44</f>
        <v>0</v>
      </c>
      <c r="I44" s="97">
        <f ca="1">'N3.00_Asset_Cat_Risk_Summary'!Z44</f>
        <v>0</v>
      </c>
      <c r="J44" s="97">
        <f ca="1">'N3.00_Asset_Cat_Risk_Summary'!AA44</f>
        <v>0</v>
      </c>
      <c r="K44" s="97">
        <f ca="1">'N3.00_Asset_Cat_Risk_Summary'!AB44</f>
        <v>0</v>
      </c>
      <c r="M44" s="65" t="str">
        <f>'N0.6_Lookup_References'!B41</f>
        <v>-</v>
      </c>
      <c r="N44" s="98">
        <f>'N2.3.1_Total_Risk_Fore_Int_2021'!$AA44</f>
        <v>0</v>
      </c>
      <c r="O44" s="98">
        <f>'N2.3.2_Total_Risk_WO_Int_2026'!$AA44</f>
        <v>0</v>
      </c>
      <c r="P44" s="98">
        <f>'N2.3.3_Total_Risk_W_Int_2026'!$AA44</f>
        <v>0</v>
      </c>
      <c r="Q44" s="98">
        <f ca="1">'N3.00_Asset_Cat_Risk_Summary'!AJ87</f>
        <v>0</v>
      </c>
      <c r="R44" s="98">
        <f ca="1">'N3.00_Asset_Cat_Risk_Summary'!AK87</f>
        <v>0</v>
      </c>
      <c r="S44" s="98">
        <f ca="1">'N3.00_Asset_Cat_Risk_Summary'!AL87</f>
        <v>0</v>
      </c>
      <c r="U44" s="65" t="s">
        <v>55</v>
      </c>
      <c r="V44" s="97">
        <f t="shared" si="3"/>
        <v>0</v>
      </c>
      <c r="W44" s="97">
        <f t="shared" si="4"/>
        <v>0</v>
      </c>
      <c r="X44" s="97">
        <f t="shared" si="5"/>
        <v>0</v>
      </c>
      <c r="Y44" s="97">
        <f t="shared" ca="1" si="6"/>
        <v>0</v>
      </c>
      <c r="Z44" s="97">
        <f t="shared" ca="1" si="7"/>
        <v>0</v>
      </c>
      <c r="AA44" s="97">
        <f t="shared" ca="1" si="8"/>
        <v>0</v>
      </c>
      <c r="AB44" s="97">
        <f t="shared" ca="1" si="9"/>
        <v>0</v>
      </c>
      <c r="AD44" s="131" t="str">
        <f t="shared" ca="1" si="10"/>
        <v>OK</v>
      </c>
      <c r="AF44" s="98">
        <f>'N2.3.1_Total_Risk_Fore_Int_2021'!$N87</f>
        <v>0</v>
      </c>
      <c r="AG44" s="98">
        <f>'N2.3.2_Total_Risk_WO_Int_2026'!$N87</f>
        <v>0</v>
      </c>
      <c r="AH44" s="98">
        <f>'N2.3.3_Total_Risk_W_Int_2026'!$N87</f>
        <v>0</v>
      </c>
      <c r="AI44" s="98">
        <f t="shared" si="11"/>
        <v>0</v>
      </c>
    </row>
    <row r="45" spans="1:35">
      <c r="A45" s="188" t="s">
        <v>353</v>
      </c>
      <c r="B45" s="18" t="str">
        <f t="shared" ca="1" si="1"/>
        <v>No entry required</v>
      </c>
      <c r="C45" s="65" t="s">
        <v>55</v>
      </c>
      <c r="D45" s="98">
        <f>'N2.3.1_Total_Risk_Fore_Int_2021'!$N45</f>
        <v>0</v>
      </c>
      <c r="E45" s="98">
        <f>'N2.3.2_Total_Risk_WO_Int_2026'!$N45</f>
        <v>0</v>
      </c>
      <c r="F45" s="98">
        <f>'N2.3.3_Total_Risk_W_Int_2026'!$N45</f>
        <v>0</v>
      </c>
      <c r="G45" s="97">
        <f t="shared" ca="1" si="2"/>
        <v>0</v>
      </c>
      <c r="H45" s="97">
        <f ca="1">'N3.00_Asset_Cat_Risk_Summary'!Y45</f>
        <v>0</v>
      </c>
      <c r="I45" s="97">
        <f ca="1">'N3.00_Asset_Cat_Risk_Summary'!Z45</f>
        <v>0</v>
      </c>
      <c r="J45" s="97">
        <f ca="1">'N3.00_Asset_Cat_Risk_Summary'!AA45</f>
        <v>0</v>
      </c>
      <c r="K45" s="97">
        <f ca="1">'N3.00_Asset_Cat_Risk_Summary'!AB45</f>
        <v>0</v>
      </c>
      <c r="M45" s="65" t="str">
        <f>'N0.6_Lookup_References'!B42</f>
        <v>-</v>
      </c>
      <c r="N45" s="98">
        <f>'N2.3.1_Total_Risk_Fore_Int_2021'!$AA45</f>
        <v>0</v>
      </c>
      <c r="O45" s="98">
        <f>'N2.3.2_Total_Risk_WO_Int_2026'!$AA45</f>
        <v>0</v>
      </c>
      <c r="P45" s="98">
        <f>'N2.3.3_Total_Risk_W_Int_2026'!$AA45</f>
        <v>0</v>
      </c>
      <c r="Q45" s="98">
        <f ca="1">'N3.00_Asset_Cat_Risk_Summary'!AJ88</f>
        <v>0</v>
      </c>
      <c r="R45" s="98">
        <f ca="1">'N3.00_Asset_Cat_Risk_Summary'!AK88</f>
        <v>0</v>
      </c>
      <c r="S45" s="98">
        <f ca="1">'N3.00_Asset_Cat_Risk_Summary'!AL88</f>
        <v>0</v>
      </c>
      <c r="U45" s="65" t="s">
        <v>55</v>
      </c>
      <c r="V45" s="97">
        <f t="shared" si="3"/>
        <v>0</v>
      </c>
      <c r="W45" s="97">
        <f t="shared" si="4"/>
        <v>0</v>
      </c>
      <c r="X45" s="97">
        <f t="shared" si="5"/>
        <v>0</v>
      </c>
      <c r="Y45" s="97">
        <f t="shared" ca="1" si="6"/>
        <v>0</v>
      </c>
      <c r="Z45" s="97">
        <f t="shared" ca="1" si="7"/>
        <v>0</v>
      </c>
      <c r="AA45" s="97">
        <f t="shared" ca="1" si="8"/>
        <v>0</v>
      </c>
      <c r="AB45" s="97">
        <f t="shared" ca="1" si="9"/>
        <v>0</v>
      </c>
      <c r="AD45" s="131" t="str">
        <f t="shared" ca="1" si="10"/>
        <v>OK</v>
      </c>
      <c r="AF45" s="98">
        <f>'N2.3.1_Total_Risk_Fore_Int_2021'!$N88</f>
        <v>0</v>
      </c>
      <c r="AG45" s="98">
        <f>'N2.3.2_Total_Risk_WO_Int_2026'!$N88</f>
        <v>0</v>
      </c>
      <c r="AH45" s="98">
        <f>'N2.3.3_Total_Risk_W_Int_2026'!$N88</f>
        <v>0</v>
      </c>
      <c r="AI45" s="98">
        <f t="shared" si="11"/>
        <v>0</v>
      </c>
    </row>
    <row r="46" spans="1:35">
      <c r="A46" s="188" t="s">
        <v>354</v>
      </c>
      <c r="B46" s="18" t="str">
        <f t="shared" ca="1" si="1"/>
        <v>No entry required</v>
      </c>
      <c r="C46" s="65" t="s">
        <v>55</v>
      </c>
      <c r="D46" s="98">
        <f>'N2.3.1_Total_Risk_Fore_Int_2021'!$N46</f>
        <v>0</v>
      </c>
      <c r="E46" s="98">
        <f>'N2.3.2_Total_Risk_WO_Int_2026'!$N46</f>
        <v>0</v>
      </c>
      <c r="F46" s="98">
        <f>'N2.3.3_Total_Risk_W_Int_2026'!$N46</f>
        <v>0</v>
      </c>
      <c r="G46" s="97">
        <f t="shared" ca="1" si="2"/>
        <v>0</v>
      </c>
      <c r="H46" s="97">
        <f ca="1">'N3.00_Asset_Cat_Risk_Summary'!Y46</f>
        <v>0</v>
      </c>
      <c r="I46" s="97">
        <f ca="1">'N3.00_Asset_Cat_Risk_Summary'!Z46</f>
        <v>0</v>
      </c>
      <c r="J46" s="97">
        <f ca="1">'N3.00_Asset_Cat_Risk_Summary'!AA46</f>
        <v>0</v>
      </c>
      <c r="K46" s="97">
        <f ca="1">'N3.00_Asset_Cat_Risk_Summary'!AB46</f>
        <v>0</v>
      </c>
      <c r="M46" s="65" t="str">
        <f>'N0.6_Lookup_References'!B43</f>
        <v>-</v>
      </c>
      <c r="N46" s="98">
        <f>'N2.3.1_Total_Risk_Fore_Int_2021'!$AA46</f>
        <v>0</v>
      </c>
      <c r="O46" s="98">
        <f>'N2.3.2_Total_Risk_WO_Int_2026'!$AA46</f>
        <v>0</v>
      </c>
      <c r="P46" s="98">
        <f>'N2.3.3_Total_Risk_W_Int_2026'!$AA46</f>
        <v>0</v>
      </c>
      <c r="Q46" s="98">
        <f ca="1">'N3.00_Asset_Cat_Risk_Summary'!AJ89</f>
        <v>0</v>
      </c>
      <c r="R46" s="98">
        <f ca="1">'N3.00_Asset_Cat_Risk_Summary'!AK89</f>
        <v>0</v>
      </c>
      <c r="S46" s="98">
        <f ca="1">'N3.00_Asset_Cat_Risk_Summary'!AL89</f>
        <v>0</v>
      </c>
      <c r="U46" s="65" t="s">
        <v>55</v>
      </c>
      <c r="V46" s="97">
        <f t="shared" si="3"/>
        <v>0</v>
      </c>
      <c r="W46" s="97">
        <f t="shared" si="4"/>
        <v>0</v>
      </c>
      <c r="X46" s="97">
        <f t="shared" si="5"/>
        <v>0</v>
      </c>
      <c r="Y46" s="97">
        <f t="shared" ca="1" si="6"/>
        <v>0</v>
      </c>
      <c r="Z46" s="97">
        <f t="shared" ca="1" si="7"/>
        <v>0</v>
      </c>
      <c r="AA46" s="97">
        <f t="shared" ca="1" si="8"/>
        <v>0</v>
      </c>
      <c r="AB46" s="97">
        <f t="shared" ca="1" si="9"/>
        <v>0</v>
      </c>
      <c r="AD46" s="131" t="str">
        <f t="shared" ca="1" si="10"/>
        <v>OK</v>
      </c>
      <c r="AF46" s="98">
        <f>'N2.3.1_Total_Risk_Fore_Int_2021'!$N89</f>
        <v>0</v>
      </c>
      <c r="AG46" s="98">
        <f>'N2.3.2_Total_Risk_WO_Int_2026'!$N89</f>
        <v>0</v>
      </c>
      <c r="AH46" s="98">
        <f>'N2.3.3_Total_Risk_W_Int_2026'!$N89</f>
        <v>0</v>
      </c>
      <c r="AI46" s="98">
        <f t="shared" si="11"/>
        <v>0</v>
      </c>
    </row>
    <row r="47" spans="1:35">
      <c r="A47" s="188" t="s">
        <v>355</v>
      </c>
      <c r="B47" s="18" t="str">
        <f t="shared" ca="1" si="1"/>
        <v>No entry required</v>
      </c>
      <c r="C47" s="65" t="s">
        <v>55</v>
      </c>
      <c r="D47" s="98">
        <f>'N2.3.1_Total_Risk_Fore_Int_2021'!$N47</f>
        <v>0</v>
      </c>
      <c r="E47" s="98">
        <f>'N2.3.2_Total_Risk_WO_Int_2026'!$N47</f>
        <v>0</v>
      </c>
      <c r="F47" s="98">
        <f>'N2.3.3_Total_Risk_W_Int_2026'!$N47</f>
        <v>0</v>
      </c>
      <c r="G47" s="97">
        <f t="shared" ca="1" si="2"/>
        <v>0</v>
      </c>
      <c r="H47" s="97">
        <f ca="1">'N3.00_Asset_Cat_Risk_Summary'!Y47</f>
        <v>0</v>
      </c>
      <c r="I47" s="97">
        <f ca="1">'N3.00_Asset_Cat_Risk_Summary'!Z47</f>
        <v>0</v>
      </c>
      <c r="J47" s="97">
        <f ca="1">'N3.00_Asset_Cat_Risk_Summary'!AA47</f>
        <v>0</v>
      </c>
      <c r="K47" s="97">
        <f ca="1">'N3.00_Asset_Cat_Risk_Summary'!AB47</f>
        <v>0</v>
      </c>
      <c r="M47" s="65" t="str">
        <f>'N0.6_Lookup_References'!B44</f>
        <v>-</v>
      </c>
      <c r="N47" s="98">
        <f>'N2.3.1_Total_Risk_Fore_Int_2021'!$AA47</f>
        <v>0</v>
      </c>
      <c r="O47" s="98">
        <f>'N2.3.2_Total_Risk_WO_Int_2026'!$AA47</f>
        <v>0</v>
      </c>
      <c r="P47" s="98">
        <f>'N2.3.3_Total_Risk_W_Int_2026'!$AA47</f>
        <v>0</v>
      </c>
      <c r="Q47" s="98">
        <f ca="1">'N3.00_Asset_Cat_Risk_Summary'!AJ90</f>
        <v>0</v>
      </c>
      <c r="R47" s="98">
        <f ca="1">'N3.00_Asset_Cat_Risk_Summary'!AK90</f>
        <v>0</v>
      </c>
      <c r="S47" s="98">
        <f ca="1">'N3.00_Asset_Cat_Risk_Summary'!AL90</f>
        <v>0</v>
      </c>
      <c r="U47" s="65" t="s">
        <v>55</v>
      </c>
      <c r="V47" s="97">
        <f t="shared" si="3"/>
        <v>0</v>
      </c>
      <c r="W47" s="97">
        <f t="shared" si="4"/>
        <v>0</v>
      </c>
      <c r="X47" s="97">
        <f t="shared" si="5"/>
        <v>0</v>
      </c>
      <c r="Y47" s="97">
        <f t="shared" ca="1" si="6"/>
        <v>0</v>
      </c>
      <c r="Z47" s="97">
        <f t="shared" ca="1" si="7"/>
        <v>0</v>
      </c>
      <c r="AA47" s="97">
        <f t="shared" ca="1" si="8"/>
        <v>0</v>
      </c>
      <c r="AB47" s="97">
        <f t="shared" ca="1" si="9"/>
        <v>0</v>
      </c>
      <c r="AD47" s="131" t="str">
        <f t="shared" ca="1" si="10"/>
        <v>OK</v>
      </c>
      <c r="AF47" s="98">
        <f>'N2.3.1_Total_Risk_Fore_Int_2021'!$N90</f>
        <v>0</v>
      </c>
      <c r="AG47" s="98">
        <f>'N2.3.2_Total_Risk_WO_Int_2026'!$N90</f>
        <v>0</v>
      </c>
      <c r="AH47" s="98">
        <f>'N2.3.3_Total_Risk_W_Int_2026'!$N90</f>
        <v>0</v>
      </c>
      <c r="AI47" s="98">
        <f t="shared" si="11"/>
        <v>0</v>
      </c>
    </row>
    <row r="48" spans="1:35">
      <c r="A48" s="188" t="s">
        <v>356</v>
      </c>
      <c r="B48" s="18" t="str">
        <f t="shared" ca="1" si="1"/>
        <v>No entry required</v>
      </c>
      <c r="C48" s="65" t="s">
        <v>55</v>
      </c>
      <c r="D48" s="98">
        <f>'N2.3.1_Total_Risk_Fore_Int_2021'!$N48</f>
        <v>0</v>
      </c>
      <c r="E48" s="98">
        <f>'N2.3.2_Total_Risk_WO_Int_2026'!$N48</f>
        <v>0</v>
      </c>
      <c r="F48" s="98">
        <f>'N2.3.3_Total_Risk_W_Int_2026'!$N48</f>
        <v>0</v>
      </c>
      <c r="G48" s="97">
        <f t="shared" ca="1" si="2"/>
        <v>0</v>
      </c>
      <c r="H48" s="97">
        <f ca="1">'N3.00_Asset_Cat_Risk_Summary'!Y48</f>
        <v>0</v>
      </c>
      <c r="I48" s="97">
        <f ca="1">'N3.00_Asset_Cat_Risk_Summary'!Z48</f>
        <v>0</v>
      </c>
      <c r="J48" s="97">
        <f ca="1">'N3.00_Asset_Cat_Risk_Summary'!AA48</f>
        <v>0</v>
      </c>
      <c r="K48" s="97">
        <f ca="1">'N3.00_Asset_Cat_Risk_Summary'!AB48</f>
        <v>0</v>
      </c>
      <c r="M48" s="65" t="str">
        <f>'N0.6_Lookup_References'!B45</f>
        <v>-</v>
      </c>
      <c r="N48" s="98">
        <f>'N2.3.1_Total_Risk_Fore_Int_2021'!$AA48</f>
        <v>0</v>
      </c>
      <c r="O48" s="98">
        <f>'N2.3.2_Total_Risk_WO_Int_2026'!$AA48</f>
        <v>0</v>
      </c>
      <c r="P48" s="98">
        <f>'N2.3.3_Total_Risk_W_Int_2026'!$AA48</f>
        <v>0</v>
      </c>
      <c r="Q48" s="98">
        <f ca="1">'N3.00_Asset_Cat_Risk_Summary'!AJ91</f>
        <v>0</v>
      </c>
      <c r="R48" s="98">
        <f ca="1">'N3.00_Asset_Cat_Risk_Summary'!AK91</f>
        <v>0</v>
      </c>
      <c r="S48" s="98">
        <f ca="1">'N3.00_Asset_Cat_Risk_Summary'!AL91</f>
        <v>0</v>
      </c>
      <c r="U48" s="65" t="s">
        <v>55</v>
      </c>
      <c r="V48" s="97">
        <f t="shared" si="3"/>
        <v>0</v>
      </c>
      <c r="W48" s="97">
        <f t="shared" si="4"/>
        <v>0</v>
      </c>
      <c r="X48" s="97">
        <f t="shared" si="5"/>
        <v>0</v>
      </c>
      <c r="Y48" s="97">
        <f t="shared" ca="1" si="6"/>
        <v>0</v>
      </c>
      <c r="Z48" s="97">
        <f t="shared" ca="1" si="7"/>
        <v>0</v>
      </c>
      <c r="AA48" s="97">
        <f t="shared" ca="1" si="8"/>
        <v>0</v>
      </c>
      <c r="AB48" s="97">
        <f t="shared" ca="1" si="9"/>
        <v>0</v>
      </c>
      <c r="AD48" s="131" t="str">
        <f t="shared" ca="1" si="10"/>
        <v>OK</v>
      </c>
      <c r="AF48" s="98">
        <f>'N2.3.1_Total_Risk_Fore_Int_2021'!$N91</f>
        <v>0</v>
      </c>
      <c r="AG48" s="98">
        <f>'N2.3.2_Total_Risk_WO_Int_2026'!$N91</f>
        <v>0</v>
      </c>
      <c r="AH48" s="98">
        <f>'N2.3.3_Total_Risk_W_Int_2026'!$N91</f>
        <v>0</v>
      </c>
      <c r="AI48" s="98">
        <f t="shared" si="11"/>
        <v>0</v>
      </c>
    </row>
    <row r="49" spans="1:35">
      <c r="A49" s="188" t="s">
        <v>357</v>
      </c>
      <c r="B49" s="18" t="str">
        <f t="shared" ca="1" si="1"/>
        <v>No entry required</v>
      </c>
      <c r="C49" s="65" t="s">
        <v>55</v>
      </c>
      <c r="D49" s="98">
        <f>'N2.3.1_Total_Risk_Fore_Int_2021'!$N49</f>
        <v>0</v>
      </c>
      <c r="E49" s="98">
        <f>'N2.3.2_Total_Risk_WO_Int_2026'!$N49</f>
        <v>0</v>
      </c>
      <c r="F49" s="98">
        <f>'N2.3.3_Total_Risk_W_Int_2026'!$N49</f>
        <v>0</v>
      </c>
      <c r="G49" s="97">
        <f t="shared" ca="1" si="2"/>
        <v>0</v>
      </c>
      <c r="H49" s="97">
        <f ca="1">'N3.00_Asset_Cat_Risk_Summary'!Y49</f>
        <v>0</v>
      </c>
      <c r="I49" s="97">
        <f ca="1">'N3.00_Asset_Cat_Risk_Summary'!Z49</f>
        <v>0</v>
      </c>
      <c r="J49" s="97">
        <f ca="1">'N3.00_Asset_Cat_Risk_Summary'!AA49</f>
        <v>0</v>
      </c>
      <c r="K49" s="97">
        <f ca="1">'N3.00_Asset_Cat_Risk_Summary'!AB49</f>
        <v>0</v>
      </c>
      <c r="M49" s="65" t="str">
        <f>'N0.6_Lookup_References'!B46</f>
        <v>-</v>
      </c>
      <c r="N49" s="98">
        <f>'N2.3.1_Total_Risk_Fore_Int_2021'!$AA49</f>
        <v>0</v>
      </c>
      <c r="O49" s="98">
        <f>'N2.3.2_Total_Risk_WO_Int_2026'!$AA49</f>
        <v>0</v>
      </c>
      <c r="P49" s="98">
        <f>'N2.3.3_Total_Risk_W_Int_2026'!$AA49</f>
        <v>0</v>
      </c>
      <c r="Q49" s="98">
        <f ca="1">'N3.00_Asset_Cat_Risk_Summary'!AJ92</f>
        <v>0</v>
      </c>
      <c r="R49" s="98">
        <f ca="1">'N3.00_Asset_Cat_Risk_Summary'!AK92</f>
        <v>0</v>
      </c>
      <c r="S49" s="98">
        <f ca="1">'N3.00_Asset_Cat_Risk_Summary'!AL92</f>
        <v>0</v>
      </c>
      <c r="U49" s="65" t="s">
        <v>55</v>
      </c>
      <c r="V49" s="97">
        <f t="shared" si="3"/>
        <v>0</v>
      </c>
      <c r="W49" s="97">
        <f t="shared" si="4"/>
        <v>0</v>
      </c>
      <c r="X49" s="97">
        <f t="shared" si="5"/>
        <v>0</v>
      </c>
      <c r="Y49" s="97">
        <f t="shared" ca="1" si="6"/>
        <v>0</v>
      </c>
      <c r="Z49" s="97">
        <f t="shared" ca="1" si="7"/>
        <v>0</v>
      </c>
      <c r="AA49" s="97">
        <f t="shared" ca="1" si="8"/>
        <v>0</v>
      </c>
      <c r="AB49" s="97">
        <f t="shared" ca="1" si="9"/>
        <v>0</v>
      </c>
      <c r="AD49" s="131" t="str">
        <f t="shared" ca="1" si="10"/>
        <v>OK</v>
      </c>
      <c r="AF49" s="98">
        <f>'N2.3.1_Total_Risk_Fore_Int_2021'!$N92</f>
        <v>0</v>
      </c>
      <c r="AG49" s="98">
        <f>'N2.3.2_Total_Risk_WO_Int_2026'!$N92</f>
        <v>0</v>
      </c>
      <c r="AH49" s="98">
        <f>'N2.3.3_Total_Risk_W_Int_2026'!$N92</f>
        <v>0</v>
      </c>
      <c r="AI49" s="98">
        <f t="shared" si="11"/>
        <v>0</v>
      </c>
    </row>
    <row r="50" spans="1:35">
      <c r="A50" s="188" t="s">
        <v>358</v>
      </c>
      <c r="B50" s="18" t="str">
        <f t="shared" ca="1" si="1"/>
        <v>No entry required</v>
      </c>
      <c r="C50" s="65" t="s">
        <v>55</v>
      </c>
      <c r="D50" s="98">
        <f>'N2.3.1_Total_Risk_Fore_Int_2021'!$N50</f>
        <v>0</v>
      </c>
      <c r="E50" s="98">
        <f>'N2.3.2_Total_Risk_WO_Int_2026'!$N50</f>
        <v>0</v>
      </c>
      <c r="F50" s="98">
        <f>'N2.3.3_Total_Risk_W_Int_2026'!$N50</f>
        <v>0</v>
      </c>
      <c r="G50" s="97">
        <f t="shared" ca="1" si="2"/>
        <v>0</v>
      </c>
      <c r="H50" s="97">
        <f ca="1">'N3.00_Asset_Cat_Risk_Summary'!Y50</f>
        <v>0</v>
      </c>
      <c r="I50" s="97">
        <f ca="1">'N3.00_Asset_Cat_Risk_Summary'!Z50</f>
        <v>0</v>
      </c>
      <c r="J50" s="97">
        <f ca="1">'N3.00_Asset_Cat_Risk_Summary'!AA50</f>
        <v>0</v>
      </c>
      <c r="K50" s="97">
        <f ca="1">'N3.00_Asset_Cat_Risk_Summary'!AB50</f>
        <v>0</v>
      </c>
      <c r="M50" s="65" t="str">
        <f>'N0.6_Lookup_References'!B47</f>
        <v>-</v>
      </c>
      <c r="N50" s="98">
        <f>'N2.3.1_Total_Risk_Fore_Int_2021'!$AA50</f>
        <v>0</v>
      </c>
      <c r="O50" s="98">
        <f>'N2.3.2_Total_Risk_WO_Int_2026'!$AA50</f>
        <v>0</v>
      </c>
      <c r="P50" s="98">
        <f>'N2.3.3_Total_Risk_W_Int_2026'!$AA50</f>
        <v>0</v>
      </c>
      <c r="Q50" s="98">
        <f ca="1">'N3.00_Asset_Cat_Risk_Summary'!AJ93</f>
        <v>0</v>
      </c>
      <c r="R50" s="98">
        <f ca="1">'N3.00_Asset_Cat_Risk_Summary'!AK93</f>
        <v>0</v>
      </c>
      <c r="S50" s="98">
        <f ca="1">'N3.00_Asset_Cat_Risk_Summary'!AL93</f>
        <v>0</v>
      </c>
      <c r="U50" s="65" t="s">
        <v>55</v>
      </c>
      <c r="V50" s="97">
        <f t="shared" si="3"/>
        <v>0</v>
      </c>
      <c r="W50" s="97">
        <f t="shared" si="4"/>
        <v>0</v>
      </c>
      <c r="X50" s="97">
        <f t="shared" si="5"/>
        <v>0</v>
      </c>
      <c r="Y50" s="97">
        <f t="shared" ca="1" si="6"/>
        <v>0</v>
      </c>
      <c r="Z50" s="97">
        <f t="shared" ca="1" si="7"/>
        <v>0</v>
      </c>
      <c r="AA50" s="97">
        <f t="shared" ca="1" si="8"/>
        <v>0</v>
      </c>
      <c r="AB50" s="97">
        <f t="shared" ca="1" si="9"/>
        <v>0</v>
      </c>
      <c r="AD50" s="131" t="str">
        <f t="shared" ca="1" si="10"/>
        <v>OK</v>
      </c>
      <c r="AF50" s="98">
        <f>'N2.3.1_Total_Risk_Fore_Int_2021'!$N93</f>
        <v>0</v>
      </c>
      <c r="AG50" s="98">
        <f>'N2.3.2_Total_Risk_WO_Int_2026'!$N93</f>
        <v>0</v>
      </c>
      <c r="AH50" s="98">
        <f>'N2.3.3_Total_Risk_W_Int_2026'!$N93</f>
        <v>0</v>
      </c>
      <c r="AI50" s="98">
        <f t="shared" si="11"/>
        <v>0</v>
      </c>
    </row>
    <row r="51" spans="1:35">
      <c r="A51" s="188" t="s">
        <v>359</v>
      </c>
      <c r="B51" s="18" t="str">
        <f t="shared" ca="1" si="1"/>
        <v>No entry required</v>
      </c>
      <c r="C51" s="65" t="s">
        <v>55</v>
      </c>
      <c r="D51" s="98">
        <f>'N2.3.1_Total_Risk_Fore_Int_2021'!$N51</f>
        <v>0</v>
      </c>
      <c r="E51" s="98">
        <f>'N2.3.2_Total_Risk_WO_Int_2026'!$N51</f>
        <v>0</v>
      </c>
      <c r="F51" s="98">
        <f>'N2.3.3_Total_Risk_W_Int_2026'!$N51</f>
        <v>0</v>
      </c>
      <c r="G51" s="97">
        <f t="shared" ca="1" si="2"/>
        <v>0</v>
      </c>
      <c r="H51" s="97">
        <f ca="1">'N3.00_Asset_Cat_Risk_Summary'!Y51</f>
        <v>0</v>
      </c>
      <c r="I51" s="97">
        <f ca="1">'N3.00_Asset_Cat_Risk_Summary'!Z51</f>
        <v>0</v>
      </c>
      <c r="J51" s="97">
        <f ca="1">'N3.00_Asset_Cat_Risk_Summary'!AA51</f>
        <v>0</v>
      </c>
      <c r="K51" s="97">
        <f ca="1">'N3.00_Asset_Cat_Risk_Summary'!AB51</f>
        <v>0</v>
      </c>
      <c r="M51" s="65" t="str">
        <f>'N0.6_Lookup_References'!B48</f>
        <v>-</v>
      </c>
      <c r="N51" s="98">
        <f>'N2.3.1_Total_Risk_Fore_Int_2021'!$AA51</f>
        <v>0</v>
      </c>
      <c r="O51" s="98">
        <f>'N2.3.2_Total_Risk_WO_Int_2026'!$AA51</f>
        <v>0</v>
      </c>
      <c r="P51" s="98">
        <f>'N2.3.3_Total_Risk_W_Int_2026'!$AA51</f>
        <v>0</v>
      </c>
      <c r="Q51" s="98">
        <f ca="1">'N3.00_Asset_Cat_Risk_Summary'!AJ94</f>
        <v>0</v>
      </c>
      <c r="R51" s="98">
        <f ca="1">'N3.00_Asset_Cat_Risk_Summary'!AK94</f>
        <v>0</v>
      </c>
      <c r="S51" s="98">
        <f ca="1">'N3.00_Asset_Cat_Risk_Summary'!AL94</f>
        <v>0</v>
      </c>
      <c r="U51" s="65" t="s">
        <v>55</v>
      </c>
      <c r="V51" s="97">
        <f t="shared" si="3"/>
        <v>0</v>
      </c>
      <c r="W51" s="97">
        <f t="shared" si="4"/>
        <v>0</v>
      </c>
      <c r="X51" s="97">
        <f t="shared" si="5"/>
        <v>0</v>
      </c>
      <c r="Y51" s="97">
        <f t="shared" ca="1" si="6"/>
        <v>0</v>
      </c>
      <c r="Z51" s="97">
        <f t="shared" ca="1" si="7"/>
        <v>0</v>
      </c>
      <c r="AA51" s="97">
        <f t="shared" ca="1" si="8"/>
        <v>0</v>
      </c>
      <c r="AB51" s="97">
        <f t="shared" ca="1" si="9"/>
        <v>0</v>
      </c>
      <c r="AD51" s="131" t="str">
        <f t="shared" ca="1" si="10"/>
        <v>OK</v>
      </c>
      <c r="AF51" s="98">
        <f>'N2.3.1_Total_Risk_Fore_Int_2021'!$N94</f>
        <v>0</v>
      </c>
      <c r="AG51" s="98">
        <f>'N2.3.2_Total_Risk_WO_Int_2026'!$N94</f>
        <v>0</v>
      </c>
      <c r="AH51" s="98">
        <f>'N2.3.3_Total_Risk_W_Int_2026'!$N94</f>
        <v>0</v>
      </c>
      <c r="AI51" s="98">
        <f t="shared" si="11"/>
        <v>0</v>
      </c>
    </row>
    <row r="52" spans="1:35">
      <c r="A52" s="188" t="s">
        <v>360</v>
      </c>
      <c r="B52" s="18" t="str">
        <f t="shared" ca="1" si="1"/>
        <v>No entry required</v>
      </c>
      <c r="C52" s="65" t="s">
        <v>55</v>
      </c>
      <c r="D52" s="98">
        <f>'N2.3.1_Total_Risk_Fore_Int_2021'!$N52</f>
        <v>0</v>
      </c>
      <c r="E52" s="98">
        <f>'N2.3.2_Total_Risk_WO_Int_2026'!$N52</f>
        <v>0</v>
      </c>
      <c r="F52" s="98">
        <f>'N2.3.3_Total_Risk_W_Int_2026'!$N52</f>
        <v>0</v>
      </c>
      <c r="G52" s="97">
        <f t="shared" ca="1" si="2"/>
        <v>0</v>
      </c>
      <c r="H52" s="97">
        <f ca="1">'N3.00_Asset_Cat_Risk_Summary'!Y52</f>
        <v>0</v>
      </c>
      <c r="I52" s="97">
        <f ca="1">'N3.00_Asset_Cat_Risk_Summary'!Z52</f>
        <v>0</v>
      </c>
      <c r="J52" s="97">
        <f ca="1">'N3.00_Asset_Cat_Risk_Summary'!AA52</f>
        <v>0</v>
      </c>
      <c r="K52" s="97">
        <f ca="1">'N3.00_Asset_Cat_Risk_Summary'!AB52</f>
        <v>0</v>
      </c>
      <c r="M52" s="65" t="str">
        <f>'N0.6_Lookup_References'!B49</f>
        <v>-</v>
      </c>
      <c r="N52" s="98">
        <f>'N2.3.1_Total_Risk_Fore_Int_2021'!$AA52</f>
        <v>0</v>
      </c>
      <c r="O52" s="98">
        <f>'N2.3.2_Total_Risk_WO_Int_2026'!$AA52</f>
        <v>0</v>
      </c>
      <c r="P52" s="98">
        <f>'N2.3.3_Total_Risk_W_Int_2026'!$AA52</f>
        <v>0</v>
      </c>
      <c r="Q52" s="98">
        <f ca="1">'N3.00_Asset_Cat_Risk_Summary'!AJ95</f>
        <v>0</v>
      </c>
      <c r="R52" s="98">
        <f ca="1">'N3.00_Asset_Cat_Risk_Summary'!AK95</f>
        <v>0</v>
      </c>
      <c r="S52" s="98">
        <f ca="1">'N3.00_Asset_Cat_Risk_Summary'!AL95</f>
        <v>0</v>
      </c>
      <c r="U52" s="65" t="s">
        <v>55</v>
      </c>
      <c r="V52" s="97">
        <f t="shared" si="3"/>
        <v>0</v>
      </c>
      <c r="W52" s="97">
        <f t="shared" si="4"/>
        <v>0</v>
      </c>
      <c r="X52" s="97">
        <f t="shared" si="5"/>
        <v>0</v>
      </c>
      <c r="Y52" s="97">
        <f t="shared" ca="1" si="6"/>
        <v>0</v>
      </c>
      <c r="Z52" s="97">
        <f t="shared" ca="1" si="7"/>
        <v>0</v>
      </c>
      <c r="AA52" s="97">
        <f t="shared" ca="1" si="8"/>
        <v>0</v>
      </c>
      <c r="AB52" s="97">
        <f t="shared" ca="1" si="9"/>
        <v>0</v>
      </c>
      <c r="AD52" s="131" t="str">
        <f t="shared" ca="1" si="10"/>
        <v>OK</v>
      </c>
      <c r="AF52" s="98">
        <f>'N2.3.1_Total_Risk_Fore_Int_2021'!$N95</f>
        <v>0</v>
      </c>
      <c r="AG52" s="98">
        <f>'N2.3.2_Total_Risk_WO_Int_2026'!$N95</f>
        <v>0</v>
      </c>
      <c r="AH52" s="98">
        <f>'N2.3.3_Total_Risk_W_Int_2026'!$N95</f>
        <v>0</v>
      </c>
      <c r="AI52" s="98">
        <f t="shared" si="11"/>
        <v>0</v>
      </c>
    </row>
    <row r="53" spans="1:35">
      <c r="A53" s="188" t="s">
        <v>361</v>
      </c>
      <c r="B53" s="18" t="str">
        <f t="shared" ca="1" si="1"/>
        <v>No entry required</v>
      </c>
      <c r="C53" s="65" t="s">
        <v>55</v>
      </c>
      <c r="D53" s="98">
        <f>'N2.3.1_Total_Risk_Fore_Int_2021'!$N53</f>
        <v>0</v>
      </c>
      <c r="E53" s="98">
        <f>'N2.3.2_Total_Risk_WO_Int_2026'!$N53</f>
        <v>0</v>
      </c>
      <c r="F53" s="98">
        <f>'N2.3.3_Total_Risk_W_Int_2026'!$N53</f>
        <v>0</v>
      </c>
      <c r="G53" s="97">
        <f t="shared" ca="1" si="2"/>
        <v>0</v>
      </c>
      <c r="H53" s="97">
        <f ca="1">'N3.00_Asset_Cat_Risk_Summary'!Y53</f>
        <v>0</v>
      </c>
      <c r="I53" s="97">
        <f ca="1">'N3.00_Asset_Cat_Risk_Summary'!Z53</f>
        <v>0</v>
      </c>
      <c r="J53" s="97">
        <f ca="1">'N3.00_Asset_Cat_Risk_Summary'!AA53</f>
        <v>0</v>
      </c>
      <c r="K53" s="97">
        <f ca="1">'N3.00_Asset_Cat_Risk_Summary'!AB53</f>
        <v>0</v>
      </c>
      <c r="M53" s="65" t="str">
        <f>'N0.6_Lookup_References'!B50</f>
        <v>-</v>
      </c>
      <c r="N53" s="98">
        <f>'N2.3.1_Total_Risk_Fore_Int_2021'!$AA53</f>
        <v>0</v>
      </c>
      <c r="O53" s="98">
        <f>'N2.3.2_Total_Risk_WO_Int_2026'!$AA53</f>
        <v>0</v>
      </c>
      <c r="P53" s="98">
        <f>'N2.3.3_Total_Risk_W_Int_2026'!$AA53</f>
        <v>0</v>
      </c>
      <c r="Q53" s="98">
        <f ca="1">'N3.00_Asset_Cat_Risk_Summary'!AJ96</f>
        <v>0</v>
      </c>
      <c r="R53" s="98">
        <f ca="1">'N3.00_Asset_Cat_Risk_Summary'!AK96</f>
        <v>0</v>
      </c>
      <c r="S53" s="98">
        <f ca="1">'N3.00_Asset_Cat_Risk_Summary'!AL96</f>
        <v>0</v>
      </c>
      <c r="U53" s="65" t="s">
        <v>55</v>
      </c>
      <c r="V53" s="97">
        <f t="shared" si="3"/>
        <v>0</v>
      </c>
      <c r="W53" s="97">
        <f t="shared" si="4"/>
        <v>0</v>
      </c>
      <c r="X53" s="97">
        <f t="shared" si="5"/>
        <v>0</v>
      </c>
      <c r="Y53" s="97">
        <f t="shared" ca="1" si="6"/>
        <v>0</v>
      </c>
      <c r="Z53" s="97">
        <f t="shared" ca="1" si="7"/>
        <v>0</v>
      </c>
      <c r="AA53" s="97">
        <f t="shared" ca="1" si="8"/>
        <v>0</v>
      </c>
      <c r="AB53" s="97">
        <f t="shared" ca="1" si="9"/>
        <v>0</v>
      </c>
      <c r="AD53" s="131" t="str">
        <f t="shared" ca="1" si="10"/>
        <v>OK</v>
      </c>
      <c r="AF53" s="98">
        <f>'N2.3.1_Total_Risk_Fore_Int_2021'!$N96</f>
        <v>0</v>
      </c>
      <c r="AG53" s="98">
        <f>'N2.3.2_Total_Risk_WO_Int_2026'!$N96</f>
        <v>0</v>
      </c>
      <c r="AH53" s="98">
        <f>'N2.3.3_Total_Risk_W_Int_2026'!$N96</f>
        <v>0</v>
      </c>
      <c r="AI53" s="98">
        <f t="shared" si="11"/>
        <v>0</v>
      </c>
    </row>
    <row r="54" spans="1:35">
      <c r="A54" s="17"/>
      <c r="B54" s="18" t="s">
        <v>29</v>
      </c>
      <c r="C54" s="65" t="s">
        <v>55</v>
      </c>
      <c r="D54" s="97">
        <f>SUM(D17:D53)</f>
        <v>2673.9557700024798</v>
      </c>
      <c r="E54" s="97">
        <f t="shared" ref="E54:K54" si="12">SUM(E17:E53)</f>
        <v>4590.091424821645</v>
      </c>
      <c r="F54" s="97">
        <f t="shared" si="12"/>
        <v>2579.8403273382451</v>
      </c>
      <c r="G54" s="97">
        <f t="shared" ca="1" si="12"/>
        <v>-2010.1839537028814</v>
      </c>
      <c r="H54" s="97">
        <f t="shared" ca="1" si="12"/>
        <v>-1578.7435837637495</v>
      </c>
      <c r="I54" s="97">
        <f t="shared" ca="1" si="12"/>
        <v>-407.59651292932153</v>
      </c>
      <c r="J54" s="97">
        <f t="shared" ca="1" si="12"/>
        <v>-23.843857009810218</v>
      </c>
      <c r="K54" s="97">
        <f t="shared" ca="1" si="12"/>
        <v>1908.4938936087383</v>
      </c>
      <c r="AD54" s="131" t="str">
        <f t="shared" ca="1" si="10"/>
        <v>OK</v>
      </c>
    </row>
    <row r="56" spans="1:35">
      <c r="E56" s="260"/>
      <c r="F56" s="261"/>
    </row>
    <row r="57" spans="1:35">
      <c r="E57" s="260"/>
      <c r="F57" s="261"/>
    </row>
    <row r="58" spans="1:35">
      <c r="E58" s="260"/>
      <c r="F58" s="261"/>
    </row>
    <row r="59" spans="1:35">
      <c r="E59" s="260"/>
      <c r="F59" s="261"/>
      <c r="G59" s="262"/>
    </row>
    <row r="60" spans="1:35">
      <c r="E60" s="260"/>
      <c r="F60" s="261"/>
    </row>
    <row r="61" spans="1:35">
      <c r="E61" s="260"/>
      <c r="F61" s="261"/>
    </row>
    <row r="62" spans="1:35">
      <c r="E62" s="260"/>
      <c r="F62" s="261"/>
    </row>
    <row r="63" spans="1:35">
      <c r="E63" s="260"/>
      <c r="F63" s="261"/>
    </row>
    <row r="64" spans="1:35">
      <c r="E64" s="260"/>
      <c r="F64" s="261"/>
    </row>
    <row r="65" spans="5:6">
      <c r="E65" s="260"/>
      <c r="F65" s="261"/>
    </row>
    <row r="66" spans="5:6">
      <c r="E66" s="260"/>
      <c r="F66" s="261"/>
    </row>
    <row r="67" spans="5:6">
      <c r="E67" s="260"/>
      <c r="F67" s="261"/>
    </row>
    <row r="68" spans="5:6">
      <c r="E68" s="260"/>
      <c r="F68" s="261"/>
    </row>
    <row r="69" spans="5:6">
      <c r="E69" s="260"/>
      <c r="F69" s="261"/>
    </row>
    <row r="70" spans="5:6">
      <c r="E70" s="260"/>
      <c r="F70" s="261"/>
    </row>
    <row r="71" spans="5:6">
      <c r="E71" s="260"/>
      <c r="F71" s="261"/>
    </row>
    <row r="72" spans="5:6">
      <c r="E72" s="260"/>
      <c r="F72" s="261"/>
    </row>
    <row r="73" spans="5:6">
      <c r="E73" s="260"/>
      <c r="F73" s="261"/>
    </row>
    <row r="74" spans="5:6">
      <c r="E74" s="260"/>
      <c r="F74" s="261"/>
    </row>
    <row r="75" spans="5:6">
      <c r="E75" s="260"/>
      <c r="F75" s="261"/>
    </row>
    <row r="76" spans="5:6">
      <c r="E76" s="260"/>
      <c r="F76" s="261"/>
    </row>
    <row r="77" spans="5:6">
      <c r="E77" s="260"/>
      <c r="F77" s="261"/>
    </row>
    <row r="78" spans="5:6">
      <c r="E78" s="260"/>
      <c r="F78" s="261"/>
    </row>
    <row r="79" spans="5:6">
      <c r="E79" s="260"/>
      <c r="F79" s="261"/>
    </row>
    <row r="80" spans="5:6">
      <c r="E80" s="260"/>
      <c r="F80" s="261"/>
    </row>
    <row r="81" spans="5:6">
      <c r="E81" s="260"/>
      <c r="F81" s="261"/>
    </row>
    <row r="82" spans="5:6">
      <c r="E82" s="260"/>
      <c r="F82" s="261"/>
    </row>
    <row r="83" spans="5:6">
      <c r="E83" s="260"/>
      <c r="F83" s="261"/>
    </row>
    <row r="84" spans="5:6">
      <c r="E84" s="260"/>
      <c r="F84" s="261"/>
    </row>
    <row r="85" spans="5:6">
      <c r="E85" s="260"/>
      <c r="F85" s="261"/>
    </row>
    <row r="86" spans="5:6">
      <c r="E86" s="260"/>
      <c r="F86" s="261"/>
    </row>
    <row r="87" spans="5:6">
      <c r="E87" s="260"/>
      <c r="F87" s="261"/>
    </row>
    <row r="88" spans="5:6">
      <c r="E88" s="260"/>
      <c r="F88" s="261"/>
    </row>
    <row r="89" spans="5:6">
      <c r="E89" s="260"/>
      <c r="F89" s="261"/>
    </row>
    <row r="90" spans="5:6">
      <c r="E90" s="260"/>
      <c r="F90" s="261"/>
    </row>
  </sheetData>
  <mergeCells count="7">
    <mergeCell ref="AF15:AI15"/>
    <mergeCell ref="D15:F15"/>
    <mergeCell ref="Q15:S15"/>
    <mergeCell ref="G15:K15"/>
    <mergeCell ref="N15:P15"/>
    <mergeCell ref="V15:X15"/>
    <mergeCell ref="Y15:AB15"/>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theme="9" tint="-0.499984740745262"/>
  </sheetPr>
  <dimension ref="A1:BQ95"/>
  <sheetViews>
    <sheetView workbookViewId="0"/>
  </sheetViews>
  <sheetFormatPr defaultRowHeight="15"/>
  <cols>
    <col min="2" max="2" width="44" style="193" bestFit="1" customWidth="1"/>
    <col min="23" max="23" width="9.42578125" bestFit="1" customWidth="1"/>
    <col min="47" max="47" width="9.42578125" bestFit="1" customWidth="1"/>
  </cols>
  <sheetData>
    <row r="1" spans="1:69" s="3" customFormat="1" ht="24.75">
      <c r="A1" s="1" t="str">
        <f>N0_Cover!A1</f>
        <v>RIIO-2 Business Plan Data Template</v>
      </c>
      <c r="B1" s="2"/>
      <c r="C1" s="2"/>
      <c r="D1" s="2"/>
      <c r="E1" s="2"/>
      <c r="F1" s="73"/>
      <c r="G1" s="2"/>
      <c r="H1" s="2"/>
      <c r="I1" s="2"/>
      <c r="J1" s="2"/>
      <c r="K1" s="2"/>
      <c r="L1" s="2"/>
      <c r="M1" s="2"/>
      <c r="N1" s="2"/>
      <c r="O1" s="2"/>
      <c r="P1" s="2"/>
      <c r="Q1" s="2"/>
      <c r="R1" s="2"/>
      <c r="S1" s="2"/>
      <c r="T1" s="2"/>
      <c r="U1" s="2"/>
      <c r="V1" s="2"/>
      <c r="W1" s="2"/>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row>
    <row r="2" spans="1:69" s="3" customFormat="1" ht="22.5">
      <c r="A2" s="1" t="str">
        <f>N0_Cover!$B$12</f>
        <v>Scottish Power Transmission</v>
      </c>
      <c r="B2" s="4"/>
      <c r="C2" s="4"/>
      <c r="D2" s="4"/>
      <c r="E2" s="4"/>
      <c r="F2" s="4"/>
      <c r="G2" s="4"/>
      <c r="H2" s="4"/>
      <c r="I2" s="4"/>
      <c r="J2" s="4"/>
      <c r="K2" s="4"/>
      <c r="L2" s="4"/>
      <c r="M2" s="4"/>
      <c r="N2" s="4"/>
      <c r="O2" s="4"/>
      <c r="P2" s="4"/>
      <c r="Q2" s="4"/>
      <c r="R2" s="4"/>
      <c r="S2" s="4"/>
      <c r="T2" s="4"/>
      <c r="U2" s="4"/>
      <c r="V2" s="4"/>
      <c r="W2" s="4"/>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row>
    <row r="3" spans="1:69" s="3" customFormat="1" ht="19.5">
      <c r="A3" s="5" t="str">
        <f>"Workbook " &amp; N0_Cover!$B$14</f>
        <v>Workbook N: NARM</v>
      </c>
      <c r="B3" s="6"/>
      <c r="C3" s="6"/>
      <c r="D3" s="6"/>
      <c r="E3" s="6"/>
      <c r="F3" s="6"/>
      <c r="G3" s="6"/>
      <c r="H3" s="6"/>
      <c r="I3" s="6"/>
      <c r="J3" s="6"/>
      <c r="K3" s="6"/>
      <c r="L3" s="6"/>
      <c r="M3" s="6"/>
      <c r="N3" s="6"/>
      <c r="O3" s="6"/>
      <c r="P3" s="6"/>
      <c r="Q3" s="6"/>
      <c r="R3" s="6"/>
      <c r="S3" s="6"/>
      <c r="T3" s="6"/>
      <c r="U3" s="6"/>
      <c r="V3" s="6"/>
      <c r="W3" s="6"/>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row>
    <row r="4" spans="1:69" s="3" customFormat="1" ht="18">
      <c r="A4" s="7" t="str">
        <f>"Submission Version " &amp; N0_Cover!$B$15 &amp; " - Submitted on " &amp; TEXT(N0_Cover!$B$16,"dd mmm yyyy")</f>
        <v>Submission Version 3.0 - Submitted on 09 Dec 2019</v>
      </c>
      <c r="B4" s="8"/>
      <c r="C4" s="8"/>
      <c r="D4" s="8"/>
      <c r="E4" s="8"/>
      <c r="F4" s="8"/>
      <c r="G4" s="8"/>
      <c r="H4" s="8"/>
      <c r="I4" s="8"/>
      <c r="J4" s="8"/>
      <c r="K4" s="8"/>
      <c r="L4" s="8"/>
      <c r="M4" s="8"/>
      <c r="N4" s="8"/>
      <c r="O4" s="8"/>
      <c r="P4" s="8"/>
      <c r="Q4" s="8"/>
      <c r="R4" s="8"/>
      <c r="S4" s="8"/>
      <c r="T4" s="8"/>
      <c r="U4" s="8"/>
      <c r="V4" s="8"/>
      <c r="W4" s="8"/>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row>
    <row r="5" spans="1:69" s="3" customFormat="1" ht="18">
      <c r="A5" s="7" t="str">
        <f>"Template Version: " &amp; N0_Cover!$B$11</f>
        <v>Template Version: v3.0</v>
      </c>
      <c r="B5" s="8"/>
      <c r="C5" s="8"/>
      <c r="D5" s="8"/>
      <c r="E5" s="8"/>
      <c r="F5" s="8"/>
      <c r="G5" s="8"/>
      <c r="H5" s="8"/>
      <c r="I5" s="8"/>
      <c r="J5" s="8"/>
      <c r="K5" s="8"/>
      <c r="L5" s="8"/>
      <c r="M5" s="8"/>
      <c r="N5" s="8"/>
      <c r="O5" s="8"/>
      <c r="P5" s="8"/>
      <c r="Q5" s="8"/>
      <c r="R5" s="8"/>
      <c r="S5" s="8"/>
      <c r="T5" s="8"/>
      <c r="U5" s="8"/>
      <c r="V5" s="8"/>
      <c r="W5" s="8"/>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row>
    <row r="6" spans="1:69" s="3" customFormat="1" ht="19.5">
      <c r="A6" s="5" t="str">
        <f ca="1">"Sheet: " &amp;VLOOKUP(RIGHT(CELL("filename",A1),LEN(CELL("filename",A1))-FIND("]",CELL("filename",A1))),'N0.1_Contents'!$A$11:$B$87,2,FALSE)</f>
        <v>Sheet: N2.2 Risk Bandings</v>
      </c>
      <c r="B6" s="6"/>
      <c r="C6" s="6"/>
      <c r="D6" s="6"/>
      <c r="E6" s="6"/>
      <c r="F6" s="6"/>
      <c r="G6" s="6"/>
      <c r="H6" s="6"/>
      <c r="I6" s="6"/>
      <c r="J6" s="6"/>
      <c r="K6" s="6"/>
      <c r="L6" s="6"/>
      <c r="M6" s="6"/>
      <c r="N6" s="6"/>
      <c r="O6" s="6"/>
      <c r="P6" s="6"/>
      <c r="Q6" s="6"/>
      <c r="R6" s="6"/>
      <c r="S6" s="6"/>
      <c r="T6" s="6"/>
      <c r="U6" s="6"/>
      <c r="V6" s="6"/>
      <c r="W6" s="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row>
    <row r="7" spans="1:69" s="3" customFormat="1" ht="18">
      <c r="A7" s="7" t="str">
        <f>"Prices Base: " &amp; 'N0.5_Data_Constants'!C13</f>
        <v>Prices Base: 2018/19</v>
      </c>
      <c r="B7" s="8"/>
      <c r="C7" s="8"/>
      <c r="D7" s="8"/>
      <c r="E7" s="8"/>
      <c r="F7" s="8"/>
      <c r="G7" s="8"/>
      <c r="H7" s="8"/>
      <c r="I7" s="8"/>
      <c r="J7" s="8"/>
      <c r="K7" s="8"/>
      <c r="L7" s="8"/>
      <c r="M7" s="8"/>
      <c r="N7" s="8"/>
      <c r="O7" s="8"/>
      <c r="P7" s="8"/>
      <c r="Q7" s="8"/>
      <c r="R7" s="8"/>
      <c r="S7" s="8"/>
      <c r="T7" s="8"/>
      <c r="U7" s="8"/>
      <c r="V7" s="8"/>
      <c r="W7" s="8"/>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row>
    <row r="8" spans="1:69" s="169" customFormat="1" ht="12.75">
      <c r="A8" s="171" t="str">
        <f ca="1">"Error Checks: " &amp; IF(ISERROR(MATCH("Error",$A$9:$W$9,0)),"OK","Error")</f>
        <v>Error Checks: OK</v>
      </c>
      <c r="B8" s="172"/>
      <c r="C8" s="172"/>
      <c r="D8" s="172"/>
      <c r="E8" s="172"/>
      <c r="F8" s="172"/>
      <c r="G8" s="172"/>
      <c r="H8" s="172"/>
      <c r="I8" s="172"/>
      <c r="J8" s="172"/>
      <c r="K8" s="172"/>
      <c r="L8" s="172"/>
      <c r="M8" s="172"/>
      <c r="N8" s="172"/>
      <c r="O8" s="172"/>
      <c r="P8" s="172"/>
      <c r="Q8" s="172"/>
      <c r="R8" s="172"/>
      <c r="S8" s="172"/>
      <c r="T8" s="172"/>
      <c r="U8" s="172"/>
      <c r="V8" s="172"/>
      <c r="W8" s="172"/>
      <c r="X8" s="170"/>
      <c r="Y8" s="170"/>
      <c r="Z8" s="170"/>
      <c r="AA8" s="170"/>
      <c r="AB8" s="170"/>
      <c r="AC8" s="170"/>
      <c r="AD8" s="170"/>
      <c r="AE8" s="170"/>
      <c r="AF8" s="170"/>
      <c r="AG8" s="170"/>
      <c r="AH8" s="170"/>
      <c r="AI8" s="170"/>
      <c r="AJ8" s="170"/>
      <c r="AK8" s="170"/>
      <c r="AL8" s="170"/>
      <c r="AM8" s="170"/>
      <c r="AN8" s="170"/>
      <c r="AO8" s="170"/>
      <c r="AP8" s="170"/>
      <c r="AQ8" s="170"/>
      <c r="AR8" s="170"/>
      <c r="AS8" s="170"/>
      <c r="AT8" s="170"/>
      <c r="AU8" s="170"/>
      <c r="AV8" s="170"/>
      <c r="AW8" s="170"/>
      <c r="AX8" s="170"/>
      <c r="AY8" s="170"/>
      <c r="AZ8" s="170"/>
      <c r="BA8" s="170"/>
      <c r="BB8" s="170"/>
      <c r="BC8" s="170"/>
      <c r="BD8" s="170"/>
      <c r="BE8" s="170"/>
      <c r="BF8" s="170"/>
      <c r="BG8" s="170"/>
      <c r="BH8" s="170"/>
      <c r="BI8" s="170"/>
      <c r="BJ8" s="170"/>
      <c r="BK8" s="170"/>
      <c r="BL8" s="170"/>
      <c r="BM8" s="170"/>
      <c r="BN8" s="170"/>
      <c r="BO8" s="170"/>
      <c r="BP8" s="170"/>
      <c r="BQ8" s="170"/>
    </row>
    <row r="9" spans="1:69" s="169" customFormat="1" ht="12.75">
      <c r="A9" s="176" t="str">
        <f t="shared" ref="A9:W9" si="0">IF(ISERROR(MATCH("Error",A10:A171,0)),"-","Error")</f>
        <v>-</v>
      </c>
      <c r="B9" s="192" t="str">
        <f t="shared" ca="1" si="0"/>
        <v>-</v>
      </c>
      <c r="C9" s="176" t="str">
        <f t="shared" si="0"/>
        <v>-</v>
      </c>
      <c r="D9" s="176" t="str">
        <f t="shared" si="0"/>
        <v>-</v>
      </c>
      <c r="E9" s="176" t="str">
        <f t="shared" si="0"/>
        <v>-</v>
      </c>
      <c r="F9" s="176" t="str">
        <f t="shared" si="0"/>
        <v>-</v>
      </c>
      <c r="G9" s="176" t="str">
        <f t="shared" si="0"/>
        <v>-</v>
      </c>
      <c r="H9" s="176" t="str">
        <f t="shared" si="0"/>
        <v>-</v>
      </c>
      <c r="I9" s="176" t="str">
        <f t="shared" si="0"/>
        <v>-</v>
      </c>
      <c r="J9" s="176" t="str">
        <f t="shared" si="0"/>
        <v>-</v>
      </c>
      <c r="K9" s="176" t="str">
        <f t="shared" si="0"/>
        <v>-</v>
      </c>
      <c r="L9" s="176" t="str">
        <f t="shared" si="0"/>
        <v>-</v>
      </c>
      <c r="M9" s="176" t="str">
        <f t="shared" si="0"/>
        <v>-</v>
      </c>
      <c r="N9" s="176" t="str">
        <f t="shared" si="0"/>
        <v>-</v>
      </c>
      <c r="O9" s="176" t="str">
        <f t="shared" si="0"/>
        <v>-</v>
      </c>
      <c r="P9" s="176" t="str">
        <f t="shared" si="0"/>
        <v>-</v>
      </c>
      <c r="Q9" s="176" t="str">
        <f t="shared" si="0"/>
        <v>-</v>
      </c>
      <c r="R9" s="176" t="str">
        <f t="shared" si="0"/>
        <v>-</v>
      </c>
      <c r="S9" s="176" t="str">
        <f t="shared" si="0"/>
        <v>-</v>
      </c>
      <c r="T9" s="176" t="str">
        <f t="shared" si="0"/>
        <v>-</v>
      </c>
      <c r="U9" s="176" t="str">
        <f t="shared" si="0"/>
        <v>-</v>
      </c>
      <c r="V9" s="176" t="str">
        <f t="shared" si="0"/>
        <v>-</v>
      </c>
      <c r="W9" s="176" t="str">
        <f t="shared" si="0"/>
        <v>-</v>
      </c>
      <c r="X9" s="170"/>
      <c r="Y9" s="170"/>
      <c r="Z9" s="170"/>
      <c r="AA9" s="170"/>
      <c r="AB9" s="170"/>
      <c r="AC9" s="170"/>
      <c r="AD9" s="170"/>
      <c r="AE9" s="170"/>
      <c r="AF9" s="170"/>
      <c r="AG9" s="170"/>
      <c r="AH9" s="170"/>
      <c r="AI9" s="170"/>
      <c r="AJ9" s="170"/>
      <c r="AK9" s="170"/>
      <c r="AL9" s="170"/>
      <c r="AM9" s="170"/>
      <c r="AN9" s="170"/>
      <c r="AO9" s="170"/>
      <c r="AP9" s="170"/>
      <c r="AQ9" s="170"/>
      <c r="AR9" s="170"/>
      <c r="AS9" s="170"/>
      <c r="AT9" s="170"/>
      <c r="AU9" s="170"/>
      <c r="AV9" s="170"/>
      <c r="AW9" s="170"/>
      <c r="AX9" s="170"/>
      <c r="AY9" s="170"/>
      <c r="AZ9" s="170"/>
      <c r="BA9" s="170"/>
      <c r="BB9" s="170"/>
      <c r="BC9" s="170"/>
      <c r="BD9" s="170"/>
      <c r="BE9" s="170"/>
      <c r="BF9" s="170"/>
      <c r="BG9" s="170"/>
      <c r="BH9" s="170"/>
      <c r="BI9" s="170"/>
      <c r="BJ9" s="170"/>
      <c r="BK9" s="170"/>
      <c r="BL9" s="170"/>
      <c r="BM9" s="170"/>
      <c r="BN9" s="170"/>
      <c r="BO9" s="170"/>
      <c r="BP9" s="170"/>
      <c r="BQ9" s="170"/>
    </row>
    <row r="11" spans="1:69" ht="18">
      <c r="A11" s="9" t="s">
        <v>26</v>
      </c>
    </row>
    <row r="13" spans="1:69" ht="18">
      <c r="A13" s="9" t="s">
        <v>10</v>
      </c>
    </row>
    <row r="15" spans="1:69">
      <c r="A15" s="13" t="s">
        <v>52</v>
      </c>
      <c r="B15" s="194"/>
      <c r="C15" s="14"/>
      <c r="D15" s="291" t="s">
        <v>11</v>
      </c>
      <c r="E15" s="292"/>
      <c r="F15" s="292"/>
      <c r="G15" s="292"/>
      <c r="H15" s="292"/>
      <c r="I15" s="292"/>
      <c r="J15" s="292"/>
      <c r="K15" s="292"/>
      <c r="L15" s="292"/>
      <c r="M15" s="293"/>
      <c r="N15" s="291" t="s">
        <v>12</v>
      </c>
      <c r="O15" s="292"/>
      <c r="P15" s="292"/>
      <c r="Q15" s="292"/>
      <c r="R15" s="292"/>
      <c r="S15" s="292"/>
      <c r="T15" s="292"/>
      <c r="U15" s="292"/>
      <c r="V15" s="292"/>
      <c r="W15" s="293"/>
    </row>
    <row r="16" spans="1:69" ht="15.75" thickBot="1">
      <c r="A16" s="15"/>
      <c r="B16" s="195" t="s">
        <v>4</v>
      </c>
      <c r="C16" s="64" t="s">
        <v>53</v>
      </c>
      <c r="D16" s="30" t="s">
        <v>14</v>
      </c>
      <c r="E16" s="21" t="s">
        <v>15</v>
      </c>
      <c r="F16" s="22" t="s">
        <v>16</v>
      </c>
      <c r="G16" s="23" t="s">
        <v>17</v>
      </c>
      <c r="H16" s="24" t="s">
        <v>18</v>
      </c>
      <c r="I16" s="25" t="s">
        <v>19</v>
      </c>
      <c r="J16" s="26" t="s">
        <v>20</v>
      </c>
      <c r="K16" s="29" t="s">
        <v>21</v>
      </c>
      <c r="L16" s="27" t="s">
        <v>22</v>
      </c>
      <c r="M16" s="31" t="s">
        <v>23</v>
      </c>
      <c r="N16" s="20" t="s">
        <v>14</v>
      </c>
      <c r="O16" s="21" t="s">
        <v>15</v>
      </c>
      <c r="P16" s="22" t="s">
        <v>16</v>
      </c>
      <c r="Q16" s="23" t="s">
        <v>17</v>
      </c>
      <c r="R16" s="24" t="s">
        <v>18</v>
      </c>
      <c r="S16" s="25" t="s">
        <v>19</v>
      </c>
      <c r="T16" s="26" t="s">
        <v>20</v>
      </c>
      <c r="U16" s="29" t="s">
        <v>21</v>
      </c>
      <c r="V16" s="27" t="s">
        <v>22</v>
      </c>
      <c r="W16" s="28" t="s">
        <v>23</v>
      </c>
    </row>
    <row r="17" spans="1:23">
      <c r="A17" s="188" t="s">
        <v>305</v>
      </c>
      <c r="B17" s="18" t="str">
        <f ca="1">INDIRECT("N3." &amp; $A17 &amp; "!$A$12")</f>
        <v>132kV Circuit Breaker</v>
      </c>
      <c r="C17" s="65" t="s">
        <v>55</v>
      </c>
      <c r="D17" s="249">
        <v>0</v>
      </c>
      <c r="E17" s="250">
        <v>2.3784911759643403E-3</v>
      </c>
      <c r="F17" s="250">
        <v>4.7290387640202505E-2</v>
      </c>
      <c r="G17" s="250">
        <v>9.220228410444066E-2</v>
      </c>
      <c r="H17" s="250">
        <v>0.13711418056867883</v>
      </c>
      <c r="I17" s="250">
        <v>0.18202607703291701</v>
      </c>
      <c r="J17" s="250">
        <v>0.22693797349715519</v>
      </c>
      <c r="K17" s="250">
        <v>0.27184986996139338</v>
      </c>
      <c r="L17" s="250">
        <v>0.31676176642563153</v>
      </c>
      <c r="M17" s="250">
        <v>0.36167366288986968</v>
      </c>
      <c r="N17" s="249">
        <f t="shared" ref="N17:V31" si="1">E17</f>
        <v>2.3784911759643403E-3</v>
      </c>
      <c r="O17" s="249">
        <f t="shared" si="1"/>
        <v>4.7290387640202505E-2</v>
      </c>
      <c r="P17" s="249">
        <f t="shared" si="1"/>
        <v>9.220228410444066E-2</v>
      </c>
      <c r="Q17" s="249">
        <f t="shared" si="1"/>
        <v>0.13711418056867883</v>
      </c>
      <c r="R17" s="249">
        <f t="shared" si="1"/>
        <v>0.18202607703291701</v>
      </c>
      <c r="S17" s="249">
        <f t="shared" si="1"/>
        <v>0.22693797349715519</v>
      </c>
      <c r="T17" s="249">
        <f t="shared" si="1"/>
        <v>0.27184986996139338</v>
      </c>
      <c r="U17" s="249">
        <f t="shared" si="1"/>
        <v>0.31676176642563153</v>
      </c>
      <c r="V17" s="249">
        <f t="shared" si="1"/>
        <v>0.36167366288986968</v>
      </c>
      <c r="W17" s="100"/>
    </row>
    <row r="18" spans="1:23">
      <c r="A18" s="188" t="s">
        <v>306</v>
      </c>
      <c r="B18" s="18" t="str">
        <f t="shared" ref="B18:B53" ca="1" si="2">INDIRECT("N3." &amp; $A18 &amp; "!$A$12")</f>
        <v>132kV Transformer</v>
      </c>
      <c r="C18" s="65" t="s">
        <v>55</v>
      </c>
      <c r="D18" s="249">
        <v>0</v>
      </c>
      <c r="E18" s="250">
        <v>0.01</v>
      </c>
      <c r="F18" s="250">
        <v>0.1791325029105677</v>
      </c>
      <c r="G18" s="250">
        <v>0.3482650058211354</v>
      </c>
      <c r="H18" s="250">
        <v>0.5173975087317032</v>
      </c>
      <c r="I18" s="250">
        <v>0.68653001164227079</v>
      </c>
      <c r="J18" s="250">
        <v>0.85566251455283848</v>
      </c>
      <c r="K18" s="250">
        <v>1.0247950174634062</v>
      </c>
      <c r="L18" s="250">
        <v>1.1939275203739741</v>
      </c>
      <c r="M18" s="250">
        <v>1.3630600232845416</v>
      </c>
      <c r="N18" s="249">
        <f t="shared" si="1"/>
        <v>0.01</v>
      </c>
      <c r="O18" s="249">
        <f t="shared" si="1"/>
        <v>0.1791325029105677</v>
      </c>
      <c r="P18" s="249">
        <f t="shared" si="1"/>
        <v>0.3482650058211354</v>
      </c>
      <c r="Q18" s="249">
        <f t="shared" si="1"/>
        <v>0.5173975087317032</v>
      </c>
      <c r="R18" s="249">
        <f t="shared" si="1"/>
        <v>0.68653001164227079</v>
      </c>
      <c r="S18" s="249">
        <f t="shared" si="1"/>
        <v>0.85566251455283848</v>
      </c>
      <c r="T18" s="249">
        <f t="shared" si="1"/>
        <v>1.0247950174634062</v>
      </c>
      <c r="U18" s="249">
        <f t="shared" si="1"/>
        <v>1.1939275203739741</v>
      </c>
      <c r="V18" s="249">
        <f t="shared" si="1"/>
        <v>1.3630600232845416</v>
      </c>
      <c r="W18" s="100"/>
    </row>
    <row r="19" spans="1:23">
      <c r="A19" s="188" t="s">
        <v>307</v>
      </c>
      <c r="B19" s="18" t="str">
        <f t="shared" ca="1" si="2"/>
        <v>132kV Reactor</v>
      </c>
      <c r="C19" s="65" t="s">
        <v>55</v>
      </c>
      <c r="D19" s="249">
        <v>0</v>
      </c>
      <c r="E19" s="250">
        <v>0.26693076423695428</v>
      </c>
      <c r="F19" s="250">
        <v>0.2851757207939451</v>
      </c>
      <c r="G19" s="250">
        <v>0.30342067735093586</v>
      </c>
      <c r="H19" s="250">
        <v>0.32166563390792668</v>
      </c>
      <c r="I19" s="250">
        <v>0.33991059046491745</v>
      </c>
      <c r="J19" s="250">
        <v>0.35815554702190827</v>
      </c>
      <c r="K19" s="250">
        <v>0.37640050357889909</v>
      </c>
      <c r="L19" s="250">
        <v>0.39464546013588986</v>
      </c>
      <c r="M19" s="250">
        <v>0.41289041669288068</v>
      </c>
      <c r="N19" s="249">
        <f t="shared" si="1"/>
        <v>0.26693076423695428</v>
      </c>
      <c r="O19" s="249">
        <f t="shared" si="1"/>
        <v>0.2851757207939451</v>
      </c>
      <c r="P19" s="249">
        <f t="shared" si="1"/>
        <v>0.30342067735093586</v>
      </c>
      <c r="Q19" s="249">
        <f t="shared" si="1"/>
        <v>0.32166563390792668</v>
      </c>
      <c r="R19" s="249">
        <f t="shared" si="1"/>
        <v>0.33991059046491745</v>
      </c>
      <c r="S19" s="249">
        <f t="shared" si="1"/>
        <v>0.35815554702190827</v>
      </c>
      <c r="T19" s="249">
        <f t="shared" si="1"/>
        <v>0.37640050357889909</v>
      </c>
      <c r="U19" s="249">
        <f t="shared" si="1"/>
        <v>0.39464546013588986</v>
      </c>
      <c r="V19" s="249">
        <f t="shared" si="1"/>
        <v>0.41289041669288068</v>
      </c>
      <c r="W19" s="100"/>
    </row>
    <row r="20" spans="1:23">
      <c r="A20" s="188" t="s">
        <v>308</v>
      </c>
      <c r="B20" s="18" t="str">
        <f t="shared" ca="1" si="2"/>
        <v>132kV Underground Cable</v>
      </c>
      <c r="C20" s="65" t="s">
        <v>55</v>
      </c>
      <c r="D20" s="249">
        <v>0</v>
      </c>
      <c r="E20" s="250">
        <v>3.9216072198387072E-5</v>
      </c>
      <c r="F20" s="250">
        <v>0.20607423222614829</v>
      </c>
      <c r="G20" s="250">
        <v>0.41210924838009816</v>
      </c>
      <c r="H20" s="250">
        <v>0.61814426453404803</v>
      </c>
      <c r="I20" s="250">
        <v>0.82417928068799795</v>
      </c>
      <c r="J20" s="250">
        <v>1.0302142968419479</v>
      </c>
      <c r="K20" s="250">
        <v>1.2362493129958976</v>
      </c>
      <c r="L20" s="250">
        <v>1.4422843291498473</v>
      </c>
      <c r="M20" s="250">
        <v>1.6483193453037972</v>
      </c>
      <c r="N20" s="249">
        <f t="shared" si="1"/>
        <v>3.9216072198387072E-5</v>
      </c>
      <c r="O20" s="249">
        <f t="shared" si="1"/>
        <v>0.20607423222614829</v>
      </c>
      <c r="P20" s="249">
        <f t="shared" si="1"/>
        <v>0.41210924838009816</v>
      </c>
      <c r="Q20" s="249">
        <f t="shared" si="1"/>
        <v>0.61814426453404803</v>
      </c>
      <c r="R20" s="249">
        <f t="shared" si="1"/>
        <v>0.82417928068799795</v>
      </c>
      <c r="S20" s="249">
        <f t="shared" si="1"/>
        <v>1.0302142968419479</v>
      </c>
      <c r="T20" s="249">
        <f t="shared" si="1"/>
        <v>1.2362493129958976</v>
      </c>
      <c r="U20" s="249">
        <f t="shared" si="1"/>
        <v>1.4422843291498473</v>
      </c>
      <c r="V20" s="249">
        <f t="shared" si="1"/>
        <v>1.6483193453037972</v>
      </c>
      <c r="W20" s="100"/>
    </row>
    <row r="21" spans="1:23">
      <c r="A21" s="188" t="s">
        <v>309</v>
      </c>
      <c r="B21" s="18" t="str">
        <f t="shared" ca="1" si="2"/>
        <v>132kV OHL Conductor</v>
      </c>
      <c r="C21" s="65" t="s">
        <v>55</v>
      </c>
      <c r="D21" s="249">
        <v>0</v>
      </c>
      <c r="E21" s="250">
        <v>3.7928360766073069E-5</v>
      </c>
      <c r="F21" s="250">
        <v>2.3825506017657726E-2</v>
      </c>
      <c r="G21" s="250">
        <v>4.7613083674549375E-2</v>
      </c>
      <c r="H21" s="250">
        <v>7.1400661331441018E-2</v>
      </c>
      <c r="I21" s="250">
        <v>9.5188238988332674E-2</v>
      </c>
      <c r="J21" s="250">
        <v>0.11897581664522432</v>
      </c>
      <c r="K21" s="250">
        <v>0.14276339430211599</v>
      </c>
      <c r="L21" s="250">
        <v>0.16655097195900764</v>
      </c>
      <c r="M21" s="250">
        <v>0.1903385496158993</v>
      </c>
      <c r="N21" s="249">
        <f t="shared" si="1"/>
        <v>3.7928360766073069E-5</v>
      </c>
      <c r="O21" s="249">
        <f t="shared" si="1"/>
        <v>2.3825506017657726E-2</v>
      </c>
      <c r="P21" s="249">
        <f t="shared" si="1"/>
        <v>4.7613083674549375E-2</v>
      </c>
      <c r="Q21" s="249">
        <f t="shared" si="1"/>
        <v>7.1400661331441018E-2</v>
      </c>
      <c r="R21" s="249">
        <f t="shared" si="1"/>
        <v>9.5188238988332674E-2</v>
      </c>
      <c r="S21" s="249">
        <f t="shared" si="1"/>
        <v>0.11897581664522432</v>
      </c>
      <c r="T21" s="249">
        <f t="shared" si="1"/>
        <v>0.14276339430211599</v>
      </c>
      <c r="U21" s="249">
        <f t="shared" si="1"/>
        <v>0.16655097195900764</v>
      </c>
      <c r="V21" s="249">
        <f t="shared" si="1"/>
        <v>0.1903385496158993</v>
      </c>
      <c r="W21" s="100"/>
    </row>
    <row r="22" spans="1:23">
      <c r="A22" s="188" t="s">
        <v>310</v>
      </c>
      <c r="B22" s="18" t="str">
        <f t="shared" ca="1" si="2"/>
        <v>132kV OHL Fittings</v>
      </c>
      <c r="C22" s="65" t="s">
        <v>55</v>
      </c>
      <c r="D22" s="249">
        <v>0</v>
      </c>
      <c r="E22" s="250">
        <v>2.9788744617517617E-4</v>
      </c>
      <c r="F22" s="250">
        <v>9.4222942903062851E-2</v>
      </c>
      <c r="G22" s="250">
        <v>0.18814799835995055</v>
      </c>
      <c r="H22" s="250">
        <v>0.28207305381683823</v>
      </c>
      <c r="I22" s="250">
        <v>0.37599810927372596</v>
      </c>
      <c r="J22" s="250">
        <v>0.46992316473061363</v>
      </c>
      <c r="K22" s="250">
        <v>0.56384822018750125</v>
      </c>
      <c r="L22" s="250">
        <v>0.65777327564438903</v>
      </c>
      <c r="M22" s="250">
        <v>0.75169833110127671</v>
      </c>
      <c r="N22" s="249">
        <f t="shared" si="1"/>
        <v>2.9788744617517617E-4</v>
      </c>
      <c r="O22" s="249">
        <f t="shared" si="1"/>
        <v>9.4222942903062851E-2</v>
      </c>
      <c r="P22" s="249">
        <f t="shared" si="1"/>
        <v>0.18814799835995055</v>
      </c>
      <c r="Q22" s="249">
        <f t="shared" si="1"/>
        <v>0.28207305381683823</v>
      </c>
      <c r="R22" s="249">
        <f t="shared" si="1"/>
        <v>0.37599810927372596</v>
      </c>
      <c r="S22" s="249">
        <f t="shared" si="1"/>
        <v>0.46992316473061363</v>
      </c>
      <c r="T22" s="249">
        <f t="shared" si="1"/>
        <v>0.56384822018750125</v>
      </c>
      <c r="U22" s="249">
        <f t="shared" si="1"/>
        <v>0.65777327564438903</v>
      </c>
      <c r="V22" s="249">
        <f t="shared" si="1"/>
        <v>0.75169833110127671</v>
      </c>
      <c r="W22" s="100"/>
    </row>
    <row r="23" spans="1:23">
      <c r="A23" s="188" t="s">
        <v>311</v>
      </c>
      <c r="B23" s="18" t="str">
        <f t="shared" ca="1" si="2"/>
        <v>132kV OHL Tower</v>
      </c>
      <c r="C23" s="65" t="s">
        <v>55</v>
      </c>
      <c r="D23" s="249">
        <v>0</v>
      </c>
      <c r="E23" s="250">
        <v>6.8053607063074865E-5</v>
      </c>
      <c r="F23" s="250">
        <v>0.14356254316190953</v>
      </c>
      <c r="G23" s="250">
        <v>0.28705703271675598</v>
      </c>
      <c r="H23" s="250">
        <v>0.43055152227160243</v>
      </c>
      <c r="I23" s="250">
        <v>0.57404601182644888</v>
      </c>
      <c r="J23" s="250">
        <v>0.71754050138129521</v>
      </c>
      <c r="K23" s="250">
        <v>0.86103499093614166</v>
      </c>
      <c r="L23" s="250">
        <v>1.0045294804909881</v>
      </c>
      <c r="M23" s="250">
        <v>1.1480239700458346</v>
      </c>
      <c r="N23" s="249">
        <f t="shared" si="1"/>
        <v>6.8053607063074865E-5</v>
      </c>
      <c r="O23" s="249">
        <f t="shared" si="1"/>
        <v>0.14356254316190953</v>
      </c>
      <c r="P23" s="249">
        <f t="shared" si="1"/>
        <v>0.28705703271675598</v>
      </c>
      <c r="Q23" s="249">
        <f t="shared" si="1"/>
        <v>0.43055152227160243</v>
      </c>
      <c r="R23" s="249">
        <f t="shared" si="1"/>
        <v>0.57404601182644888</v>
      </c>
      <c r="S23" s="249">
        <f t="shared" si="1"/>
        <v>0.71754050138129521</v>
      </c>
      <c r="T23" s="249">
        <f t="shared" si="1"/>
        <v>0.86103499093614166</v>
      </c>
      <c r="U23" s="249">
        <f t="shared" si="1"/>
        <v>1.0045294804909881</v>
      </c>
      <c r="V23" s="249">
        <f t="shared" si="1"/>
        <v>1.1480239700458346</v>
      </c>
      <c r="W23" s="100"/>
    </row>
    <row r="24" spans="1:23">
      <c r="A24" s="188" t="s">
        <v>312</v>
      </c>
      <c r="B24" s="18" t="str">
        <f t="shared" ca="1" si="2"/>
        <v>275kV Circuit Breaker</v>
      </c>
      <c r="C24" s="65" t="s">
        <v>55</v>
      </c>
      <c r="D24" s="249">
        <v>0</v>
      </c>
      <c r="E24" s="250">
        <v>2.5427257034202227E-3</v>
      </c>
      <c r="F24" s="250">
        <v>4.0144976265077313E-2</v>
      </c>
      <c r="G24" s="250">
        <v>7.7747226826734406E-2</v>
      </c>
      <c r="H24" s="250">
        <v>0.11534947738839151</v>
      </c>
      <c r="I24" s="250">
        <v>0.1529517279500486</v>
      </c>
      <c r="J24" s="250">
        <v>0.19055397851170569</v>
      </c>
      <c r="K24" s="250">
        <v>0.2281562290733628</v>
      </c>
      <c r="L24" s="250">
        <v>0.26575847963501992</v>
      </c>
      <c r="M24" s="250">
        <v>0.30336073019667698</v>
      </c>
      <c r="N24" s="249">
        <f t="shared" si="1"/>
        <v>2.5427257034202227E-3</v>
      </c>
      <c r="O24" s="249">
        <f t="shared" si="1"/>
        <v>4.0144976265077313E-2</v>
      </c>
      <c r="P24" s="249">
        <f t="shared" si="1"/>
        <v>7.7747226826734406E-2</v>
      </c>
      <c r="Q24" s="249">
        <f t="shared" si="1"/>
        <v>0.11534947738839151</v>
      </c>
      <c r="R24" s="249">
        <f t="shared" si="1"/>
        <v>0.1529517279500486</v>
      </c>
      <c r="S24" s="249">
        <f t="shared" si="1"/>
        <v>0.19055397851170569</v>
      </c>
      <c r="T24" s="249">
        <f t="shared" si="1"/>
        <v>0.2281562290733628</v>
      </c>
      <c r="U24" s="249">
        <f t="shared" si="1"/>
        <v>0.26575847963501992</v>
      </c>
      <c r="V24" s="249">
        <f t="shared" si="1"/>
        <v>0.30336073019667698</v>
      </c>
      <c r="W24" s="100"/>
    </row>
    <row r="25" spans="1:23">
      <c r="A25" s="188" t="s">
        <v>313</v>
      </c>
      <c r="B25" s="18" t="str">
        <f t="shared" ca="1" si="2"/>
        <v>275kV Transformer</v>
      </c>
      <c r="C25" s="65" t="s">
        <v>55</v>
      </c>
      <c r="D25" s="249">
        <v>0</v>
      </c>
      <c r="E25" s="250">
        <v>3.0660044305107371E-2</v>
      </c>
      <c r="F25" s="250">
        <v>0.20193054932685159</v>
      </c>
      <c r="G25" s="250">
        <v>0.3732010543485958</v>
      </c>
      <c r="H25" s="250">
        <v>0.54447155937033997</v>
      </c>
      <c r="I25" s="250">
        <v>0.7157420643920841</v>
      </c>
      <c r="J25" s="250">
        <v>0.88701256941382833</v>
      </c>
      <c r="K25" s="250">
        <v>1.0582830744355727</v>
      </c>
      <c r="L25" s="250">
        <v>1.2295535794573167</v>
      </c>
      <c r="M25" s="250">
        <v>1.4008240844790609</v>
      </c>
      <c r="N25" s="249">
        <f t="shared" si="1"/>
        <v>3.0660044305107371E-2</v>
      </c>
      <c r="O25" s="249">
        <f t="shared" si="1"/>
        <v>0.20193054932685159</v>
      </c>
      <c r="P25" s="249">
        <f t="shared" si="1"/>
        <v>0.3732010543485958</v>
      </c>
      <c r="Q25" s="249">
        <f t="shared" si="1"/>
        <v>0.54447155937033997</v>
      </c>
      <c r="R25" s="249">
        <f t="shared" si="1"/>
        <v>0.7157420643920841</v>
      </c>
      <c r="S25" s="249">
        <f t="shared" si="1"/>
        <v>0.88701256941382833</v>
      </c>
      <c r="T25" s="249">
        <f t="shared" si="1"/>
        <v>1.0582830744355727</v>
      </c>
      <c r="U25" s="249">
        <f t="shared" si="1"/>
        <v>1.2295535794573167</v>
      </c>
      <c r="V25" s="249">
        <f t="shared" si="1"/>
        <v>1.4008240844790609</v>
      </c>
      <c r="W25" s="100"/>
    </row>
    <row r="26" spans="1:23">
      <c r="A26" s="188" t="s">
        <v>314</v>
      </c>
      <c r="B26" s="18" t="str">
        <f t="shared" ca="1" si="2"/>
        <v>275kV Reactor</v>
      </c>
      <c r="C26" s="65" t="s">
        <v>55</v>
      </c>
      <c r="D26" s="249">
        <v>0</v>
      </c>
      <c r="E26" s="250">
        <v>1.4112750196311068E-2</v>
      </c>
      <c r="F26" s="250">
        <v>3.5327116976632739E-2</v>
      </c>
      <c r="G26" s="250">
        <v>5.6541483756954405E-2</v>
      </c>
      <c r="H26" s="250">
        <v>7.7755850537276072E-2</v>
      </c>
      <c r="I26" s="250">
        <v>9.8970217317597739E-2</v>
      </c>
      <c r="J26" s="250">
        <v>0.12018458409791941</v>
      </c>
      <c r="K26" s="250">
        <v>0.14139895087824106</v>
      </c>
      <c r="L26" s="250">
        <v>0.16261331765856274</v>
      </c>
      <c r="M26" s="250">
        <v>0.18382768443888439</v>
      </c>
      <c r="N26" s="249">
        <f t="shared" si="1"/>
        <v>1.4112750196311068E-2</v>
      </c>
      <c r="O26" s="249">
        <f t="shared" si="1"/>
        <v>3.5327116976632739E-2</v>
      </c>
      <c r="P26" s="249">
        <f t="shared" si="1"/>
        <v>5.6541483756954405E-2</v>
      </c>
      <c r="Q26" s="249">
        <f t="shared" si="1"/>
        <v>7.7755850537276072E-2</v>
      </c>
      <c r="R26" s="249">
        <f t="shared" si="1"/>
        <v>9.8970217317597739E-2</v>
      </c>
      <c r="S26" s="249">
        <f t="shared" si="1"/>
        <v>0.12018458409791941</v>
      </c>
      <c r="T26" s="249">
        <f t="shared" si="1"/>
        <v>0.14139895087824106</v>
      </c>
      <c r="U26" s="249">
        <f t="shared" si="1"/>
        <v>0.16261331765856274</v>
      </c>
      <c r="V26" s="249">
        <f t="shared" si="1"/>
        <v>0.18382768443888439</v>
      </c>
      <c r="W26" s="100"/>
    </row>
    <row r="27" spans="1:23">
      <c r="A27" s="188" t="s">
        <v>315</v>
      </c>
      <c r="B27" s="18" t="str">
        <f t="shared" ca="1" si="2"/>
        <v>275kV Underground Cable</v>
      </c>
      <c r="C27" s="65" t="s">
        <v>55</v>
      </c>
      <c r="D27" s="249">
        <v>0</v>
      </c>
      <c r="E27" s="250">
        <v>4.1546271827218319E-5</v>
      </c>
      <c r="F27" s="250">
        <v>0.41691120163461265</v>
      </c>
      <c r="G27" s="250">
        <v>0.83378085699739801</v>
      </c>
      <c r="H27" s="250">
        <v>1.2506505123601832</v>
      </c>
      <c r="I27" s="250">
        <v>1.6675201677229685</v>
      </c>
      <c r="J27" s="250">
        <v>2.084389823085754</v>
      </c>
      <c r="K27" s="250">
        <v>2.5012594784485396</v>
      </c>
      <c r="L27" s="250">
        <v>2.9181291338113247</v>
      </c>
      <c r="M27" s="250">
        <v>3.3349987891741102</v>
      </c>
      <c r="N27" s="249">
        <f t="shared" si="1"/>
        <v>4.1546271827218319E-5</v>
      </c>
      <c r="O27" s="249">
        <f t="shared" si="1"/>
        <v>0.41691120163461265</v>
      </c>
      <c r="P27" s="249">
        <f t="shared" si="1"/>
        <v>0.83378085699739801</v>
      </c>
      <c r="Q27" s="249">
        <f t="shared" si="1"/>
        <v>1.2506505123601832</v>
      </c>
      <c r="R27" s="249">
        <f t="shared" si="1"/>
        <v>1.6675201677229685</v>
      </c>
      <c r="S27" s="249">
        <f t="shared" si="1"/>
        <v>2.084389823085754</v>
      </c>
      <c r="T27" s="249">
        <f t="shared" si="1"/>
        <v>2.5012594784485396</v>
      </c>
      <c r="U27" s="249">
        <f t="shared" si="1"/>
        <v>2.9181291338113247</v>
      </c>
      <c r="V27" s="249">
        <f t="shared" si="1"/>
        <v>3.3349987891741102</v>
      </c>
      <c r="W27" s="100"/>
    </row>
    <row r="28" spans="1:23">
      <c r="A28" s="188" t="s">
        <v>316</v>
      </c>
      <c r="B28" s="18" t="str">
        <f t="shared" ca="1" si="2"/>
        <v>275kV OHL Conductor</v>
      </c>
      <c r="C28" s="65" t="s">
        <v>55</v>
      </c>
      <c r="D28" s="249">
        <v>0</v>
      </c>
      <c r="E28" s="250">
        <v>8.926354929482355E-5</v>
      </c>
      <c r="F28" s="250">
        <v>5.0082325756325208E-2</v>
      </c>
      <c r="G28" s="250">
        <v>0.10007538796335558</v>
      </c>
      <c r="H28" s="250">
        <v>0.15006845017038595</v>
      </c>
      <c r="I28" s="250">
        <v>0.20006151237741632</v>
      </c>
      <c r="J28" s="250">
        <v>0.25005457458444669</v>
      </c>
      <c r="K28" s="250">
        <v>0.30004763679147706</v>
      </c>
      <c r="L28" s="250">
        <v>0.35004069899850743</v>
      </c>
      <c r="M28" s="250">
        <v>0.40003376120553774</v>
      </c>
      <c r="N28" s="249">
        <f t="shared" si="1"/>
        <v>8.926354929482355E-5</v>
      </c>
      <c r="O28" s="249">
        <f t="shared" si="1"/>
        <v>5.0082325756325208E-2</v>
      </c>
      <c r="P28" s="249">
        <f t="shared" si="1"/>
        <v>0.10007538796335558</v>
      </c>
      <c r="Q28" s="249">
        <f t="shared" si="1"/>
        <v>0.15006845017038595</v>
      </c>
      <c r="R28" s="249">
        <f t="shared" si="1"/>
        <v>0.20006151237741632</v>
      </c>
      <c r="S28" s="249">
        <f t="shared" si="1"/>
        <v>0.25005457458444669</v>
      </c>
      <c r="T28" s="249">
        <f t="shared" si="1"/>
        <v>0.30004763679147706</v>
      </c>
      <c r="U28" s="249">
        <f t="shared" si="1"/>
        <v>0.35004069899850743</v>
      </c>
      <c r="V28" s="249">
        <f t="shared" si="1"/>
        <v>0.40003376120553774</v>
      </c>
      <c r="W28" s="100"/>
    </row>
    <row r="29" spans="1:23">
      <c r="A29" s="188" t="s">
        <v>317</v>
      </c>
      <c r="B29" s="18" t="str">
        <f t="shared" ca="1" si="2"/>
        <v>275kV OHL Fittings</v>
      </c>
      <c r="C29" s="65" t="s">
        <v>55</v>
      </c>
      <c r="D29" s="249">
        <v>0</v>
      </c>
      <c r="E29" s="250">
        <v>2.9788744617517617E-4</v>
      </c>
      <c r="F29" s="250">
        <v>0.10536062426977479</v>
      </c>
      <c r="G29" s="250">
        <v>0.21042336109337437</v>
      </c>
      <c r="H29" s="250">
        <v>0.31548609791697396</v>
      </c>
      <c r="I29" s="250">
        <v>0.42054883474057358</v>
      </c>
      <c r="J29" s="250">
        <v>0.52561157156417326</v>
      </c>
      <c r="K29" s="250">
        <v>0.63067430838777283</v>
      </c>
      <c r="L29" s="250">
        <v>0.7357370452113724</v>
      </c>
      <c r="M29" s="250">
        <v>0.84079978203497197</v>
      </c>
      <c r="N29" s="249">
        <f t="shared" si="1"/>
        <v>2.9788744617517617E-4</v>
      </c>
      <c r="O29" s="249">
        <f t="shared" si="1"/>
        <v>0.10536062426977479</v>
      </c>
      <c r="P29" s="249">
        <f t="shared" si="1"/>
        <v>0.21042336109337437</v>
      </c>
      <c r="Q29" s="249">
        <f t="shared" si="1"/>
        <v>0.31548609791697396</v>
      </c>
      <c r="R29" s="249">
        <f t="shared" si="1"/>
        <v>0.42054883474057358</v>
      </c>
      <c r="S29" s="249">
        <f t="shared" si="1"/>
        <v>0.52561157156417326</v>
      </c>
      <c r="T29" s="249">
        <f t="shared" si="1"/>
        <v>0.63067430838777283</v>
      </c>
      <c r="U29" s="249">
        <f t="shared" si="1"/>
        <v>0.7357370452113724</v>
      </c>
      <c r="V29" s="249">
        <f t="shared" si="1"/>
        <v>0.84079978203497197</v>
      </c>
      <c r="W29" s="100"/>
    </row>
    <row r="30" spans="1:23">
      <c r="A30" s="188" t="s">
        <v>318</v>
      </c>
      <c r="B30" s="18" t="str">
        <f t="shared" ca="1" si="2"/>
        <v>275kV OHL Tower</v>
      </c>
      <c r="C30" s="65" t="s">
        <v>55</v>
      </c>
      <c r="D30" s="249">
        <v>0</v>
      </c>
      <c r="E30" s="250">
        <v>1.4320121321931446E-4</v>
      </c>
      <c r="F30" s="250">
        <v>0.31912677311207577</v>
      </c>
      <c r="G30" s="250">
        <v>0.63811034501093222</v>
      </c>
      <c r="H30" s="250">
        <v>0.95709391690978862</v>
      </c>
      <c r="I30" s="250">
        <v>1.276077488808645</v>
      </c>
      <c r="J30" s="250">
        <v>1.5950610607075013</v>
      </c>
      <c r="K30" s="250">
        <v>1.9140446326063578</v>
      </c>
      <c r="L30" s="250">
        <v>2.2330282045052146</v>
      </c>
      <c r="M30" s="250">
        <v>2.5520117764040706</v>
      </c>
      <c r="N30" s="249">
        <f t="shared" si="1"/>
        <v>1.4320121321931446E-4</v>
      </c>
      <c r="O30" s="249">
        <f t="shared" si="1"/>
        <v>0.31912677311207577</v>
      </c>
      <c r="P30" s="249">
        <f t="shared" si="1"/>
        <v>0.63811034501093222</v>
      </c>
      <c r="Q30" s="249">
        <f t="shared" si="1"/>
        <v>0.95709391690978862</v>
      </c>
      <c r="R30" s="249">
        <f t="shared" si="1"/>
        <v>1.276077488808645</v>
      </c>
      <c r="S30" s="249">
        <f t="shared" si="1"/>
        <v>1.5950610607075013</v>
      </c>
      <c r="T30" s="249">
        <f t="shared" si="1"/>
        <v>1.9140446326063578</v>
      </c>
      <c r="U30" s="249">
        <f t="shared" si="1"/>
        <v>2.2330282045052146</v>
      </c>
      <c r="V30" s="249">
        <f t="shared" si="1"/>
        <v>2.5520117764040706</v>
      </c>
      <c r="W30" s="100"/>
    </row>
    <row r="31" spans="1:23">
      <c r="A31" s="188" t="s">
        <v>319</v>
      </c>
      <c r="B31" s="18" t="str">
        <f t="shared" ca="1" si="2"/>
        <v>400kV Circuit Breaker</v>
      </c>
      <c r="C31" s="65" t="s">
        <v>55</v>
      </c>
      <c r="D31" s="249">
        <v>0</v>
      </c>
      <c r="E31" s="250">
        <v>4.5738331727591432E-3</v>
      </c>
      <c r="F31" s="250">
        <v>5.7261044280488879E-2</v>
      </c>
      <c r="G31" s="250">
        <v>0.10994825538821862</v>
      </c>
      <c r="H31" s="250">
        <v>0.16263546649594834</v>
      </c>
      <c r="I31" s="250">
        <v>0.21532267760367807</v>
      </c>
      <c r="J31" s="250">
        <v>0.26800988871140785</v>
      </c>
      <c r="K31" s="250">
        <v>0.32069709981913758</v>
      </c>
      <c r="L31" s="250">
        <v>0.37338431092686736</v>
      </c>
      <c r="M31" s="250">
        <v>0.42607152203459714</v>
      </c>
      <c r="N31" s="249">
        <f t="shared" si="1"/>
        <v>4.5738331727591432E-3</v>
      </c>
      <c r="O31" s="249">
        <f t="shared" si="1"/>
        <v>5.7261044280488879E-2</v>
      </c>
      <c r="P31" s="249">
        <f t="shared" si="1"/>
        <v>0.10994825538821862</v>
      </c>
      <c r="Q31" s="249">
        <f t="shared" si="1"/>
        <v>0.16263546649594834</v>
      </c>
      <c r="R31" s="249">
        <f t="shared" si="1"/>
        <v>0.21532267760367807</v>
      </c>
      <c r="S31" s="249">
        <f t="shared" si="1"/>
        <v>0.26800988871140785</v>
      </c>
      <c r="T31" s="249">
        <f t="shared" si="1"/>
        <v>0.32069709981913758</v>
      </c>
      <c r="U31" s="249">
        <f t="shared" si="1"/>
        <v>0.37338431092686736</v>
      </c>
      <c r="V31" s="249">
        <f t="shared" si="1"/>
        <v>0.42607152203459714</v>
      </c>
      <c r="W31" s="100"/>
    </row>
    <row r="32" spans="1:23">
      <c r="A32" s="188" t="s">
        <v>320</v>
      </c>
      <c r="B32" s="18" t="str">
        <f t="shared" ca="1" si="2"/>
        <v>400kV Transformer</v>
      </c>
      <c r="C32" s="65" t="s">
        <v>55</v>
      </c>
      <c r="D32" s="249">
        <v>0</v>
      </c>
      <c r="E32" s="250">
        <v>4.7631738351055601E-2</v>
      </c>
      <c r="F32" s="250">
        <v>0.29521826662166939</v>
      </c>
      <c r="G32" s="250">
        <v>0.54280479489228317</v>
      </c>
      <c r="H32" s="250">
        <v>0.79039132316289695</v>
      </c>
      <c r="I32" s="250">
        <v>1.0379778514335107</v>
      </c>
      <c r="J32" s="250">
        <v>1.2855643797041245</v>
      </c>
      <c r="K32" s="250">
        <v>1.5331509079747383</v>
      </c>
      <c r="L32" s="250">
        <v>1.7807374362453523</v>
      </c>
      <c r="M32" s="250">
        <v>2.0283239645159661</v>
      </c>
      <c r="N32" s="249">
        <f t="shared" ref="N32:N53" si="3">E32</f>
        <v>4.7631738351055601E-2</v>
      </c>
      <c r="O32" s="249">
        <f t="shared" ref="O32:O53" si="4">F32</f>
        <v>0.29521826662166939</v>
      </c>
      <c r="P32" s="249">
        <f t="shared" ref="P32:P53" si="5">G32</f>
        <v>0.54280479489228317</v>
      </c>
      <c r="Q32" s="249">
        <f t="shared" ref="Q32:Q53" si="6">H32</f>
        <v>0.79039132316289695</v>
      </c>
      <c r="R32" s="249">
        <f t="shared" ref="R32:R53" si="7">I32</f>
        <v>1.0379778514335107</v>
      </c>
      <c r="S32" s="249">
        <f t="shared" ref="S32:S53" si="8">J32</f>
        <v>1.2855643797041245</v>
      </c>
      <c r="T32" s="249">
        <f t="shared" ref="T32:T53" si="9">K32</f>
        <v>1.5331509079747383</v>
      </c>
      <c r="U32" s="249">
        <f t="shared" ref="U32:U53" si="10">L32</f>
        <v>1.7807374362453523</v>
      </c>
      <c r="V32" s="249">
        <f t="shared" ref="V32:V53" si="11">M32</f>
        <v>2.0283239645159661</v>
      </c>
      <c r="W32" s="100"/>
    </row>
    <row r="33" spans="1:23">
      <c r="A33" s="188" t="s">
        <v>321</v>
      </c>
      <c r="B33" s="18" t="str">
        <f t="shared" ca="1" si="2"/>
        <v>400kV Reactor</v>
      </c>
      <c r="C33" s="65" t="s">
        <v>55</v>
      </c>
      <c r="D33" s="249">
        <v>0</v>
      </c>
      <c r="E33" s="250">
        <v>1.4490327296164084E-2</v>
      </c>
      <c r="F33" s="250">
        <v>7.6051114693502106E-2</v>
      </c>
      <c r="G33" s="250">
        <v>0.13761190209084012</v>
      </c>
      <c r="H33" s="250">
        <v>0.19917268948817815</v>
      </c>
      <c r="I33" s="250">
        <v>0.26073347688551618</v>
      </c>
      <c r="J33" s="250">
        <v>0.32229426428285418</v>
      </c>
      <c r="K33" s="250">
        <v>0.38385505168019218</v>
      </c>
      <c r="L33" s="250">
        <v>0.44541583907753018</v>
      </c>
      <c r="M33" s="250">
        <v>0.50697662647486819</v>
      </c>
      <c r="N33" s="249">
        <f t="shared" si="3"/>
        <v>1.4490327296164084E-2</v>
      </c>
      <c r="O33" s="249">
        <f t="shared" si="4"/>
        <v>7.6051114693502106E-2</v>
      </c>
      <c r="P33" s="249">
        <f t="shared" si="5"/>
        <v>0.13761190209084012</v>
      </c>
      <c r="Q33" s="249">
        <f t="shared" si="6"/>
        <v>0.19917268948817815</v>
      </c>
      <c r="R33" s="249">
        <f t="shared" si="7"/>
        <v>0.26073347688551618</v>
      </c>
      <c r="S33" s="249">
        <f t="shared" si="8"/>
        <v>0.32229426428285418</v>
      </c>
      <c r="T33" s="249">
        <f t="shared" si="9"/>
        <v>0.38385505168019218</v>
      </c>
      <c r="U33" s="249">
        <f t="shared" si="10"/>
        <v>0.44541583907753018</v>
      </c>
      <c r="V33" s="249">
        <f t="shared" si="11"/>
        <v>0.50697662647486819</v>
      </c>
      <c r="W33" s="100"/>
    </row>
    <row r="34" spans="1:23">
      <c r="A34" s="188" t="s">
        <v>322</v>
      </c>
      <c r="B34" s="18" t="str">
        <f t="shared" ca="1" si="2"/>
        <v>400kV Underground Cable</v>
      </c>
      <c r="C34" s="65" t="s">
        <v>55</v>
      </c>
      <c r="D34" s="249">
        <v>0</v>
      </c>
      <c r="E34" s="250">
        <v>4.0548506995955938E-5</v>
      </c>
      <c r="F34" s="250">
        <v>6.4740726602518034E-2</v>
      </c>
      <c r="G34" s="250">
        <v>0.12944090469804012</v>
      </c>
      <c r="H34" s="250">
        <v>0.19414108279356221</v>
      </c>
      <c r="I34" s="250">
        <v>0.25884126088908427</v>
      </c>
      <c r="J34" s="250">
        <v>0.32354143898460636</v>
      </c>
      <c r="K34" s="250">
        <v>0.38824161708012844</v>
      </c>
      <c r="L34" s="250">
        <v>0.45294179517565059</v>
      </c>
      <c r="M34" s="250">
        <v>0.51764197327117267</v>
      </c>
      <c r="N34" s="249">
        <f t="shared" si="3"/>
        <v>4.0548506995955938E-5</v>
      </c>
      <c r="O34" s="249">
        <f t="shared" si="4"/>
        <v>6.4740726602518034E-2</v>
      </c>
      <c r="P34" s="249">
        <f t="shared" si="5"/>
        <v>0.12944090469804012</v>
      </c>
      <c r="Q34" s="249">
        <f t="shared" si="6"/>
        <v>0.19414108279356221</v>
      </c>
      <c r="R34" s="249">
        <f t="shared" si="7"/>
        <v>0.25884126088908427</v>
      </c>
      <c r="S34" s="249">
        <f t="shared" si="8"/>
        <v>0.32354143898460636</v>
      </c>
      <c r="T34" s="249">
        <f t="shared" si="9"/>
        <v>0.38824161708012844</v>
      </c>
      <c r="U34" s="249">
        <f t="shared" si="10"/>
        <v>0.45294179517565059</v>
      </c>
      <c r="V34" s="249">
        <f t="shared" si="11"/>
        <v>0.51764197327117267</v>
      </c>
      <c r="W34" s="100"/>
    </row>
    <row r="35" spans="1:23">
      <c r="A35" s="188" t="s">
        <v>323</v>
      </c>
      <c r="B35" s="18" t="str">
        <f t="shared" ca="1" si="2"/>
        <v>400kV OHL Conductor</v>
      </c>
      <c r="C35" s="65" t="s">
        <v>55</v>
      </c>
      <c r="D35" s="249">
        <v>0</v>
      </c>
      <c r="E35" s="250">
        <v>2.5781499317946786E-2</v>
      </c>
      <c r="F35" s="250">
        <v>7.3392849571311466E-2</v>
      </c>
      <c r="G35" s="250">
        <v>0.12100419982467615</v>
      </c>
      <c r="H35" s="250">
        <v>0.16861555007804083</v>
      </c>
      <c r="I35" s="250">
        <v>0.21622690033140551</v>
      </c>
      <c r="J35" s="250">
        <v>0.26383825058477023</v>
      </c>
      <c r="K35" s="250">
        <v>0.31144960083813494</v>
      </c>
      <c r="L35" s="250">
        <v>0.35906095109149966</v>
      </c>
      <c r="M35" s="250">
        <v>0.40667230134486437</v>
      </c>
      <c r="N35" s="249">
        <f t="shared" si="3"/>
        <v>2.5781499317946786E-2</v>
      </c>
      <c r="O35" s="249">
        <f t="shared" si="4"/>
        <v>7.3392849571311466E-2</v>
      </c>
      <c r="P35" s="249">
        <f t="shared" si="5"/>
        <v>0.12100419982467615</v>
      </c>
      <c r="Q35" s="249">
        <f t="shared" si="6"/>
        <v>0.16861555007804083</v>
      </c>
      <c r="R35" s="249">
        <f t="shared" si="7"/>
        <v>0.21622690033140551</v>
      </c>
      <c r="S35" s="249">
        <f t="shared" si="8"/>
        <v>0.26383825058477023</v>
      </c>
      <c r="T35" s="249">
        <f t="shared" si="9"/>
        <v>0.31144960083813494</v>
      </c>
      <c r="U35" s="249">
        <f t="shared" si="10"/>
        <v>0.35906095109149966</v>
      </c>
      <c r="V35" s="249">
        <f t="shared" si="11"/>
        <v>0.40667230134486437</v>
      </c>
      <c r="W35" s="100"/>
    </row>
    <row r="36" spans="1:23">
      <c r="A36" s="188" t="s">
        <v>324</v>
      </c>
      <c r="B36" s="18" t="str">
        <f t="shared" ca="1" si="2"/>
        <v>400kV OHL Fittings</v>
      </c>
      <c r="C36" s="65" t="s">
        <v>55</v>
      </c>
      <c r="D36" s="249">
        <v>0</v>
      </c>
      <c r="E36" s="250">
        <v>3.6806130802093918E-2</v>
      </c>
      <c r="F36" s="250">
        <v>0.36860501718915023</v>
      </c>
      <c r="G36" s="250">
        <v>0.70040390357620652</v>
      </c>
      <c r="H36" s="250">
        <v>1.0322027899632629</v>
      </c>
      <c r="I36" s="250">
        <v>1.3640016763503193</v>
      </c>
      <c r="J36" s="250">
        <v>1.6958005627373756</v>
      </c>
      <c r="K36" s="250">
        <v>2.0275994491244318</v>
      </c>
      <c r="L36" s="250">
        <v>2.359398335511488</v>
      </c>
      <c r="M36" s="250">
        <v>2.6911972218985443</v>
      </c>
      <c r="N36" s="249">
        <f t="shared" si="3"/>
        <v>3.6806130802093918E-2</v>
      </c>
      <c r="O36" s="249">
        <f t="shared" si="4"/>
        <v>0.36860501718915023</v>
      </c>
      <c r="P36" s="249">
        <f t="shared" si="5"/>
        <v>0.70040390357620652</v>
      </c>
      <c r="Q36" s="249">
        <f t="shared" si="6"/>
        <v>1.0322027899632629</v>
      </c>
      <c r="R36" s="249">
        <f t="shared" si="7"/>
        <v>1.3640016763503193</v>
      </c>
      <c r="S36" s="249">
        <f t="shared" si="8"/>
        <v>1.6958005627373756</v>
      </c>
      <c r="T36" s="249">
        <f t="shared" si="9"/>
        <v>2.0275994491244318</v>
      </c>
      <c r="U36" s="249">
        <f t="shared" si="10"/>
        <v>2.359398335511488</v>
      </c>
      <c r="V36" s="249">
        <f t="shared" si="11"/>
        <v>2.6911972218985443</v>
      </c>
      <c r="W36" s="100"/>
    </row>
    <row r="37" spans="1:23">
      <c r="A37" s="188" t="s">
        <v>325</v>
      </c>
      <c r="B37" s="18" t="str">
        <f t="shared" ca="1" si="2"/>
        <v>400kV OHL Tower</v>
      </c>
      <c r="C37" s="65" t="s">
        <v>55</v>
      </c>
      <c r="D37" s="249">
        <v>0</v>
      </c>
      <c r="E37" s="250">
        <v>2.1761325623179624E-4</v>
      </c>
      <c r="F37" s="250">
        <v>3.9070783845486477E-2</v>
      </c>
      <c r="G37" s="250">
        <v>7.7923954434741163E-2</v>
      </c>
      <c r="H37" s="250">
        <v>0.11677712502399584</v>
      </c>
      <c r="I37" s="250">
        <v>0.15563029561325051</v>
      </c>
      <c r="J37" s="250">
        <v>0.1944834662025052</v>
      </c>
      <c r="K37" s="250">
        <v>0.23333663679175987</v>
      </c>
      <c r="L37" s="250">
        <v>0.27218980738101456</v>
      </c>
      <c r="M37" s="250">
        <v>0.31104297797026925</v>
      </c>
      <c r="N37" s="249">
        <f t="shared" si="3"/>
        <v>2.1761325623179624E-4</v>
      </c>
      <c r="O37" s="249">
        <f t="shared" si="4"/>
        <v>3.9070783845486477E-2</v>
      </c>
      <c r="P37" s="249">
        <f t="shared" si="5"/>
        <v>7.7923954434741163E-2</v>
      </c>
      <c r="Q37" s="249">
        <f t="shared" si="6"/>
        <v>0.11677712502399584</v>
      </c>
      <c r="R37" s="249">
        <f t="shared" si="7"/>
        <v>0.15563029561325051</v>
      </c>
      <c r="S37" s="249">
        <f t="shared" si="8"/>
        <v>0.1944834662025052</v>
      </c>
      <c r="T37" s="249">
        <f t="shared" si="9"/>
        <v>0.23333663679175987</v>
      </c>
      <c r="U37" s="249">
        <f t="shared" si="10"/>
        <v>0.27218980738101456</v>
      </c>
      <c r="V37" s="249">
        <f t="shared" si="11"/>
        <v>0.31104297797026925</v>
      </c>
      <c r="W37" s="100"/>
    </row>
    <row r="38" spans="1:23">
      <c r="A38" s="188" t="s">
        <v>326</v>
      </c>
      <c r="B38" s="18" t="str">
        <f t="shared" ca="1" si="2"/>
        <v>No entry required</v>
      </c>
      <c r="C38" s="65" t="s">
        <v>55</v>
      </c>
      <c r="D38" s="249">
        <v>0</v>
      </c>
      <c r="E38" s="250"/>
      <c r="F38" s="250"/>
      <c r="G38" s="250"/>
      <c r="H38" s="250"/>
      <c r="I38" s="250"/>
      <c r="J38" s="250"/>
      <c r="K38" s="250"/>
      <c r="L38" s="250"/>
      <c r="M38" s="250"/>
      <c r="N38" s="249">
        <f t="shared" si="3"/>
        <v>0</v>
      </c>
      <c r="O38" s="249">
        <f t="shared" si="4"/>
        <v>0</v>
      </c>
      <c r="P38" s="249">
        <f t="shared" si="5"/>
        <v>0</v>
      </c>
      <c r="Q38" s="249">
        <f t="shared" si="6"/>
        <v>0</v>
      </c>
      <c r="R38" s="249">
        <f t="shared" si="7"/>
        <v>0</v>
      </c>
      <c r="S38" s="249">
        <f t="shared" si="8"/>
        <v>0</v>
      </c>
      <c r="T38" s="249">
        <f t="shared" si="9"/>
        <v>0</v>
      </c>
      <c r="U38" s="249">
        <f t="shared" si="10"/>
        <v>0</v>
      </c>
      <c r="V38" s="249">
        <f t="shared" si="11"/>
        <v>0</v>
      </c>
      <c r="W38" s="100"/>
    </row>
    <row r="39" spans="1:23">
      <c r="A39" s="188" t="s">
        <v>327</v>
      </c>
      <c r="B39" s="18" t="str">
        <f t="shared" ca="1" si="2"/>
        <v>No entry required</v>
      </c>
      <c r="C39" s="65" t="s">
        <v>55</v>
      </c>
      <c r="D39" s="249">
        <v>0</v>
      </c>
      <c r="E39" s="250"/>
      <c r="F39" s="250"/>
      <c r="G39" s="250"/>
      <c r="H39" s="250"/>
      <c r="I39" s="250"/>
      <c r="J39" s="250"/>
      <c r="K39" s="250"/>
      <c r="L39" s="250"/>
      <c r="M39" s="250"/>
      <c r="N39" s="249">
        <f t="shared" si="3"/>
        <v>0</v>
      </c>
      <c r="O39" s="249">
        <f t="shared" si="4"/>
        <v>0</v>
      </c>
      <c r="P39" s="249">
        <f t="shared" si="5"/>
        <v>0</v>
      </c>
      <c r="Q39" s="249">
        <f t="shared" si="6"/>
        <v>0</v>
      </c>
      <c r="R39" s="249">
        <f t="shared" si="7"/>
        <v>0</v>
      </c>
      <c r="S39" s="249">
        <f t="shared" si="8"/>
        <v>0</v>
      </c>
      <c r="T39" s="249">
        <f t="shared" si="9"/>
        <v>0</v>
      </c>
      <c r="U39" s="249">
        <f t="shared" si="10"/>
        <v>0</v>
      </c>
      <c r="V39" s="249">
        <f t="shared" si="11"/>
        <v>0</v>
      </c>
      <c r="W39" s="100"/>
    </row>
    <row r="40" spans="1:23">
      <c r="A40" s="188" t="s">
        <v>328</v>
      </c>
      <c r="B40" s="18" t="str">
        <f t="shared" ca="1" si="2"/>
        <v>No entry required</v>
      </c>
      <c r="C40" s="65" t="s">
        <v>55</v>
      </c>
      <c r="D40" s="249">
        <v>0</v>
      </c>
      <c r="E40" s="250"/>
      <c r="F40" s="250"/>
      <c r="G40" s="250"/>
      <c r="H40" s="250"/>
      <c r="I40" s="250"/>
      <c r="J40" s="250"/>
      <c r="K40" s="250"/>
      <c r="L40" s="250"/>
      <c r="M40" s="250"/>
      <c r="N40" s="249">
        <f t="shared" si="3"/>
        <v>0</v>
      </c>
      <c r="O40" s="249">
        <f t="shared" si="4"/>
        <v>0</v>
      </c>
      <c r="P40" s="249">
        <f t="shared" si="5"/>
        <v>0</v>
      </c>
      <c r="Q40" s="249">
        <f t="shared" si="6"/>
        <v>0</v>
      </c>
      <c r="R40" s="249">
        <f t="shared" si="7"/>
        <v>0</v>
      </c>
      <c r="S40" s="249">
        <f t="shared" si="8"/>
        <v>0</v>
      </c>
      <c r="T40" s="249">
        <f t="shared" si="9"/>
        <v>0</v>
      </c>
      <c r="U40" s="249">
        <f t="shared" si="10"/>
        <v>0</v>
      </c>
      <c r="V40" s="249">
        <f t="shared" si="11"/>
        <v>0</v>
      </c>
      <c r="W40" s="100"/>
    </row>
    <row r="41" spans="1:23">
      <c r="A41" s="188" t="s">
        <v>329</v>
      </c>
      <c r="B41" s="18" t="str">
        <f t="shared" ca="1" si="2"/>
        <v>No entry required</v>
      </c>
      <c r="C41" s="65" t="s">
        <v>55</v>
      </c>
      <c r="D41" s="249">
        <v>0</v>
      </c>
      <c r="E41" s="250"/>
      <c r="F41" s="250"/>
      <c r="G41" s="250"/>
      <c r="H41" s="250"/>
      <c r="I41" s="250"/>
      <c r="J41" s="250"/>
      <c r="K41" s="250"/>
      <c r="L41" s="250"/>
      <c r="M41" s="250"/>
      <c r="N41" s="249">
        <f t="shared" si="3"/>
        <v>0</v>
      </c>
      <c r="O41" s="249">
        <f t="shared" si="4"/>
        <v>0</v>
      </c>
      <c r="P41" s="249">
        <f t="shared" si="5"/>
        <v>0</v>
      </c>
      <c r="Q41" s="249">
        <f t="shared" si="6"/>
        <v>0</v>
      </c>
      <c r="R41" s="249">
        <f t="shared" si="7"/>
        <v>0</v>
      </c>
      <c r="S41" s="249">
        <f t="shared" si="8"/>
        <v>0</v>
      </c>
      <c r="T41" s="249">
        <f t="shared" si="9"/>
        <v>0</v>
      </c>
      <c r="U41" s="249">
        <f t="shared" si="10"/>
        <v>0</v>
      </c>
      <c r="V41" s="249">
        <f t="shared" si="11"/>
        <v>0</v>
      </c>
      <c r="W41" s="100"/>
    </row>
    <row r="42" spans="1:23">
      <c r="A42" s="188" t="s">
        <v>330</v>
      </c>
      <c r="B42" s="18" t="str">
        <f t="shared" ca="1" si="2"/>
        <v>No entry required</v>
      </c>
      <c r="C42" s="65" t="s">
        <v>55</v>
      </c>
      <c r="D42" s="249">
        <v>0</v>
      </c>
      <c r="E42" s="250"/>
      <c r="F42" s="250"/>
      <c r="G42" s="250"/>
      <c r="H42" s="250"/>
      <c r="I42" s="250"/>
      <c r="J42" s="250"/>
      <c r="K42" s="250"/>
      <c r="L42" s="250"/>
      <c r="M42" s="250"/>
      <c r="N42" s="249">
        <f t="shared" si="3"/>
        <v>0</v>
      </c>
      <c r="O42" s="249">
        <f t="shared" si="4"/>
        <v>0</v>
      </c>
      <c r="P42" s="249">
        <f t="shared" si="5"/>
        <v>0</v>
      </c>
      <c r="Q42" s="249">
        <f t="shared" si="6"/>
        <v>0</v>
      </c>
      <c r="R42" s="249">
        <f t="shared" si="7"/>
        <v>0</v>
      </c>
      <c r="S42" s="249">
        <f t="shared" si="8"/>
        <v>0</v>
      </c>
      <c r="T42" s="249">
        <f t="shared" si="9"/>
        <v>0</v>
      </c>
      <c r="U42" s="249">
        <f t="shared" si="10"/>
        <v>0</v>
      </c>
      <c r="V42" s="249">
        <f t="shared" si="11"/>
        <v>0</v>
      </c>
      <c r="W42" s="100"/>
    </row>
    <row r="43" spans="1:23">
      <c r="A43" s="188" t="s">
        <v>351</v>
      </c>
      <c r="B43" s="18" t="str">
        <f t="shared" ca="1" si="2"/>
        <v>No entry required</v>
      </c>
      <c r="C43" s="65" t="s">
        <v>55</v>
      </c>
      <c r="D43" s="249">
        <v>0</v>
      </c>
      <c r="E43" s="250"/>
      <c r="F43" s="250"/>
      <c r="G43" s="250"/>
      <c r="H43" s="250"/>
      <c r="I43" s="250"/>
      <c r="J43" s="250"/>
      <c r="K43" s="250"/>
      <c r="L43" s="250"/>
      <c r="M43" s="250"/>
      <c r="N43" s="249">
        <f t="shared" si="3"/>
        <v>0</v>
      </c>
      <c r="O43" s="249">
        <f t="shared" si="4"/>
        <v>0</v>
      </c>
      <c r="P43" s="249">
        <f t="shared" si="5"/>
        <v>0</v>
      </c>
      <c r="Q43" s="249">
        <f t="shared" si="6"/>
        <v>0</v>
      </c>
      <c r="R43" s="249">
        <f t="shared" si="7"/>
        <v>0</v>
      </c>
      <c r="S43" s="249">
        <f t="shared" si="8"/>
        <v>0</v>
      </c>
      <c r="T43" s="249">
        <f t="shared" si="9"/>
        <v>0</v>
      </c>
      <c r="U43" s="249">
        <f t="shared" si="10"/>
        <v>0</v>
      </c>
      <c r="V43" s="249">
        <f t="shared" si="11"/>
        <v>0</v>
      </c>
      <c r="W43" s="100"/>
    </row>
    <row r="44" spans="1:23">
      <c r="A44" s="188" t="s">
        <v>352</v>
      </c>
      <c r="B44" s="18" t="str">
        <f t="shared" ca="1" si="2"/>
        <v>No entry required</v>
      </c>
      <c r="C44" s="65" t="s">
        <v>55</v>
      </c>
      <c r="D44" s="249">
        <v>0</v>
      </c>
      <c r="E44" s="250"/>
      <c r="F44" s="250"/>
      <c r="G44" s="250"/>
      <c r="H44" s="250"/>
      <c r="I44" s="250"/>
      <c r="J44" s="250"/>
      <c r="K44" s="250"/>
      <c r="L44" s="250"/>
      <c r="M44" s="250"/>
      <c r="N44" s="249">
        <f t="shared" si="3"/>
        <v>0</v>
      </c>
      <c r="O44" s="249">
        <f t="shared" si="4"/>
        <v>0</v>
      </c>
      <c r="P44" s="249">
        <f t="shared" si="5"/>
        <v>0</v>
      </c>
      <c r="Q44" s="249">
        <f t="shared" si="6"/>
        <v>0</v>
      </c>
      <c r="R44" s="249">
        <f t="shared" si="7"/>
        <v>0</v>
      </c>
      <c r="S44" s="249">
        <f t="shared" si="8"/>
        <v>0</v>
      </c>
      <c r="T44" s="249">
        <f t="shared" si="9"/>
        <v>0</v>
      </c>
      <c r="U44" s="249">
        <f t="shared" si="10"/>
        <v>0</v>
      </c>
      <c r="V44" s="249">
        <f t="shared" si="11"/>
        <v>0</v>
      </c>
      <c r="W44" s="100"/>
    </row>
    <row r="45" spans="1:23">
      <c r="A45" s="188" t="s">
        <v>353</v>
      </c>
      <c r="B45" s="18" t="str">
        <f t="shared" ca="1" si="2"/>
        <v>No entry required</v>
      </c>
      <c r="C45" s="65" t="s">
        <v>55</v>
      </c>
      <c r="D45" s="249">
        <v>0</v>
      </c>
      <c r="E45" s="250"/>
      <c r="F45" s="250"/>
      <c r="G45" s="250"/>
      <c r="H45" s="250"/>
      <c r="I45" s="250"/>
      <c r="J45" s="250"/>
      <c r="K45" s="250"/>
      <c r="L45" s="250"/>
      <c r="M45" s="250"/>
      <c r="N45" s="249">
        <f t="shared" si="3"/>
        <v>0</v>
      </c>
      <c r="O45" s="249">
        <f t="shared" si="4"/>
        <v>0</v>
      </c>
      <c r="P45" s="249">
        <f t="shared" si="5"/>
        <v>0</v>
      </c>
      <c r="Q45" s="249">
        <f t="shared" si="6"/>
        <v>0</v>
      </c>
      <c r="R45" s="249">
        <f t="shared" si="7"/>
        <v>0</v>
      </c>
      <c r="S45" s="249">
        <f t="shared" si="8"/>
        <v>0</v>
      </c>
      <c r="T45" s="249">
        <f t="shared" si="9"/>
        <v>0</v>
      </c>
      <c r="U45" s="249">
        <f t="shared" si="10"/>
        <v>0</v>
      </c>
      <c r="V45" s="249">
        <f t="shared" si="11"/>
        <v>0</v>
      </c>
      <c r="W45" s="100"/>
    </row>
    <row r="46" spans="1:23">
      <c r="A46" s="188" t="s">
        <v>354</v>
      </c>
      <c r="B46" s="18" t="str">
        <f t="shared" ca="1" si="2"/>
        <v>No entry required</v>
      </c>
      <c r="C46" s="65" t="s">
        <v>55</v>
      </c>
      <c r="D46" s="249">
        <v>0</v>
      </c>
      <c r="E46" s="250"/>
      <c r="F46" s="250"/>
      <c r="G46" s="250"/>
      <c r="H46" s="250"/>
      <c r="I46" s="250"/>
      <c r="J46" s="250"/>
      <c r="K46" s="250"/>
      <c r="L46" s="250"/>
      <c r="M46" s="250"/>
      <c r="N46" s="249">
        <f t="shared" si="3"/>
        <v>0</v>
      </c>
      <c r="O46" s="249">
        <f t="shared" si="4"/>
        <v>0</v>
      </c>
      <c r="P46" s="249">
        <f t="shared" si="5"/>
        <v>0</v>
      </c>
      <c r="Q46" s="249">
        <f t="shared" si="6"/>
        <v>0</v>
      </c>
      <c r="R46" s="249">
        <f t="shared" si="7"/>
        <v>0</v>
      </c>
      <c r="S46" s="249">
        <f t="shared" si="8"/>
        <v>0</v>
      </c>
      <c r="T46" s="249">
        <f t="shared" si="9"/>
        <v>0</v>
      </c>
      <c r="U46" s="249">
        <f t="shared" si="10"/>
        <v>0</v>
      </c>
      <c r="V46" s="249">
        <f t="shared" si="11"/>
        <v>0</v>
      </c>
      <c r="W46" s="100"/>
    </row>
    <row r="47" spans="1:23">
      <c r="A47" s="188" t="s">
        <v>355</v>
      </c>
      <c r="B47" s="18" t="str">
        <f t="shared" ca="1" si="2"/>
        <v>No entry required</v>
      </c>
      <c r="C47" s="65" t="s">
        <v>55</v>
      </c>
      <c r="D47" s="249">
        <v>0</v>
      </c>
      <c r="E47" s="250"/>
      <c r="F47" s="250"/>
      <c r="G47" s="250"/>
      <c r="H47" s="250"/>
      <c r="I47" s="250"/>
      <c r="J47" s="250"/>
      <c r="K47" s="250"/>
      <c r="L47" s="250"/>
      <c r="M47" s="250"/>
      <c r="N47" s="249">
        <f t="shared" si="3"/>
        <v>0</v>
      </c>
      <c r="O47" s="249">
        <f t="shared" si="4"/>
        <v>0</v>
      </c>
      <c r="P47" s="249">
        <f t="shared" si="5"/>
        <v>0</v>
      </c>
      <c r="Q47" s="249">
        <f t="shared" si="6"/>
        <v>0</v>
      </c>
      <c r="R47" s="249">
        <f t="shared" si="7"/>
        <v>0</v>
      </c>
      <c r="S47" s="249">
        <f t="shared" si="8"/>
        <v>0</v>
      </c>
      <c r="T47" s="249">
        <f t="shared" si="9"/>
        <v>0</v>
      </c>
      <c r="U47" s="249">
        <f t="shared" si="10"/>
        <v>0</v>
      </c>
      <c r="V47" s="249">
        <f t="shared" si="11"/>
        <v>0</v>
      </c>
      <c r="W47" s="100"/>
    </row>
    <row r="48" spans="1:23">
      <c r="A48" s="188" t="s">
        <v>356</v>
      </c>
      <c r="B48" s="18" t="str">
        <f t="shared" ca="1" si="2"/>
        <v>No entry required</v>
      </c>
      <c r="C48" s="65" t="s">
        <v>55</v>
      </c>
      <c r="D48" s="249">
        <v>0</v>
      </c>
      <c r="E48" s="250"/>
      <c r="F48" s="250"/>
      <c r="G48" s="250"/>
      <c r="H48" s="250"/>
      <c r="I48" s="250"/>
      <c r="J48" s="250"/>
      <c r="K48" s="250"/>
      <c r="L48" s="250"/>
      <c r="M48" s="250"/>
      <c r="N48" s="249">
        <f t="shared" si="3"/>
        <v>0</v>
      </c>
      <c r="O48" s="249">
        <f t="shared" si="4"/>
        <v>0</v>
      </c>
      <c r="P48" s="249">
        <f t="shared" si="5"/>
        <v>0</v>
      </c>
      <c r="Q48" s="249">
        <f t="shared" si="6"/>
        <v>0</v>
      </c>
      <c r="R48" s="249">
        <f t="shared" si="7"/>
        <v>0</v>
      </c>
      <c r="S48" s="249">
        <f t="shared" si="8"/>
        <v>0</v>
      </c>
      <c r="T48" s="249">
        <f t="shared" si="9"/>
        <v>0</v>
      </c>
      <c r="U48" s="249">
        <f t="shared" si="10"/>
        <v>0</v>
      </c>
      <c r="V48" s="249">
        <f t="shared" si="11"/>
        <v>0</v>
      </c>
      <c r="W48" s="100"/>
    </row>
    <row r="49" spans="1:23">
      <c r="A49" s="188" t="s">
        <v>357</v>
      </c>
      <c r="B49" s="18" t="str">
        <f t="shared" ca="1" si="2"/>
        <v>No entry required</v>
      </c>
      <c r="C49" s="65" t="s">
        <v>55</v>
      </c>
      <c r="D49" s="249">
        <v>0</v>
      </c>
      <c r="E49" s="250"/>
      <c r="F49" s="250"/>
      <c r="G49" s="250"/>
      <c r="H49" s="250"/>
      <c r="I49" s="250"/>
      <c r="J49" s="250"/>
      <c r="K49" s="250"/>
      <c r="L49" s="250"/>
      <c r="M49" s="250"/>
      <c r="N49" s="249">
        <f t="shared" si="3"/>
        <v>0</v>
      </c>
      <c r="O49" s="249">
        <f t="shared" si="4"/>
        <v>0</v>
      </c>
      <c r="P49" s="249">
        <f t="shared" si="5"/>
        <v>0</v>
      </c>
      <c r="Q49" s="249">
        <f t="shared" si="6"/>
        <v>0</v>
      </c>
      <c r="R49" s="249">
        <f t="shared" si="7"/>
        <v>0</v>
      </c>
      <c r="S49" s="249">
        <f t="shared" si="8"/>
        <v>0</v>
      </c>
      <c r="T49" s="249">
        <f t="shared" si="9"/>
        <v>0</v>
      </c>
      <c r="U49" s="249">
        <f t="shared" si="10"/>
        <v>0</v>
      </c>
      <c r="V49" s="249">
        <f t="shared" si="11"/>
        <v>0</v>
      </c>
      <c r="W49" s="100"/>
    </row>
    <row r="50" spans="1:23">
      <c r="A50" s="188" t="s">
        <v>358</v>
      </c>
      <c r="B50" s="18" t="str">
        <f t="shared" ca="1" si="2"/>
        <v>No entry required</v>
      </c>
      <c r="C50" s="65" t="s">
        <v>55</v>
      </c>
      <c r="D50" s="249">
        <v>0</v>
      </c>
      <c r="E50" s="250"/>
      <c r="F50" s="250"/>
      <c r="G50" s="250"/>
      <c r="H50" s="250"/>
      <c r="I50" s="250"/>
      <c r="J50" s="250"/>
      <c r="K50" s="250"/>
      <c r="L50" s="250"/>
      <c r="M50" s="250"/>
      <c r="N50" s="249">
        <f t="shared" si="3"/>
        <v>0</v>
      </c>
      <c r="O50" s="249">
        <f t="shared" si="4"/>
        <v>0</v>
      </c>
      <c r="P50" s="249">
        <f t="shared" si="5"/>
        <v>0</v>
      </c>
      <c r="Q50" s="249">
        <f t="shared" si="6"/>
        <v>0</v>
      </c>
      <c r="R50" s="249">
        <f t="shared" si="7"/>
        <v>0</v>
      </c>
      <c r="S50" s="249">
        <f t="shared" si="8"/>
        <v>0</v>
      </c>
      <c r="T50" s="249">
        <f t="shared" si="9"/>
        <v>0</v>
      </c>
      <c r="U50" s="249">
        <f t="shared" si="10"/>
        <v>0</v>
      </c>
      <c r="V50" s="249">
        <f t="shared" si="11"/>
        <v>0</v>
      </c>
      <c r="W50" s="100"/>
    </row>
    <row r="51" spans="1:23">
      <c r="A51" s="188" t="s">
        <v>359</v>
      </c>
      <c r="B51" s="18" t="str">
        <f t="shared" ca="1" si="2"/>
        <v>No entry required</v>
      </c>
      <c r="C51" s="65" t="s">
        <v>55</v>
      </c>
      <c r="D51" s="249">
        <v>0</v>
      </c>
      <c r="E51" s="250"/>
      <c r="F51" s="250"/>
      <c r="G51" s="250"/>
      <c r="H51" s="250"/>
      <c r="I51" s="250"/>
      <c r="J51" s="250"/>
      <c r="K51" s="250"/>
      <c r="L51" s="250"/>
      <c r="M51" s="250"/>
      <c r="N51" s="249">
        <f t="shared" si="3"/>
        <v>0</v>
      </c>
      <c r="O51" s="249">
        <f t="shared" si="4"/>
        <v>0</v>
      </c>
      <c r="P51" s="249">
        <f t="shared" si="5"/>
        <v>0</v>
      </c>
      <c r="Q51" s="249">
        <f t="shared" si="6"/>
        <v>0</v>
      </c>
      <c r="R51" s="249">
        <f t="shared" si="7"/>
        <v>0</v>
      </c>
      <c r="S51" s="249">
        <f t="shared" si="8"/>
        <v>0</v>
      </c>
      <c r="T51" s="249">
        <f t="shared" si="9"/>
        <v>0</v>
      </c>
      <c r="U51" s="249">
        <f t="shared" si="10"/>
        <v>0</v>
      </c>
      <c r="V51" s="249">
        <f t="shared" si="11"/>
        <v>0</v>
      </c>
      <c r="W51" s="100"/>
    </row>
    <row r="52" spans="1:23">
      <c r="A52" s="188" t="s">
        <v>360</v>
      </c>
      <c r="B52" s="18" t="str">
        <f t="shared" ca="1" si="2"/>
        <v>No entry required</v>
      </c>
      <c r="C52" s="65" t="s">
        <v>55</v>
      </c>
      <c r="D52" s="249">
        <v>0</v>
      </c>
      <c r="E52" s="250"/>
      <c r="F52" s="250"/>
      <c r="G52" s="250"/>
      <c r="H52" s="250"/>
      <c r="I52" s="250"/>
      <c r="J52" s="250"/>
      <c r="K52" s="250"/>
      <c r="L52" s="250"/>
      <c r="M52" s="250"/>
      <c r="N52" s="249">
        <f t="shared" si="3"/>
        <v>0</v>
      </c>
      <c r="O52" s="249">
        <f t="shared" si="4"/>
        <v>0</v>
      </c>
      <c r="P52" s="249">
        <f t="shared" si="5"/>
        <v>0</v>
      </c>
      <c r="Q52" s="249">
        <f t="shared" si="6"/>
        <v>0</v>
      </c>
      <c r="R52" s="249">
        <f t="shared" si="7"/>
        <v>0</v>
      </c>
      <c r="S52" s="249">
        <f t="shared" si="8"/>
        <v>0</v>
      </c>
      <c r="T52" s="249">
        <f t="shared" si="9"/>
        <v>0</v>
      </c>
      <c r="U52" s="249">
        <f t="shared" si="10"/>
        <v>0</v>
      </c>
      <c r="V52" s="249">
        <f t="shared" si="11"/>
        <v>0</v>
      </c>
      <c r="W52" s="100"/>
    </row>
    <row r="53" spans="1:23">
      <c r="A53" s="188" t="s">
        <v>361</v>
      </c>
      <c r="B53" s="18" t="str">
        <f t="shared" ca="1" si="2"/>
        <v>No entry required</v>
      </c>
      <c r="C53" s="65" t="s">
        <v>55</v>
      </c>
      <c r="D53" s="249">
        <v>0</v>
      </c>
      <c r="E53" s="250"/>
      <c r="F53" s="250"/>
      <c r="G53" s="250"/>
      <c r="H53" s="250"/>
      <c r="I53" s="250"/>
      <c r="J53" s="250"/>
      <c r="K53" s="250"/>
      <c r="L53" s="250"/>
      <c r="M53" s="250"/>
      <c r="N53" s="249">
        <f t="shared" si="3"/>
        <v>0</v>
      </c>
      <c r="O53" s="249">
        <f t="shared" si="4"/>
        <v>0</v>
      </c>
      <c r="P53" s="249">
        <f t="shared" si="5"/>
        <v>0</v>
      </c>
      <c r="Q53" s="249">
        <f t="shared" si="6"/>
        <v>0</v>
      </c>
      <c r="R53" s="249">
        <f t="shared" si="7"/>
        <v>0</v>
      </c>
      <c r="S53" s="249">
        <f t="shared" si="8"/>
        <v>0</v>
      </c>
      <c r="T53" s="249">
        <f t="shared" si="9"/>
        <v>0</v>
      </c>
      <c r="U53" s="249">
        <f t="shared" si="10"/>
        <v>0</v>
      </c>
      <c r="V53" s="249">
        <f t="shared" si="11"/>
        <v>0</v>
      </c>
      <c r="W53" s="100"/>
    </row>
    <row r="55" spans="1:23" ht="18">
      <c r="A55" s="9" t="s">
        <v>127</v>
      </c>
    </row>
    <row r="57" spans="1:23">
      <c r="A57" s="13" t="s">
        <v>52</v>
      </c>
      <c r="B57" s="194"/>
      <c r="C57" s="14"/>
      <c r="D57" s="291" t="s">
        <v>125</v>
      </c>
      <c r="E57" s="292"/>
      <c r="F57" s="292"/>
      <c r="G57" s="292"/>
      <c r="H57" s="292"/>
      <c r="I57" s="292"/>
      <c r="J57" s="292"/>
      <c r="K57" s="292"/>
      <c r="L57" s="292"/>
      <c r="M57" s="293"/>
      <c r="N57" s="291" t="s">
        <v>126</v>
      </c>
      <c r="O57" s="292"/>
      <c r="P57" s="292"/>
      <c r="Q57" s="292"/>
      <c r="R57" s="292"/>
      <c r="S57" s="292"/>
      <c r="T57" s="292"/>
      <c r="U57" s="292"/>
      <c r="V57" s="292"/>
      <c r="W57" s="293"/>
    </row>
    <row r="58" spans="1:23" ht="15.75" thickBot="1">
      <c r="A58" s="15"/>
      <c r="B58" s="195" t="s">
        <v>4</v>
      </c>
      <c r="C58" s="113" t="s">
        <v>53</v>
      </c>
      <c r="D58" s="30" t="s">
        <v>5</v>
      </c>
      <c r="E58" s="21" t="s">
        <v>6</v>
      </c>
      <c r="F58" s="22" t="s">
        <v>7</v>
      </c>
      <c r="G58" s="23" t="s">
        <v>8</v>
      </c>
      <c r="H58" s="24" t="s">
        <v>9</v>
      </c>
      <c r="I58" s="25" t="s">
        <v>116</v>
      </c>
      <c r="J58" s="26" t="s">
        <v>117</v>
      </c>
      <c r="K58" s="29" t="s">
        <v>118</v>
      </c>
      <c r="L58" s="27" t="s">
        <v>119</v>
      </c>
      <c r="M58" s="31" t="s">
        <v>120</v>
      </c>
      <c r="N58" s="20" t="s">
        <v>5</v>
      </c>
      <c r="O58" s="21" t="s">
        <v>6</v>
      </c>
      <c r="P58" s="22" t="s">
        <v>7</v>
      </c>
      <c r="Q58" s="23" t="s">
        <v>8</v>
      </c>
      <c r="R58" s="24" t="s">
        <v>9</v>
      </c>
      <c r="S58" s="25" t="s">
        <v>116</v>
      </c>
      <c r="T58" s="26" t="s">
        <v>117</v>
      </c>
      <c r="U58" s="29" t="s">
        <v>118</v>
      </c>
      <c r="V58" s="27" t="s">
        <v>119</v>
      </c>
      <c r="W58" s="28" t="s">
        <v>120</v>
      </c>
    </row>
    <row r="59" spans="1:23">
      <c r="A59" s="188" t="s">
        <v>305</v>
      </c>
      <c r="B59" s="18" t="str">
        <f ca="1">INDIRECT("N3." &amp; $A59 &amp; "!$A$12")</f>
        <v>132kV Circuit Breaker</v>
      </c>
      <c r="C59" s="65" t="s">
        <v>56</v>
      </c>
      <c r="D59" s="251">
        <v>0</v>
      </c>
      <c r="E59" s="252">
        <v>1.5</v>
      </c>
      <c r="F59" s="252">
        <v>2.5</v>
      </c>
      <c r="G59" s="252">
        <v>3.5</v>
      </c>
      <c r="H59" s="252">
        <v>4.5</v>
      </c>
      <c r="I59" s="252">
        <v>5.5</v>
      </c>
      <c r="J59" s="252">
        <v>6.5</v>
      </c>
      <c r="K59" s="252">
        <v>7.5</v>
      </c>
      <c r="L59" s="252">
        <v>8.5</v>
      </c>
      <c r="M59" s="252">
        <v>9.5</v>
      </c>
      <c r="N59" s="251">
        <f t="shared" ref="N59:N73" si="12">E59</f>
        <v>1.5</v>
      </c>
      <c r="O59" s="251">
        <f t="shared" ref="O59:O73" si="13">F59</f>
        <v>2.5</v>
      </c>
      <c r="P59" s="251">
        <f t="shared" ref="P59:P73" si="14">G59</f>
        <v>3.5</v>
      </c>
      <c r="Q59" s="251">
        <f t="shared" ref="Q59:Q73" si="15">H59</f>
        <v>4.5</v>
      </c>
      <c r="R59" s="251">
        <f t="shared" ref="R59:R73" si="16">I59</f>
        <v>5.5</v>
      </c>
      <c r="S59" s="251">
        <f t="shared" ref="S59:S73" si="17">J59</f>
        <v>6.5</v>
      </c>
      <c r="T59" s="251">
        <f t="shared" ref="T59:T73" si="18">K59</f>
        <v>7.5</v>
      </c>
      <c r="U59" s="251">
        <f t="shared" ref="U59:U73" si="19">L59</f>
        <v>8.5</v>
      </c>
      <c r="V59" s="251">
        <f t="shared" ref="V59:V73" si="20">M59</f>
        <v>9.5</v>
      </c>
      <c r="W59" s="252">
        <v>15</v>
      </c>
    </row>
    <row r="60" spans="1:23">
      <c r="A60" s="188" t="s">
        <v>306</v>
      </c>
      <c r="B60" s="18" t="str">
        <f t="shared" ref="B60:B95" ca="1" si="21">INDIRECT("N3." &amp; $A60 &amp; "!$A$12")</f>
        <v>132kV Transformer</v>
      </c>
      <c r="C60" s="65" t="s">
        <v>56</v>
      </c>
      <c r="D60" s="251">
        <v>0</v>
      </c>
      <c r="E60" s="252">
        <v>1.5</v>
      </c>
      <c r="F60" s="252">
        <v>2.5</v>
      </c>
      <c r="G60" s="252">
        <v>3.5</v>
      </c>
      <c r="H60" s="252">
        <v>4.5</v>
      </c>
      <c r="I60" s="252">
        <v>5.5</v>
      </c>
      <c r="J60" s="252">
        <v>6.5</v>
      </c>
      <c r="K60" s="252">
        <v>7.5</v>
      </c>
      <c r="L60" s="252">
        <v>8.5</v>
      </c>
      <c r="M60" s="252">
        <v>9.5</v>
      </c>
      <c r="N60" s="251">
        <f t="shared" si="12"/>
        <v>1.5</v>
      </c>
      <c r="O60" s="251">
        <f t="shared" si="13"/>
        <v>2.5</v>
      </c>
      <c r="P60" s="251">
        <f t="shared" si="14"/>
        <v>3.5</v>
      </c>
      <c r="Q60" s="251">
        <f t="shared" si="15"/>
        <v>4.5</v>
      </c>
      <c r="R60" s="251">
        <f t="shared" si="16"/>
        <v>5.5</v>
      </c>
      <c r="S60" s="251">
        <f t="shared" si="17"/>
        <v>6.5</v>
      </c>
      <c r="T60" s="251">
        <f t="shared" si="18"/>
        <v>7.5</v>
      </c>
      <c r="U60" s="251">
        <f t="shared" si="19"/>
        <v>8.5</v>
      </c>
      <c r="V60" s="251">
        <f t="shared" si="20"/>
        <v>9.5</v>
      </c>
      <c r="W60" s="252">
        <v>15</v>
      </c>
    </row>
    <row r="61" spans="1:23">
      <c r="A61" s="188" t="s">
        <v>307</v>
      </c>
      <c r="B61" s="18" t="str">
        <f t="shared" ca="1" si="21"/>
        <v>132kV Reactor</v>
      </c>
      <c r="C61" s="65" t="s">
        <v>56</v>
      </c>
      <c r="D61" s="251">
        <v>0</v>
      </c>
      <c r="E61" s="252">
        <v>1.5</v>
      </c>
      <c r="F61" s="252">
        <v>2.5</v>
      </c>
      <c r="G61" s="252">
        <v>3.5</v>
      </c>
      <c r="H61" s="252">
        <v>4.5</v>
      </c>
      <c r="I61" s="252">
        <v>5.5</v>
      </c>
      <c r="J61" s="252">
        <v>6.5</v>
      </c>
      <c r="K61" s="252">
        <v>7.5</v>
      </c>
      <c r="L61" s="252">
        <v>8.5</v>
      </c>
      <c r="M61" s="252">
        <v>9.5</v>
      </c>
      <c r="N61" s="251">
        <f t="shared" si="12"/>
        <v>1.5</v>
      </c>
      <c r="O61" s="251">
        <f t="shared" si="13"/>
        <v>2.5</v>
      </c>
      <c r="P61" s="251">
        <f t="shared" si="14"/>
        <v>3.5</v>
      </c>
      <c r="Q61" s="251">
        <f t="shared" si="15"/>
        <v>4.5</v>
      </c>
      <c r="R61" s="251">
        <f t="shared" si="16"/>
        <v>5.5</v>
      </c>
      <c r="S61" s="251">
        <f t="shared" si="17"/>
        <v>6.5</v>
      </c>
      <c r="T61" s="251">
        <f t="shared" si="18"/>
        <v>7.5</v>
      </c>
      <c r="U61" s="251">
        <f t="shared" si="19"/>
        <v>8.5</v>
      </c>
      <c r="V61" s="251">
        <f t="shared" si="20"/>
        <v>9.5</v>
      </c>
      <c r="W61" s="252">
        <v>15</v>
      </c>
    </row>
    <row r="62" spans="1:23">
      <c r="A62" s="188" t="s">
        <v>308</v>
      </c>
      <c r="B62" s="18" t="str">
        <f t="shared" ca="1" si="21"/>
        <v>132kV Underground Cable</v>
      </c>
      <c r="C62" s="65" t="s">
        <v>56</v>
      </c>
      <c r="D62" s="251">
        <v>0</v>
      </c>
      <c r="E62" s="252">
        <v>1.5</v>
      </c>
      <c r="F62" s="252">
        <v>2.5</v>
      </c>
      <c r="G62" s="252">
        <v>3.5</v>
      </c>
      <c r="H62" s="252">
        <v>4.5</v>
      </c>
      <c r="I62" s="252">
        <v>5.5</v>
      </c>
      <c r="J62" s="252">
        <v>6.5</v>
      </c>
      <c r="K62" s="252">
        <v>7.5</v>
      </c>
      <c r="L62" s="252">
        <v>8.5</v>
      </c>
      <c r="M62" s="252">
        <v>9.5</v>
      </c>
      <c r="N62" s="251">
        <f t="shared" si="12"/>
        <v>1.5</v>
      </c>
      <c r="O62" s="251">
        <f t="shared" si="13"/>
        <v>2.5</v>
      </c>
      <c r="P62" s="251">
        <f t="shared" si="14"/>
        <v>3.5</v>
      </c>
      <c r="Q62" s="251">
        <f t="shared" si="15"/>
        <v>4.5</v>
      </c>
      <c r="R62" s="251">
        <f t="shared" si="16"/>
        <v>5.5</v>
      </c>
      <c r="S62" s="251">
        <f t="shared" si="17"/>
        <v>6.5</v>
      </c>
      <c r="T62" s="251">
        <f t="shared" si="18"/>
        <v>7.5</v>
      </c>
      <c r="U62" s="251">
        <f t="shared" si="19"/>
        <v>8.5</v>
      </c>
      <c r="V62" s="251">
        <f t="shared" si="20"/>
        <v>9.5</v>
      </c>
      <c r="W62" s="252">
        <v>15</v>
      </c>
    </row>
    <row r="63" spans="1:23">
      <c r="A63" s="188" t="s">
        <v>309</v>
      </c>
      <c r="B63" s="18" t="str">
        <f t="shared" ca="1" si="21"/>
        <v>132kV OHL Conductor</v>
      </c>
      <c r="C63" s="65" t="s">
        <v>56</v>
      </c>
      <c r="D63" s="251">
        <v>0</v>
      </c>
      <c r="E63" s="252">
        <v>1.5</v>
      </c>
      <c r="F63" s="252">
        <v>2.5</v>
      </c>
      <c r="G63" s="252">
        <v>3.5</v>
      </c>
      <c r="H63" s="252">
        <v>4.5</v>
      </c>
      <c r="I63" s="252">
        <v>5.5</v>
      </c>
      <c r="J63" s="252">
        <v>6.5</v>
      </c>
      <c r="K63" s="252">
        <v>7.5</v>
      </c>
      <c r="L63" s="252">
        <v>8.5</v>
      </c>
      <c r="M63" s="252">
        <v>9.5</v>
      </c>
      <c r="N63" s="251">
        <f t="shared" si="12"/>
        <v>1.5</v>
      </c>
      <c r="O63" s="251">
        <f t="shared" si="13"/>
        <v>2.5</v>
      </c>
      <c r="P63" s="251">
        <f t="shared" si="14"/>
        <v>3.5</v>
      </c>
      <c r="Q63" s="251">
        <f t="shared" si="15"/>
        <v>4.5</v>
      </c>
      <c r="R63" s="251">
        <f t="shared" si="16"/>
        <v>5.5</v>
      </c>
      <c r="S63" s="251">
        <f t="shared" si="17"/>
        <v>6.5</v>
      </c>
      <c r="T63" s="251">
        <f t="shared" si="18"/>
        <v>7.5</v>
      </c>
      <c r="U63" s="251">
        <f t="shared" si="19"/>
        <v>8.5</v>
      </c>
      <c r="V63" s="251">
        <f t="shared" si="20"/>
        <v>9.5</v>
      </c>
      <c r="W63" s="252">
        <v>15</v>
      </c>
    </row>
    <row r="64" spans="1:23">
      <c r="A64" s="188" t="s">
        <v>310</v>
      </c>
      <c r="B64" s="18" t="str">
        <f t="shared" ca="1" si="21"/>
        <v>132kV OHL Fittings</v>
      </c>
      <c r="C64" s="65" t="s">
        <v>56</v>
      </c>
      <c r="D64" s="251">
        <v>0</v>
      </c>
      <c r="E64" s="252">
        <v>1.5</v>
      </c>
      <c r="F64" s="252">
        <v>2.5</v>
      </c>
      <c r="G64" s="252">
        <v>3.5</v>
      </c>
      <c r="H64" s="252">
        <v>4.5</v>
      </c>
      <c r="I64" s="252">
        <v>5.5</v>
      </c>
      <c r="J64" s="252">
        <v>6.5</v>
      </c>
      <c r="K64" s="252">
        <v>7.5</v>
      </c>
      <c r="L64" s="252">
        <v>8.5</v>
      </c>
      <c r="M64" s="252">
        <v>9.5</v>
      </c>
      <c r="N64" s="251">
        <f t="shared" si="12"/>
        <v>1.5</v>
      </c>
      <c r="O64" s="251">
        <f t="shared" si="13"/>
        <v>2.5</v>
      </c>
      <c r="P64" s="251">
        <f t="shared" si="14"/>
        <v>3.5</v>
      </c>
      <c r="Q64" s="251">
        <f t="shared" si="15"/>
        <v>4.5</v>
      </c>
      <c r="R64" s="251">
        <f t="shared" si="16"/>
        <v>5.5</v>
      </c>
      <c r="S64" s="251">
        <f t="shared" si="17"/>
        <v>6.5</v>
      </c>
      <c r="T64" s="251">
        <f t="shared" si="18"/>
        <v>7.5</v>
      </c>
      <c r="U64" s="251">
        <f t="shared" si="19"/>
        <v>8.5</v>
      </c>
      <c r="V64" s="251">
        <f t="shared" si="20"/>
        <v>9.5</v>
      </c>
      <c r="W64" s="252">
        <v>15</v>
      </c>
    </row>
    <row r="65" spans="1:23">
      <c r="A65" s="188" t="s">
        <v>311</v>
      </c>
      <c r="B65" s="18" t="str">
        <f t="shared" ca="1" si="21"/>
        <v>132kV OHL Tower</v>
      </c>
      <c r="C65" s="65" t="s">
        <v>56</v>
      </c>
      <c r="D65" s="251">
        <v>0</v>
      </c>
      <c r="E65" s="252">
        <v>1.5</v>
      </c>
      <c r="F65" s="252">
        <v>2.5</v>
      </c>
      <c r="G65" s="252">
        <v>3.5</v>
      </c>
      <c r="H65" s="252">
        <v>4.5</v>
      </c>
      <c r="I65" s="252">
        <v>5.5</v>
      </c>
      <c r="J65" s="252">
        <v>6.5</v>
      </c>
      <c r="K65" s="252">
        <v>7.5</v>
      </c>
      <c r="L65" s="252">
        <v>8.5</v>
      </c>
      <c r="M65" s="252">
        <v>9.5</v>
      </c>
      <c r="N65" s="251">
        <f t="shared" si="12"/>
        <v>1.5</v>
      </c>
      <c r="O65" s="251">
        <f t="shared" si="13"/>
        <v>2.5</v>
      </c>
      <c r="P65" s="251">
        <f t="shared" si="14"/>
        <v>3.5</v>
      </c>
      <c r="Q65" s="251">
        <f t="shared" si="15"/>
        <v>4.5</v>
      </c>
      <c r="R65" s="251">
        <f t="shared" si="16"/>
        <v>5.5</v>
      </c>
      <c r="S65" s="251">
        <f t="shared" si="17"/>
        <v>6.5</v>
      </c>
      <c r="T65" s="251">
        <f t="shared" si="18"/>
        <v>7.5</v>
      </c>
      <c r="U65" s="251">
        <f t="shared" si="19"/>
        <v>8.5</v>
      </c>
      <c r="V65" s="251">
        <f t="shared" si="20"/>
        <v>9.5</v>
      </c>
      <c r="W65" s="252">
        <v>15</v>
      </c>
    </row>
    <row r="66" spans="1:23">
      <c r="A66" s="188" t="s">
        <v>312</v>
      </c>
      <c r="B66" s="18" t="str">
        <f t="shared" ca="1" si="21"/>
        <v>275kV Circuit Breaker</v>
      </c>
      <c r="C66" s="65" t="s">
        <v>56</v>
      </c>
      <c r="D66" s="251">
        <v>0</v>
      </c>
      <c r="E66" s="252">
        <v>1.5</v>
      </c>
      <c r="F66" s="252">
        <v>2.5</v>
      </c>
      <c r="G66" s="252">
        <v>3.5</v>
      </c>
      <c r="H66" s="252">
        <v>4.5</v>
      </c>
      <c r="I66" s="252">
        <v>5.5</v>
      </c>
      <c r="J66" s="252">
        <v>6.5</v>
      </c>
      <c r="K66" s="252">
        <v>7.5</v>
      </c>
      <c r="L66" s="252">
        <v>8.5</v>
      </c>
      <c r="M66" s="252">
        <v>9.5</v>
      </c>
      <c r="N66" s="251">
        <f t="shared" si="12"/>
        <v>1.5</v>
      </c>
      <c r="O66" s="251">
        <f t="shared" si="13"/>
        <v>2.5</v>
      </c>
      <c r="P66" s="251">
        <f t="shared" si="14"/>
        <v>3.5</v>
      </c>
      <c r="Q66" s="251">
        <f t="shared" si="15"/>
        <v>4.5</v>
      </c>
      <c r="R66" s="251">
        <f t="shared" si="16"/>
        <v>5.5</v>
      </c>
      <c r="S66" s="251">
        <f t="shared" si="17"/>
        <v>6.5</v>
      </c>
      <c r="T66" s="251">
        <f t="shared" si="18"/>
        <v>7.5</v>
      </c>
      <c r="U66" s="251">
        <f t="shared" si="19"/>
        <v>8.5</v>
      </c>
      <c r="V66" s="251">
        <f t="shared" si="20"/>
        <v>9.5</v>
      </c>
      <c r="W66" s="252">
        <v>15</v>
      </c>
    </row>
    <row r="67" spans="1:23">
      <c r="A67" s="188" t="s">
        <v>313</v>
      </c>
      <c r="B67" s="18" t="str">
        <f t="shared" ca="1" si="21"/>
        <v>275kV Transformer</v>
      </c>
      <c r="C67" s="65" t="s">
        <v>56</v>
      </c>
      <c r="D67" s="251">
        <v>0</v>
      </c>
      <c r="E67" s="252">
        <v>1.5</v>
      </c>
      <c r="F67" s="252">
        <v>2.5</v>
      </c>
      <c r="G67" s="252">
        <v>3.5</v>
      </c>
      <c r="H67" s="252">
        <v>4.5</v>
      </c>
      <c r="I67" s="252">
        <v>5.5</v>
      </c>
      <c r="J67" s="252">
        <v>6.5</v>
      </c>
      <c r="K67" s="252">
        <v>7.5</v>
      </c>
      <c r="L67" s="252">
        <v>8.5</v>
      </c>
      <c r="M67" s="252">
        <v>9.5</v>
      </c>
      <c r="N67" s="251">
        <f t="shared" si="12"/>
        <v>1.5</v>
      </c>
      <c r="O67" s="251">
        <f t="shared" si="13"/>
        <v>2.5</v>
      </c>
      <c r="P67" s="251">
        <f t="shared" si="14"/>
        <v>3.5</v>
      </c>
      <c r="Q67" s="251">
        <f t="shared" si="15"/>
        <v>4.5</v>
      </c>
      <c r="R67" s="251">
        <f t="shared" si="16"/>
        <v>5.5</v>
      </c>
      <c r="S67" s="251">
        <f t="shared" si="17"/>
        <v>6.5</v>
      </c>
      <c r="T67" s="251">
        <f t="shared" si="18"/>
        <v>7.5</v>
      </c>
      <c r="U67" s="251">
        <f t="shared" si="19"/>
        <v>8.5</v>
      </c>
      <c r="V67" s="251">
        <f t="shared" si="20"/>
        <v>9.5</v>
      </c>
      <c r="W67" s="252">
        <v>15</v>
      </c>
    </row>
    <row r="68" spans="1:23">
      <c r="A68" s="188" t="s">
        <v>314</v>
      </c>
      <c r="B68" s="18" t="str">
        <f t="shared" ca="1" si="21"/>
        <v>275kV Reactor</v>
      </c>
      <c r="C68" s="65" t="s">
        <v>56</v>
      </c>
      <c r="D68" s="251">
        <v>0</v>
      </c>
      <c r="E68" s="252">
        <v>1.5</v>
      </c>
      <c r="F68" s="252">
        <v>2.5</v>
      </c>
      <c r="G68" s="252">
        <v>3.5</v>
      </c>
      <c r="H68" s="252">
        <v>4.5</v>
      </c>
      <c r="I68" s="252">
        <v>5.5</v>
      </c>
      <c r="J68" s="252">
        <v>6.5</v>
      </c>
      <c r="K68" s="252">
        <v>7.5</v>
      </c>
      <c r="L68" s="252">
        <v>8.5</v>
      </c>
      <c r="M68" s="252">
        <v>9.5</v>
      </c>
      <c r="N68" s="251">
        <f t="shared" si="12"/>
        <v>1.5</v>
      </c>
      <c r="O68" s="251">
        <f t="shared" si="13"/>
        <v>2.5</v>
      </c>
      <c r="P68" s="251">
        <f t="shared" si="14"/>
        <v>3.5</v>
      </c>
      <c r="Q68" s="251">
        <f t="shared" si="15"/>
        <v>4.5</v>
      </c>
      <c r="R68" s="251">
        <f t="shared" si="16"/>
        <v>5.5</v>
      </c>
      <c r="S68" s="251">
        <f t="shared" si="17"/>
        <v>6.5</v>
      </c>
      <c r="T68" s="251">
        <f t="shared" si="18"/>
        <v>7.5</v>
      </c>
      <c r="U68" s="251">
        <f t="shared" si="19"/>
        <v>8.5</v>
      </c>
      <c r="V68" s="251">
        <f t="shared" si="20"/>
        <v>9.5</v>
      </c>
      <c r="W68" s="252">
        <v>15</v>
      </c>
    </row>
    <row r="69" spans="1:23">
      <c r="A69" s="188" t="s">
        <v>315</v>
      </c>
      <c r="B69" s="18" t="str">
        <f t="shared" ca="1" si="21"/>
        <v>275kV Underground Cable</v>
      </c>
      <c r="C69" s="65" t="s">
        <v>56</v>
      </c>
      <c r="D69" s="251">
        <v>0</v>
      </c>
      <c r="E69" s="252">
        <v>1.5</v>
      </c>
      <c r="F69" s="252">
        <v>2.5</v>
      </c>
      <c r="G69" s="252">
        <v>3.5</v>
      </c>
      <c r="H69" s="252">
        <v>4.5</v>
      </c>
      <c r="I69" s="252">
        <v>5.5</v>
      </c>
      <c r="J69" s="252">
        <v>6.5</v>
      </c>
      <c r="K69" s="252">
        <v>7.5</v>
      </c>
      <c r="L69" s="252">
        <v>8.5</v>
      </c>
      <c r="M69" s="252">
        <v>9.5</v>
      </c>
      <c r="N69" s="251">
        <f t="shared" si="12"/>
        <v>1.5</v>
      </c>
      <c r="O69" s="251">
        <f t="shared" si="13"/>
        <v>2.5</v>
      </c>
      <c r="P69" s="251">
        <f t="shared" si="14"/>
        <v>3.5</v>
      </c>
      <c r="Q69" s="251">
        <f t="shared" si="15"/>
        <v>4.5</v>
      </c>
      <c r="R69" s="251">
        <f t="shared" si="16"/>
        <v>5.5</v>
      </c>
      <c r="S69" s="251">
        <f t="shared" si="17"/>
        <v>6.5</v>
      </c>
      <c r="T69" s="251">
        <f t="shared" si="18"/>
        <v>7.5</v>
      </c>
      <c r="U69" s="251">
        <f t="shared" si="19"/>
        <v>8.5</v>
      </c>
      <c r="V69" s="251">
        <f t="shared" si="20"/>
        <v>9.5</v>
      </c>
      <c r="W69" s="252">
        <v>15</v>
      </c>
    </row>
    <row r="70" spans="1:23">
      <c r="A70" s="188" t="s">
        <v>316</v>
      </c>
      <c r="B70" s="18" t="str">
        <f t="shared" ca="1" si="21"/>
        <v>275kV OHL Conductor</v>
      </c>
      <c r="C70" s="65" t="s">
        <v>56</v>
      </c>
      <c r="D70" s="251">
        <v>0</v>
      </c>
      <c r="E70" s="252">
        <v>1.5</v>
      </c>
      <c r="F70" s="252">
        <v>2.5</v>
      </c>
      <c r="G70" s="252">
        <v>3.5</v>
      </c>
      <c r="H70" s="252">
        <v>4.5</v>
      </c>
      <c r="I70" s="252">
        <v>5.5</v>
      </c>
      <c r="J70" s="252">
        <v>6.5</v>
      </c>
      <c r="K70" s="252">
        <v>7.5</v>
      </c>
      <c r="L70" s="252">
        <v>8.5</v>
      </c>
      <c r="M70" s="252">
        <v>9.5</v>
      </c>
      <c r="N70" s="251">
        <f t="shared" si="12"/>
        <v>1.5</v>
      </c>
      <c r="O70" s="251">
        <f t="shared" si="13"/>
        <v>2.5</v>
      </c>
      <c r="P70" s="251">
        <f t="shared" si="14"/>
        <v>3.5</v>
      </c>
      <c r="Q70" s="251">
        <f t="shared" si="15"/>
        <v>4.5</v>
      </c>
      <c r="R70" s="251">
        <f t="shared" si="16"/>
        <v>5.5</v>
      </c>
      <c r="S70" s="251">
        <f t="shared" si="17"/>
        <v>6.5</v>
      </c>
      <c r="T70" s="251">
        <f t="shared" si="18"/>
        <v>7.5</v>
      </c>
      <c r="U70" s="251">
        <f t="shared" si="19"/>
        <v>8.5</v>
      </c>
      <c r="V70" s="251">
        <f t="shared" si="20"/>
        <v>9.5</v>
      </c>
      <c r="W70" s="252">
        <v>15</v>
      </c>
    </row>
    <row r="71" spans="1:23">
      <c r="A71" s="188" t="s">
        <v>317</v>
      </c>
      <c r="B71" s="18" t="str">
        <f t="shared" ca="1" si="21"/>
        <v>275kV OHL Fittings</v>
      </c>
      <c r="C71" s="65" t="s">
        <v>56</v>
      </c>
      <c r="D71" s="251">
        <v>0</v>
      </c>
      <c r="E71" s="252">
        <v>1.5</v>
      </c>
      <c r="F71" s="252">
        <v>2.5</v>
      </c>
      <c r="G71" s="252">
        <v>3.5</v>
      </c>
      <c r="H71" s="252">
        <v>4.5</v>
      </c>
      <c r="I71" s="252">
        <v>5.5</v>
      </c>
      <c r="J71" s="252">
        <v>6.5</v>
      </c>
      <c r="K71" s="252">
        <v>7.5</v>
      </c>
      <c r="L71" s="252">
        <v>8.5</v>
      </c>
      <c r="M71" s="252">
        <v>9.5</v>
      </c>
      <c r="N71" s="251">
        <f t="shared" si="12"/>
        <v>1.5</v>
      </c>
      <c r="O71" s="251">
        <f t="shared" si="13"/>
        <v>2.5</v>
      </c>
      <c r="P71" s="251">
        <f t="shared" si="14"/>
        <v>3.5</v>
      </c>
      <c r="Q71" s="251">
        <f t="shared" si="15"/>
        <v>4.5</v>
      </c>
      <c r="R71" s="251">
        <f t="shared" si="16"/>
        <v>5.5</v>
      </c>
      <c r="S71" s="251">
        <f t="shared" si="17"/>
        <v>6.5</v>
      </c>
      <c r="T71" s="251">
        <f t="shared" si="18"/>
        <v>7.5</v>
      </c>
      <c r="U71" s="251">
        <f t="shared" si="19"/>
        <v>8.5</v>
      </c>
      <c r="V71" s="251">
        <f t="shared" si="20"/>
        <v>9.5</v>
      </c>
      <c r="W71" s="252">
        <v>15</v>
      </c>
    </row>
    <row r="72" spans="1:23">
      <c r="A72" s="188" t="s">
        <v>318</v>
      </c>
      <c r="B72" s="18" t="str">
        <f t="shared" ca="1" si="21"/>
        <v>275kV OHL Tower</v>
      </c>
      <c r="C72" s="65" t="s">
        <v>56</v>
      </c>
      <c r="D72" s="251">
        <v>0</v>
      </c>
      <c r="E72" s="252">
        <v>1.5</v>
      </c>
      <c r="F72" s="252">
        <v>2.5</v>
      </c>
      <c r="G72" s="252">
        <v>3.5</v>
      </c>
      <c r="H72" s="252">
        <v>4.5</v>
      </c>
      <c r="I72" s="252">
        <v>5.5</v>
      </c>
      <c r="J72" s="252">
        <v>6.5</v>
      </c>
      <c r="K72" s="252">
        <v>7.5</v>
      </c>
      <c r="L72" s="252">
        <v>8.5</v>
      </c>
      <c r="M72" s="252">
        <v>9.5</v>
      </c>
      <c r="N72" s="251">
        <f t="shared" si="12"/>
        <v>1.5</v>
      </c>
      <c r="O72" s="251">
        <f t="shared" si="13"/>
        <v>2.5</v>
      </c>
      <c r="P72" s="251">
        <f t="shared" si="14"/>
        <v>3.5</v>
      </c>
      <c r="Q72" s="251">
        <f t="shared" si="15"/>
        <v>4.5</v>
      </c>
      <c r="R72" s="251">
        <f t="shared" si="16"/>
        <v>5.5</v>
      </c>
      <c r="S72" s="251">
        <f t="shared" si="17"/>
        <v>6.5</v>
      </c>
      <c r="T72" s="251">
        <f t="shared" si="18"/>
        <v>7.5</v>
      </c>
      <c r="U72" s="251">
        <f t="shared" si="19"/>
        <v>8.5</v>
      </c>
      <c r="V72" s="251">
        <f t="shared" si="20"/>
        <v>9.5</v>
      </c>
      <c r="W72" s="252">
        <v>15</v>
      </c>
    </row>
    <row r="73" spans="1:23">
      <c r="A73" s="188" t="s">
        <v>319</v>
      </c>
      <c r="B73" s="18" t="str">
        <f t="shared" ca="1" si="21"/>
        <v>400kV Circuit Breaker</v>
      </c>
      <c r="C73" s="65" t="s">
        <v>56</v>
      </c>
      <c r="D73" s="251">
        <v>0</v>
      </c>
      <c r="E73" s="252">
        <v>1.5</v>
      </c>
      <c r="F73" s="252">
        <v>2.5</v>
      </c>
      <c r="G73" s="252">
        <v>3.5</v>
      </c>
      <c r="H73" s="252">
        <v>4.5</v>
      </c>
      <c r="I73" s="252">
        <v>5.5</v>
      </c>
      <c r="J73" s="252">
        <v>6.5</v>
      </c>
      <c r="K73" s="252">
        <v>7.5</v>
      </c>
      <c r="L73" s="252">
        <v>8.5</v>
      </c>
      <c r="M73" s="252">
        <v>9.5</v>
      </c>
      <c r="N73" s="251">
        <f t="shared" si="12"/>
        <v>1.5</v>
      </c>
      <c r="O73" s="251">
        <f t="shared" si="13"/>
        <v>2.5</v>
      </c>
      <c r="P73" s="251">
        <f t="shared" si="14"/>
        <v>3.5</v>
      </c>
      <c r="Q73" s="251">
        <f t="shared" si="15"/>
        <v>4.5</v>
      </c>
      <c r="R73" s="251">
        <f t="shared" si="16"/>
        <v>5.5</v>
      </c>
      <c r="S73" s="251">
        <f t="shared" si="17"/>
        <v>6.5</v>
      </c>
      <c r="T73" s="251">
        <f t="shared" si="18"/>
        <v>7.5</v>
      </c>
      <c r="U73" s="251">
        <f t="shared" si="19"/>
        <v>8.5</v>
      </c>
      <c r="V73" s="251">
        <f t="shared" si="20"/>
        <v>9.5</v>
      </c>
      <c r="W73" s="252">
        <v>15</v>
      </c>
    </row>
    <row r="74" spans="1:23">
      <c r="A74" s="188" t="s">
        <v>320</v>
      </c>
      <c r="B74" s="18" t="str">
        <f t="shared" ca="1" si="21"/>
        <v>400kV Transformer</v>
      </c>
      <c r="C74" s="65" t="s">
        <v>56</v>
      </c>
      <c r="D74" s="251">
        <v>0</v>
      </c>
      <c r="E74" s="252">
        <v>1.5</v>
      </c>
      <c r="F74" s="252">
        <v>2.5</v>
      </c>
      <c r="G74" s="252">
        <v>3.5</v>
      </c>
      <c r="H74" s="252">
        <v>4.5</v>
      </c>
      <c r="I74" s="252">
        <v>5.5</v>
      </c>
      <c r="J74" s="252">
        <v>6.5</v>
      </c>
      <c r="K74" s="252">
        <v>7.5</v>
      </c>
      <c r="L74" s="252">
        <v>8.5</v>
      </c>
      <c r="M74" s="252">
        <v>9.5</v>
      </c>
      <c r="N74" s="251">
        <f t="shared" ref="N74:N95" si="22">E74</f>
        <v>1.5</v>
      </c>
      <c r="O74" s="251">
        <f t="shared" ref="O74:O95" si="23">F74</f>
        <v>2.5</v>
      </c>
      <c r="P74" s="251">
        <f t="shared" ref="P74:P95" si="24">G74</f>
        <v>3.5</v>
      </c>
      <c r="Q74" s="251">
        <f t="shared" ref="Q74:Q95" si="25">H74</f>
        <v>4.5</v>
      </c>
      <c r="R74" s="251">
        <f t="shared" ref="R74:R95" si="26">I74</f>
        <v>5.5</v>
      </c>
      <c r="S74" s="251">
        <f t="shared" ref="S74:S95" si="27">J74</f>
        <v>6.5</v>
      </c>
      <c r="T74" s="251">
        <f t="shared" ref="T74:T95" si="28">K74</f>
        <v>7.5</v>
      </c>
      <c r="U74" s="251">
        <f t="shared" ref="U74:U95" si="29">L74</f>
        <v>8.5</v>
      </c>
      <c r="V74" s="251">
        <f t="shared" ref="V74:V95" si="30">M74</f>
        <v>9.5</v>
      </c>
      <c r="W74" s="252">
        <v>15</v>
      </c>
    </row>
    <row r="75" spans="1:23">
      <c r="A75" s="188" t="s">
        <v>321</v>
      </c>
      <c r="B75" s="18" t="str">
        <f t="shared" ca="1" si="21"/>
        <v>400kV Reactor</v>
      </c>
      <c r="C75" s="65" t="s">
        <v>56</v>
      </c>
      <c r="D75" s="251">
        <v>0</v>
      </c>
      <c r="E75" s="252">
        <v>1.5</v>
      </c>
      <c r="F75" s="252">
        <v>2.5</v>
      </c>
      <c r="G75" s="252">
        <v>3.5</v>
      </c>
      <c r="H75" s="252">
        <v>4.5</v>
      </c>
      <c r="I75" s="252">
        <v>5.5</v>
      </c>
      <c r="J75" s="252">
        <v>6.5</v>
      </c>
      <c r="K75" s="252">
        <v>7.5</v>
      </c>
      <c r="L75" s="252">
        <v>8.5</v>
      </c>
      <c r="M75" s="252">
        <v>9.5</v>
      </c>
      <c r="N75" s="251">
        <f t="shared" si="22"/>
        <v>1.5</v>
      </c>
      <c r="O75" s="251">
        <f t="shared" si="23"/>
        <v>2.5</v>
      </c>
      <c r="P75" s="251">
        <f t="shared" si="24"/>
        <v>3.5</v>
      </c>
      <c r="Q75" s="251">
        <f t="shared" si="25"/>
        <v>4.5</v>
      </c>
      <c r="R75" s="251">
        <f t="shared" si="26"/>
        <v>5.5</v>
      </c>
      <c r="S75" s="251">
        <f t="shared" si="27"/>
        <v>6.5</v>
      </c>
      <c r="T75" s="251">
        <f t="shared" si="28"/>
        <v>7.5</v>
      </c>
      <c r="U75" s="251">
        <f t="shared" si="29"/>
        <v>8.5</v>
      </c>
      <c r="V75" s="251">
        <f t="shared" si="30"/>
        <v>9.5</v>
      </c>
      <c r="W75" s="252">
        <v>15</v>
      </c>
    </row>
    <row r="76" spans="1:23">
      <c r="A76" s="188" t="s">
        <v>322</v>
      </c>
      <c r="B76" s="18" t="str">
        <f t="shared" ca="1" si="21"/>
        <v>400kV Underground Cable</v>
      </c>
      <c r="C76" s="65" t="s">
        <v>56</v>
      </c>
      <c r="D76" s="251">
        <v>0</v>
      </c>
      <c r="E76" s="252">
        <v>1.5</v>
      </c>
      <c r="F76" s="252">
        <v>2.5</v>
      </c>
      <c r="G76" s="252">
        <v>3.5</v>
      </c>
      <c r="H76" s="252">
        <v>4.5</v>
      </c>
      <c r="I76" s="252">
        <v>5.5</v>
      </c>
      <c r="J76" s="252">
        <v>6.5</v>
      </c>
      <c r="K76" s="252">
        <v>7.5</v>
      </c>
      <c r="L76" s="252">
        <v>8.5</v>
      </c>
      <c r="M76" s="252">
        <v>9.5</v>
      </c>
      <c r="N76" s="251">
        <f t="shared" si="22"/>
        <v>1.5</v>
      </c>
      <c r="O76" s="251">
        <f t="shared" si="23"/>
        <v>2.5</v>
      </c>
      <c r="P76" s="251">
        <f t="shared" si="24"/>
        <v>3.5</v>
      </c>
      <c r="Q76" s="251">
        <f t="shared" si="25"/>
        <v>4.5</v>
      </c>
      <c r="R76" s="251">
        <f t="shared" si="26"/>
        <v>5.5</v>
      </c>
      <c r="S76" s="251">
        <f t="shared" si="27"/>
        <v>6.5</v>
      </c>
      <c r="T76" s="251">
        <f t="shared" si="28"/>
        <v>7.5</v>
      </c>
      <c r="U76" s="251">
        <f t="shared" si="29"/>
        <v>8.5</v>
      </c>
      <c r="V76" s="251">
        <f t="shared" si="30"/>
        <v>9.5</v>
      </c>
      <c r="W76" s="252">
        <v>15</v>
      </c>
    </row>
    <row r="77" spans="1:23">
      <c r="A77" s="188" t="s">
        <v>323</v>
      </c>
      <c r="B77" s="18" t="str">
        <f t="shared" ca="1" si="21"/>
        <v>400kV OHL Conductor</v>
      </c>
      <c r="C77" s="65" t="s">
        <v>56</v>
      </c>
      <c r="D77" s="251">
        <v>0</v>
      </c>
      <c r="E77" s="252">
        <v>1.5</v>
      </c>
      <c r="F77" s="252">
        <v>2.5</v>
      </c>
      <c r="G77" s="252">
        <v>3.5</v>
      </c>
      <c r="H77" s="252">
        <v>4.5</v>
      </c>
      <c r="I77" s="252">
        <v>5.5</v>
      </c>
      <c r="J77" s="252">
        <v>6.5</v>
      </c>
      <c r="K77" s="252">
        <v>7.5</v>
      </c>
      <c r="L77" s="252">
        <v>8.5</v>
      </c>
      <c r="M77" s="252">
        <v>9.5</v>
      </c>
      <c r="N77" s="251">
        <f t="shared" si="22"/>
        <v>1.5</v>
      </c>
      <c r="O77" s="251">
        <f t="shared" si="23"/>
        <v>2.5</v>
      </c>
      <c r="P77" s="251">
        <f t="shared" si="24"/>
        <v>3.5</v>
      </c>
      <c r="Q77" s="251">
        <f t="shared" si="25"/>
        <v>4.5</v>
      </c>
      <c r="R77" s="251">
        <f t="shared" si="26"/>
        <v>5.5</v>
      </c>
      <c r="S77" s="251">
        <f t="shared" si="27"/>
        <v>6.5</v>
      </c>
      <c r="T77" s="251">
        <f t="shared" si="28"/>
        <v>7.5</v>
      </c>
      <c r="U77" s="251">
        <f t="shared" si="29"/>
        <v>8.5</v>
      </c>
      <c r="V77" s="251">
        <f t="shared" si="30"/>
        <v>9.5</v>
      </c>
      <c r="W77" s="252">
        <v>15</v>
      </c>
    </row>
    <row r="78" spans="1:23">
      <c r="A78" s="188" t="s">
        <v>324</v>
      </c>
      <c r="B78" s="18" t="str">
        <f t="shared" ca="1" si="21"/>
        <v>400kV OHL Fittings</v>
      </c>
      <c r="C78" s="65" t="s">
        <v>56</v>
      </c>
      <c r="D78" s="251">
        <v>0</v>
      </c>
      <c r="E78" s="252">
        <v>1.5</v>
      </c>
      <c r="F78" s="252">
        <v>2.5</v>
      </c>
      <c r="G78" s="252">
        <v>3.5</v>
      </c>
      <c r="H78" s="252">
        <v>4.5</v>
      </c>
      <c r="I78" s="252">
        <v>5.5</v>
      </c>
      <c r="J78" s="252">
        <v>6.5</v>
      </c>
      <c r="K78" s="252">
        <v>7.5</v>
      </c>
      <c r="L78" s="252">
        <v>8.5</v>
      </c>
      <c r="M78" s="252">
        <v>9.5</v>
      </c>
      <c r="N78" s="251">
        <f t="shared" si="22"/>
        <v>1.5</v>
      </c>
      <c r="O78" s="251">
        <f t="shared" si="23"/>
        <v>2.5</v>
      </c>
      <c r="P78" s="251">
        <f t="shared" si="24"/>
        <v>3.5</v>
      </c>
      <c r="Q78" s="251">
        <f t="shared" si="25"/>
        <v>4.5</v>
      </c>
      <c r="R78" s="251">
        <f t="shared" si="26"/>
        <v>5.5</v>
      </c>
      <c r="S78" s="251">
        <f t="shared" si="27"/>
        <v>6.5</v>
      </c>
      <c r="T78" s="251">
        <f t="shared" si="28"/>
        <v>7.5</v>
      </c>
      <c r="U78" s="251">
        <f t="shared" si="29"/>
        <v>8.5</v>
      </c>
      <c r="V78" s="251">
        <f t="shared" si="30"/>
        <v>9.5</v>
      </c>
      <c r="W78" s="252">
        <v>15</v>
      </c>
    </row>
    <row r="79" spans="1:23">
      <c r="A79" s="188" t="s">
        <v>325</v>
      </c>
      <c r="B79" s="18" t="str">
        <f t="shared" ca="1" si="21"/>
        <v>400kV OHL Tower</v>
      </c>
      <c r="C79" s="65" t="s">
        <v>56</v>
      </c>
      <c r="D79" s="251">
        <v>0</v>
      </c>
      <c r="E79" s="252">
        <v>1.5</v>
      </c>
      <c r="F79" s="252">
        <v>2.5</v>
      </c>
      <c r="G79" s="252">
        <v>3.5</v>
      </c>
      <c r="H79" s="252">
        <v>4.5</v>
      </c>
      <c r="I79" s="252">
        <v>5.5</v>
      </c>
      <c r="J79" s="252">
        <v>6.5</v>
      </c>
      <c r="K79" s="252">
        <v>7.5</v>
      </c>
      <c r="L79" s="252">
        <v>8.5</v>
      </c>
      <c r="M79" s="252">
        <v>9.5</v>
      </c>
      <c r="N79" s="251">
        <f t="shared" si="22"/>
        <v>1.5</v>
      </c>
      <c r="O79" s="251">
        <f t="shared" si="23"/>
        <v>2.5</v>
      </c>
      <c r="P79" s="251">
        <f t="shared" si="24"/>
        <v>3.5</v>
      </c>
      <c r="Q79" s="251">
        <f t="shared" si="25"/>
        <v>4.5</v>
      </c>
      <c r="R79" s="251">
        <f t="shared" si="26"/>
        <v>5.5</v>
      </c>
      <c r="S79" s="251">
        <f t="shared" si="27"/>
        <v>6.5</v>
      </c>
      <c r="T79" s="251">
        <f t="shared" si="28"/>
        <v>7.5</v>
      </c>
      <c r="U79" s="251">
        <f t="shared" si="29"/>
        <v>8.5</v>
      </c>
      <c r="V79" s="251">
        <f t="shared" si="30"/>
        <v>9.5</v>
      </c>
      <c r="W79" s="252">
        <v>15</v>
      </c>
    </row>
    <row r="80" spans="1:23">
      <c r="A80" s="188" t="s">
        <v>326</v>
      </c>
      <c r="B80" s="18" t="str">
        <f t="shared" ca="1" si="21"/>
        <v>No entry required</v>
      </c>
      <c r="C80" s="65" t="s">
        <v>56</v>
      </c>
      <c r="D80" s="251">
        <v>0</v>
      </c>
      <c r="E80" s="252"/>
      <c r="F80" s="252"/>
      <c r="G80" s="252"/>
      <c r="H80" s="252"/>
      <c r="I80" s="252"/>
      <c r="J80" s="252"/>
      <c r="K80" s="252"/>
      <c r="L80" s="252"/>
      <c r="M80" s="252"/>
      <c r="N80" s="251">
        <f t="shared" si="22"/>
        <v>0</v>
      </c>
      <c r="O80" s="251">
        <f t="shared" si="23"/>
        <v>0</v>
      </c>
      <c r="P80" s="251">
        <f t="shared" si="24"/>
        <v>0</v>
      </c>
      <c r="Q80" s="251">
        <f t="shared" si="25"/>
        <v>0</v>
      </c>
      <c r="R80" s="251">
        <f t="shared" si="26"/>
        <v>0</v>
      </c>
      <c r="S80" s="251">
        <f t="shared" si="27"/>
        <v>0</v>
      </c>
      <c r="T80" s="251">
        <f t="shared" si="28"/>
        <v>0</v>
      </c>
      <c r="U80" s="251">
        <f t="shared" si="29"/>
        <v>0</v>
      </c>
      <c r="V80" s="251">
        <f t="shared" si="30"/>
        <v>0</v>
      </c>
      <c r="W80" s="252"/>
    </row>
    <row r="81" spans="1:23">
      <c r="A81" s="188" t="s">
        <v>327</v>
      </c>
      <c r="B81" s="18" t="str">
        <f t="shared" ca="1" si="21"/>
        <v>No entry required</v>
      </c>
      <c r="C81" s="65" t="s">
        <v>56</v>
      </c>
      <c r="D81" s="251">
        <v>0</v>
      </c>
      <c r="E81" s="252"/>
      <c r="F81" s="252"/>
      <c r="G81" s="252"/>
      <c r="H81" s="252"/>
      <c r="I81" s="252"/>
      <c r="J81" s="252"/>
      <c r="K81" s="252"/>
      <c r="L81" s="252"/>
      <c r="M81" s="252"/>
      <c r="N81" s="251">
        <f t="shared" si="22"/>
        <v>0</v>
      </c>
      <c r="O81" s="251">
        <f t="shared" si="23"/>
        <v>0</v>
      </c>
      <c r="P81" s="251">
        <f t="shared" si="24"/>
        <v>0</v>
      </c>
      <c r="Q81" s="251">
        <f t="shared" si="25"/>
        <v>0</v>
      </c>
      <c r="R81" s="251">
        <f t="shared" si="26"/>
        <v>0</v>
      </c>
      <c r="S81" s="251">
        <f t="shared" si="27"/>
        <v>0</v>
      </c>
      <c r="T81" s="251">
        <f t="shared" si="28"/>
        <v>0</v>
      </c>
      <c r="U81" s="251">
        <f t="shared" si="29"/>
        <v>0</v>
      </c>
      <c r="V81" s="251">
        <f t="shared" si="30"/>
        <v>0</v>
      </c>
      <c r="W81" s="252"/>
    </row>
    <row r="82" spans="1:23">
      <c r="A82" s="188" t="s">
        <v>328</v>
      </c>
      <c r="B82" s="18" t="str">
        <f t="shared" ca="1" si="21"/>
        <v>No entry required</v>
      </c>
      <c r="C82" s="65" t="s">
        <v>56</v>
      </c>
      <c r="D82" s="251">
        <v>0</v>
      </c>
      <c r="E82" s="252"/>
      <c r="F82" s="252"/>
      <c r="G82" s="252"/>
      <c r="H82" s="252"/>
      <c r="I82" s="252"/>
      <c r="J82" s="252"/>
      <c r="K82" s="252"/>
      <c r="L82" s="252"/>
      <c r="M82" s="252"/>
      <c r="N82" s="251">
        <f t="shared" si="22"/>
        <v>0</v>
      </c>
      <c r="O82" s="251">
        <f t="shared" si="23"/>
        <v>0</v>
      </c>
      <c r="P82" s="251">
        <f t="shared" si="24"/>
        <v>0</v>
      </c>
      <c r="Q82" s="251">
        <f t="shared" si="25"/>
        <v>0</v>
      </c>
      <c r="R82" s="251">
        <f t="shared" si="26"/>
        <v>0</v>
      </c>
      <c r="S82" s="251">
        <f t="shared" si="27"/>
        <v>0</v>
      </c>
      <c r="T82" s="251">
        <f t="shared" si="28"/>
        <v>0</v>
      </c>
      <c r="U82" s="251">
        <f t="shared" si="29"/>
        <v>0</v>
      </c>
      <c r="V82" s="251">
        <f t="shared" si="30"/>
        <v>0</v>
      </c>
      <c r="W82" s="252"/>
    </row>
    <row r="83" spans="1:23">
      <c r="A83" s="188" t="s">
        <v>329</v>
      </c>
      <c r="B83" s="18" t="str">
        <f t="shared" ca="1" si="21"/>
        <v>No entry required</v>
      </c>
      <c r="C83" s="65" t="s">
        <v>56</v>
      </c>
      <c r="D83" s="251">
        <v>0</v>
      </c>
      <c r="E83" s="252"/>
      <c r="F83" s="252"/>
      <c r="G83" s="252"/>
      <c r="H83" s="252"/>
      <c r="I83" s="252"/>
      <c r="J83" s="252"/>
      <c r="K83" s="252"/>
      <c r="L83" s="252"/>
      <c r="M83" s="252"/>
      <c r="N83" s="251">
        <f t="shared" si="22"/>
        <v>0</v>
      </c>
      <c r="O83" s="251">
        <f t="shared" si="23"/>
        <v>0</v>
      </c>
      <c r="P83" s="251">
        <f t="shared" si="24"/>
        <v>0</v>
      </c>
      <c r="Q83" s="251">
        <f t="shared" si="25"/>
        <v>0</v>
      </c>
      <c r="R83" s="251">
        <f t="shared" si="26"/>
        <v>0</v>
      </c>
      <c r="S83" s="251">
        <f t="shared" si="27"/>
        <v>0</v>
      </c>
      <c r="T83" s="251">
        <f t="shared" si="28"/>
        <v>0</v>
      </c>
      <c r="U83" s="251">
        <f t="shared" si="29"/>
        <v>0</v>
      </c>
      <c r="V83" s="251">
        <f t="shared" si="30"/>
        <v>0</v>
      </c>
      <c r="W83" s="252"/>
    </row>
    <row r="84" spans="1:23">
      <c r="A84" s="188" t="s">
        <v>330</v>
      </c>
      <c r="B84" s="18" t="str">
        <f t="shared" ca="1" si="21"/>
        <v>No entry required</v>
      </c>
      <c r="C84" s="65" t="s">
        <v>56</v>
      </c>
      <c r="D84" s="251">
        <v>0</v>
      </c>
      <c r="E84" s="252"/>
      <c r="F84" s="252"/>
      <c r="G84" s="252"/>
      <c r="H84" s="252"/>
      <c r="I84" s="252"/>
      <c r="J84" s="252"/>
      <c r="K84" s="252"/>
      <c r="L84" s="252"/>
      <c r="M84" s="252"/>
      <c r="N84" s="251">
        <f t="shared" si="22"/>
        <v>0</v>
      </c>
      <c r="O84" s="251">
        <f t="shared" si="23"/>
        <v>0</v>
      </c>
      <c r="P84" s="251">
        <f t="shared" si="24"/>
        <v>0</v>
      </c>
      <c r="Q84" s="251">
        <f t="shared" si="25"/>
        <v>0</v>
      </c>
      <c r="R84" s="251">
        <f t="shared" si="26"/>
        <v>0</v>
      </c>
      <c r="S84" s="251">
        <f t="shared" si="27"/>
        <v>0</v>
      </c>
      <c r="T84" s="251">
        <f t="shared" si="28"/>
        <v>0</v>
      </c>
      <c r="U84" s="251">
        <f t="shared" si="29"/>
        <v>0</v>
      </c>
      <c r="V84" s="251">
        <f t="shared" si="30"/>
        <v>0</v>
      </c>
      <c r="W84" s="252"/>
    </row>
    <row r="85" spans="1:23">
      <c r="A85" s="188" t="s">
        <v>351</v>
      </c>
      <c r="B85" s="18" t="str">
        <f t="shared" ca="1" si="21"/>
        <v>No entry required</v>
      </c>
      <c r="C85" s="65" t="s">
        <v>56</v>
      </c>
      <c r="D85" s="251">
        <v>0</v>
      </c>
      <c r="E85" s="252"/>
      <c r="F85" s="252"/>
      <c r="G85" s="252"/>
      <c r="H85" s="252"/>
      <c r="I85" s="252"/>
      <c r="J85" s="252"/>
      <c r="K85" s="252"/>
      <c r="L85" s="252"/>
      <c r="M85" s="252"/>
      <c r="N85" s="251">
        <f t="shared" si="22"/>
        <v>0</v>
      </c>
      <c r="O85" s="251">
        <f t="shared" si="23"/>
        <v>0</v>
      </c>
      <c r="P85" s="251">
        <f t="shared" si="24"/>
        <v>0</v>
      </c>
      <c r="Q85" s="251">
        <f t="shared" si="25"/>
        <v>0</v>
      </c>
      <c r="R85" s="251">
        <f t="shared" si="26"/>
        <v>0</v>
      </c>
      <c r="S85" s="251">
        <f t="shared" si="27"/>
        <v>0</v>
      </c>
      <c r="T85" s="251">
        <f t="shared" si="28"/>
        <v>0</v>
      </c>
      <c r="U85" s="251">
        <f t="shared" si="29"/>
        <v>0</v>
      </c>
      <c r="V85" s="251">
        <f t="shared" si="30"/>
        <v>0</v>
      </c>
      <c r="W85" s="252"/>
    </row>
    <row r="86" spans="1:23">
      <c r="A86" s="188" t="s">
        <v>352</v>
      </c>
      <c r="B86" s="18" t="str">
        <f t="shared" ca="1" si="21"/>
        <v>No entry required</v>
      </c>
      <c r="C86" s="65" t="s">
        <v>56</v>
      </c>
      <c r="D86" s="251">
        <v>0</v>
      </c>
      <c r="E86" s="252"/>
      <c r="F86" s="252"/>
      <c r="G86" s="252"/>
      <c r="H86" s="252"/>
      <c r="I86" s="252"/>
      <c r="J86" s="252"/>
      <c r="K86" s="252"/>
      <c r="L86" s="252"/>
      <c r="M86" s="252"/>
      <c r="N86" s="251">
        <f t="shared" si="22"/>
        <v>0</v>
      </c>
      <c r="O86" s="251">
        <f t="shared" si="23"/>
        <v>0</v>
      </c>
      <c r="P86" s="251">
        <f t="shared" si="24"/>
        <v>0</v>
      </c>
      <c r="Q86" s="251">
        <f t="shared" si="25"/>
        <v>0</v>
      </c>
      <c r="R86" s="251">
        <f t="shared" si="26"/>
        <v>0</v>
      </c>
      <c r="S86" s="251">
        <f t="shared" si="27"/>
        <v>0</v>
      </c>
      <c r="T86" s="251">
        <f t="shared" si="28"/>
        <v>0</v>
      </c>
      <c r="U86" s="251">
        <f t="shared" si="29"/>
        <v>0</v>
      </c>
      <c r="V86" s="251">
        <f t="shared" si="30"/>
        <v>0</v>
      </c>
      <c r="W86" s="252"/>
    </row>
    <row r="87" spans="1:23">
      <c r="A87" s="188" t="s">
        <v>353</v>
      </c>
      <c r="B87" s="18" t="str">
        <f t="shared" ca="1" si="21"/>
        <v>No entry required</v>
      </c>
      <c r="C87" s="65" t="s">
        <v>56</v>
      </c>
      <c r="D87" s="251">
        <v>0</v>
      </c>
      <c r="E87" s="252"/>
      <c r="F87" s="252"/>
      <c r="G87" s="252"/>
      <c r="H87" s="252"/>
      <c r="I87" s="252"/>
      <c r="J87" s="252"/>
      <c r="K87" s="252"/>
      <c r="L87" s="252"/>
      <c r="M87" s="252"/>
      <c r="N87" s="251">
        <f t="shared" si="22"/>
        <v>0</v>
      </c>
      <c r="O87" s="251">
        <f t="shared" si="23"/>
        <v>0</v>
      </c>
      <c r="P87" s="251">
        <f t="shared" si="24"/>
        <v>0</v>
      </c>
      <c r="Q87" s="251">
        <f t="shared" si="25"/>
        <v>0</v>
      </c>
      <c r="R87" s="251">
        <f t="shared" si="26"/>
        <v>0</v>
      </c>
      <c r="S87" s="251">
        <f t="shared" si="27"/>
        <v>0</v>
      </c>
      <c r="T87" s="251">
        <f t="shared" si="28"/>
        <v>0</v>
      </c>
      <c r="U87" s="251">
        <f t="shared" si="29"/>
        <v>0</v>
      </c>
      <c r="V87" s="251">
        <f t="shared" si="30"/>
        <v>0</v>
      </c>
      <c r="W87" s="252"/>
    </row>
    <row r="88" spans="1:23">
      <c r="A88" s="188" t="s">
        <v>354</v>
      </c>
      <c r="B88" s="18" t="str">
        <f t="shared" ca="1" si="21"/>
        <v>No entry required</v>
      </c>
      <c r="C88" s="65" t="s">
        <v>56</v>
      </c>
      <c r="D88" s="251">
        <v>0</v>
      </c>
      <c r="E88" s="252"/>
      <c r="F88" s="252"/>
      <c r="G88" s="252"/>
      <c r="H88" s="252"/>
      <c r="I88" s="252"/>
      <c r="J88" s="252"/>
      <c r="K88" s="252"/>
      <c r="L88" s="252"/>
      <c r="M88" s="252"/>
      <c r="N88" s="251">
        <f t="shared" si="22"/>
        <v>0</v>
      </c>
      <c r="O88" s="251">
        <f t="shared" si="23"/>
        <v>0</v>
      </c>
      <c r="P88" s="251">
        <f t="shared" si="24"/>
        <v>0</v>
      </c>
      <c r="Q88" s="251">
        <f t="shared" si="25"/>
        <v>0</v>
      </c>
      <c r="R88" s="251">
        <f t="shared" si="26"/>
        <v>0</v>
      </c>
      <c r="S88" s="251">
        <f t="shared" si="27"/>
        <v>0</v>
      </c>
      <c r="T88" s="251">
        <f t="shared" si="28"/>
        <v>0</v>
      </c>
      <c r="U88" s="251">
        <f t="shared" si="29"/>
        <v>0</v>
      </c>
      <c r="V88" s="251">
        <f t="shared" si="30"/>
        <v>0</v>
      </c>
      <c r="W88" s="252"/>
    </row>
    <row r="89" spans="1:23">
      <c r="A89" s="188" t="s">
        <v>355</v>
      </c>
      <c r="B89" s="18" t="str">
        <f t="shared" ca="1" si="21"/>
        <v>No entry required</v>
      </c>
      <c r="C89" s="65" t="s">
        <v>56</v>
      </c>
      <c r="D89" s="251">
        <v>0</v>
      </c>
      <c r="E89" s="252"/>
      <c r="F89" s="252"/>
      <c r="G89" s="252"/>
      <c r="H89" s="252"/>
      <c r="I89" s="252"/>
      <c r="J89" s="252"/>
      <c r="K89" s="252"/>
      <c r="L89" s="252"/>
      <c r="M89" s="252"/>
      <c r="N89" s="251">
        <f t="shared" si="22"/>
        <v>0</v>
      </c>
      <c r="O89" s="251">
        <f t="shared" si="23"/>
        <v>0</v>
      </c>
      <c r="P89" s="251">
        <f t="shared" si="24"/>
        <v>0</v>
      </c>
      <c r="Q89" s="251">
        <f t="shared" si="25"/>
        <v>0</v>
      </c>
      <c r="R89" s="251">
        <f t="shared" si="26"/>
        <v>0</v>
      </c>
      <c r="S89" s="251">
        <f t="shared" si="27"/>
        <v>0</v>
      </c>
      <c r="T89" s="251">
        <f t="shared" si="28"/>
        <v>0</v>
      </c>
      <c r="U89" s="251">
        <f t="shared" si="29"/>
        <v>0</v>
      </c>
      <c r="V89" s="251">
        <f t="shared" si="30"/>
        <v>0</v>
      </c>
      <c r="W89" s="252"/>
    </row>
    <row r="90" spans="1:23">
      <c r="A90" s="188" t="s">
        <v>356</v>
      </c>
      <c r="B90" s="18" t="str">
        <f t="shared" ca="1" si="21"/>
        <v>No entry required</v>
      </c>
      <c r="C90" s="65" t="s">
        <v>56</v>
      </c>
      <c r="D90" s="251">
        <v>0</v>
      </c>
      <c r="E90" s="252"/>
      <c r="F90" s="252"/>
      <c r="G90" s="252"/>
      <c r="H90" s="252"/>
      <c r="I90" s="252"/>
      <c r="J90" s="252"/>
      <c r="K90" s="252"/>
      <c r="L90" s="252"/>
      <c r="M90" s="252"/>
      <c r="N90" s="251">
        <f t="shared" si="22"/>
        <v>0</v>
      </c>
      <c r="O90" s="251">
        <f t="shared" si="23"/>
        <v>0</v>
      </c>
      <c r="P90" s="251">
        <f t="shared" si="24"/>
        <v>0</v>
      </c>
      <c r="Q90" s="251">
        <f t="shared" si="25"/>
        <v>0</v>
      </c>
      <c r="R90" s="251">
        <f t="shared" si="26"/>
        <v>0</v>
      </c>
      <c r="S90" s="251">
        <f t="shared" si="27"/>
        <v>0</v>
      </c>
      <c r="T90" s="251">
        <f t="shared" si="28"/>
        <v>0</v>
      </c>
      <c r="U90" s="251">
        <f t="shared" si="29"/>
        <v>0</v>
      </c>
      <c r="V90" s="251">
        <f t="shared" si="30"/>
        <v>0</v>
      </c>
      <c r="W90" s="252"/>
    </row>
    <row r="91" spans="1:23">
      <c r="A91" s="188" t="s">
        <v>357</v>
      </c>
      <c r="B91" s="18" t="str">
        <f t="shared" ca="1" si="21"/>
        <v>No entry required</v>
      </c>
      <c r="C91" s="65" t="s">
        <v>56</v>
      </c>
      <c r="D91" s="251">
        <v>0</v>
      </c>
      <c r="E91" s="252"/>
      <c r="F91" s="252"/>
      <c r="G91" s="252"/>
      <c r="H91" s="252"/>
      <c r="I91" s="252"/>
      <c r="J91" s="252"/>
      <c r="K91" s="252"/>
      <c r="L91" s="252"/>
      <c r="M91" s="252"/>
      <c r="N91" s="251">
        <f t="shared" si="22"/>
        <v>0</v>
      </c>
      <c r="O91" s="251">
        <f t="shared" si="23"/>
        <v>0</v>
      </c>
      <c r="P91" s="251">
        <f t="shared" si="24"/>
        <v>0</v>
      </c>
      <c r="Q91" s="251">
        <f t="shared" si="25"/>
        <v>0</v>
      </c>
      <c r="R91" s="251">
        <f t="shared" si="26"/>
        <v>0</v>
      </c>
      <c r="S91" s="251">
        <f t="shared" si="27"/>
        <v>0</v>
      </c>
      <c r="T91" s="251">
        <f t="shared" si="28"/>
        <v>0</v>
      </c>
      <c r="U91" s="251">
        <f t="shared" si="29"/>
        <v>0</v>
      </c>
      <c r="V91" s="251">
        <f t="shared" si="30"/>
        <v>0</v>
      </c>
      <c r="W91" s="252"/>
    </row>
    <row r="92" spans="1:23">
      <c r="A92" s="188" t="s">
        <v>358</v>
      </c>
      <c r="B92" s="18" t="str">
        <f t="shared" ca="1" si="21"/>
        <v>No entry required</v>
      </c>
      <c r="C92" s="65" t="s">
        <v>56</v>
      </c>
      <c r="D92" s="251">
        <v>0</v>
      </c>
      <c r="E92" s="252"/>
      <c r="F92" s="252"/>
      <c r="G92" s="252"/>
      <c r="H92" s="252"/>
      <c r="I92" s="252"/>
      <c r="J92" s="252"/>
      <c r="K92" s="252"/>
      <c r="L92" s="252"/>
      <c r="M92" s="252"/>
      <c r="N92" s="251">
        <f t="shared" si="22"/>
        <v>0</v>
      </c>
      <c r="O92" s="251">
        <f t="shared" si="23"/>
        <v>0</v>
      </c>
      <c r="P92" s="251">
        <f t="shared" si="24"/>
        <v>0</v>
      </c>
      <c r="Q92" s="251">
        <f t="shared" si="25"/>
        <v>0</v>
      </c>
      <c r="R92" s="251">
        <f t="shared" si="26"/>
        <v>0</v>
      </c>
      <c r="S92" s="251">
        <f t="shared" si="27"/>
        <v>0</v>
      </c>
      <c r="T92" s="251">
        <f t="shared" si="28"/>
        <v>0</v>
      </c>
      <c r="U92" s="251">
        <f t="shared" si="29"/>
        <v>0</v>
      </c>
      <c r="V92" s="251">
        <f t="shared" si="30"/>
        <v>0</v>
      </c>
      <c r="W92" s="252"/>
    </row>
    <row r="93" spans="1:23">
      <c r="A93" s="188" t="s">
        <v>359</v>
      </c>
      <c r="B93" s="18" t="str">
        <f t="shared" ca="1" si="21"/>
        <v>No entry required</v>
      </c>
      <c r="C93" s="65" t="s">
        <v>56</v>
      </c>
      <c r="D93" s="251">
        <v>0</v>
      </c>
      <c r="E93" s="252"/>
      <c r="F93" s="252"/>
      <c r="G93" s="252"/>
      <c r="H93" s="252"/>
      <c r="I93" s="252"/>
      <c r="J93" s="252"/>
      <c r="K93" s="252"/>
      <c r="L93" s="252"/>
      <c r="M93" s="252"/>
      <c r="N93" s="251">
        <f t="shared" si="22"/>
        <v>0</v>
      </c>
      <c r="O93" s="251">
        <f t="shared" si="23"/>
        <v>0</v>
      </c>
      <c r="P93" s="251">
        <f t="shared" si="24"/>
        <v>0</v>
      </c>
      <c r="Q93" s="251">
        <f t="shared" si="25"/>
        <v>0</v>
      </c>
      <c r="R93" s="251">
        <f t="shared" si="26"/>
        <v>0</v>
      </c>
      <c r="S93" s="251">
        <f t="shared" si="27"/>
        <v>0</v>
      </c>
      <c r="T93" s="251">
        <f t="shared" si="28"/>
        <v>0</v>
      </c>
      <c r="U93" s="251">
        <f t="shared" si="29"/>
        <v>0</v>
      </c>
      <c r="V93" s="251">
        <f t="shared" si="30"/>
        <v>0</v>
      </c>
      <c r="W93" s="252"/>
    </row>
    <row r="94" spans="1:23">
      <c r="A94" s="188" t="s">
        <v>360</v>
      </c>
      <c r="B94" s="18" t="str">
        <f t="shared" ca="1" si="21"/>
        <v>No entry required</v>
      </c>
      <c r="C94" s="65" t="s">
        <v>56</v>
      </c>
      <c r="D94" s="251">
        <v>0</v>
      </c>
      <c r="E94" s="252"/>
      <c r="F94" s="252"/>
      <c r="G94" s="252"/>
      <c r="H94" s="252"/>
      <c r="I94" s="252"/>
      <c r="J94" s="252"/>
      <c r="K94" s="252"/>
      <c r="L94" s="252"/>
      <c r="M94" s="252"/>
      <c r="N94" s="251">
        <f t="shared" si="22"/>
        <v>0</v>
      </c>
      <c r="O94" s="251">
        <f t="shared" si="23"/>
        <v>0</v>
      </c>
      <c r="P94" s="251">
        <f t="shared" si="24"/>
        <v>0</v>
      </c>
      <c r="Q94" s="251">
        <f t="shared" si="25"/>
        <v>0</v>
      </c>
      <c r="R94" s="251">
        <f t="shared" si="26"/>
        <v>0</v>
      </c>
      <c r="S94" s="251">
        <f t="shared" si="27"/>
        <v>0</v>
      </c>
      <c r="T94" s="251">
        <f t="shared" si="28"/>
        <v>0</v>
      </c>
      <c r="U94" s="251">
        <f t="shared" si="29"/>
        <v>0</v>
      </c>
      <c r="V94" s="251">
        <f t="shared" si="30"/>
        <v>0</v>
      </c>
      <c r="W94" s="252"/>
    </row>
    <row r="95" spans="1:23">
      <c r="A95" s="188" t="s">
        <v>361</v>
      </c>
      <c r="B95" s="18" t="str">
        <f t="shared" ca="1" si="21"/>
        <v>No entry required</v>
      </c>
      <c r="C95" s="65" t="s">
        <v>56</v>
      </c>
      <c r="D95" s="251">
        <v>0</v>
      </c>
      <c r="E95" s="252"/>
      <c r="F95" s="252"/>
      <c r="G95" s="252"/>
      <c r="H95" s="252"/>
      <c r="I95" s="252"/>
      <c r="J95" s="252"/>
      <c r="K95" s="252"/>
      <c r="L95" s="252"/>
      <c r="M95" s="252"/>
      <c r="N95" s="251">
        <f t="shared" si="22"/>
        <v>0</v>
      </c>
      <c r="O95" s="251">
        <f t="shared" si="23"/>
        <v>0</v>
      </c>
      <c r="P95" s="251">
        <f t="shared" si="24"/>
        <v>0</v>
      </c>
      <c r="Q95" s="251">
        <f t="shared" si="25"/>
        <v>0</v>
      </c>
      <c r="R95" s="251">
        <f t="shared" si="26"/>
        <v>0</v>
      </c>
      <c r="S95" s="251">
        <f t="shared" si="27"/>
        <v>0</v>
      </c>
      <c r="T95" s="251">
        <f t="shared" si="28"/>
        <v>0</v>
      </c>
      <c r="U95" s="251">
        <f t="shared" si="29"/>
        <v>0</v>
      </c>
      <c r="V95" s="251">
        <f t="shared" si="30"/>
        <v>0</v>
      </c>
      <c r="W95" s="252"/>
    </row>
  </sheetData>
  <mergeCells count="4">
    <mergeCell ref="D15:M15"/>
    <mergeCell ref="N15:W15"/>
    <mergeCell ref="D57:M57"/>
    <mergeCell ref="N57:W57"/>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theme="9" tint="-0.499984740745262"/>
  </sheetPr>
  <dimension ref="A1:CM96"/>
  <sheetViews>
    <sheetView workbookViewId="0"/>
  </sheetViews>
  <sheetFormatPr defaultRowHeight="15"/>
  <cols>
    <col min="2" max="2" width="44" bestFit="1" customWidth="1"/>
    <col min="3" max="3" width="9" customWidth="1"/>
    <col min="4" max="4" width="9.140625" customWidth="1"/>
    <col min="15" max="15" width="1" customWidth="1"/>
    <col min="16" max="16" width="9" customWidth="1"/>
    <col min="28" max="28" width="1" customWidth="1"/>
    <col min="47" max="47" width="9.42578125" bestFit="1" customWidth="1"/>
  </cols>
  <sheetData>
    <row r="1" spans="1:91" s="3" customFormat="1" ht="24.75">
      <c r="A1" s="1" t="str">
        <f>N0_Cover!A1</f>
        <v>RIIO-2 Business Plan Data Template</v>
      </c>
      <c r="B1" s="2"/>
      <c r="C1" s="2"/>
      <c r="D1" s="2"/>
      <c r="E1" s="2"/>
      <c r="F1" s="73"/>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row>
    <row r="2" spans="1:91" s="3" customFormat="1" ht="22.5">
      <c r="A2" s="1" t="str">
        <f>N0_Cover!$B$12</f>
        <v>Scottish Power Transmission</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row>
    <row r="3" spans="1:91" s="3" customFormat="1" ht="19.5">
      <c r="A3" s="5" t="str">
        <f>"Workbook " &amp; N0_Cover!$B$14</f>
        <v>Workbook N: NARM</v>
      </c>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row>
    <row r="4" spans="1:91" s="3" customFormat="1" ht="18">
      <c r="A4" s="7" t="str">
        <f>"Submission Version " &amp; N0_Cover!$B$15 &amp; " - Submitted on " &amp; TEXT(N0_Cover!$B$16,"dd mmm yyyy")</f>
        <v>Submission Version 3.0 - Submitted on 09 Dec 2019</v>
      </c>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row>
    <row r="5" spans="1:91" s="3" customFormat="1" ht="18">
      <c r="A5" s="7" t="str">
        <f>"Template Version: " &amp; N0_Cover!$B$11</f>
        <v>Template Version: v3.0</v>
      </c>
      <c r="B5" s="8"/>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row>
    <row r="6" spans="1:91" s="3" customFormat="1" ht="19.5">
      <c r="A6" s="5" t="str">
        <f ca="1">"Sheet: " &amp;VLOOKUP(RIGHT(CELL("filename",A1),LEN(CELL("filename",A1))-FIND("]",CELL("filename",A1))),'N0.1_Contents'!$A$11:$B$87,2,FALSE)</f>
        <v>Sheet: N2.3.1 Total Risk Forecast - End of 2020/21</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row>
    <row r="7" spans="1:91" s="3" customFormat="1" ht="18">
      <c r="A7" s="7" t="str">
        <f>"Prices Base: " &amp; 'N0.5_Data_Constants'!C13</f>
        <v>Prices Base: 2018/19</v>
      </c>
      <c r="B7" s="8"/>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row>
    <row r="8" spans="1:91" s="169" customFormat="1" ht="12.75">
      <c r="A8" s="171" t="str">
        <f ca="1">"Error Checks: " &amp; IF(ISERROR(MATCH("Error",$A$9:$AN$9,0)),"OK","Error")</f>
        <v>Error Checks: OK</v>
      </c>
      <c r="B8" s="172"/>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0"/>
      <c r="AP8" s="170"/>
      <c r="AQ8" s="170"/>
      <c r="AR8" s="170"/>
      <c r="AS8" s="170"/>
      <c r="AT8" s="170"/>
      <c r="AU8" s="170"/>
      <c r="AV8" s="170"/>
      <c r="AW8" s="170"/>
      <c r="AX8" s="170"/>
      <c r="AY8" s="170"/>
      <c r="AZ8" s="170"/>
      <c r="BA8" s="170"/>
      <c r="BB8" s="170"/>
      <c r="BC8" s="170"/>
      <c r="BD8" s="170"/>
      <c r="BE8" s="170"/>
      <c r="BF8" s="170"/>
      <c r="BG8" s="170"/>
      <c r="BH8" s="170"/>
      <c r="BI8" s="170"/>
      <c r="BJ8" s="170"/>
      <c r="BK8" s="170"/>
      <c r="BL8" s="170"/>
      <c r="BM8" s="170"/>
      <c r="BN8" s="170"/>
      <c r="BO8" s="170"/>
      <c r="BP8" s="170"/>
      <c r="BQ8" s="170"/>
      <c r="BR8" s="170"/>
      <c r="BS8" s="170"/>
      <c r="BT8" s="170"/>
      <c r="BU8" s="170"/>
      <c r="BV8" s="170"/>
      <c r="BW8" s="170"/>
      <c r="BX8" s="170"/>
      <c r="BY8" s="170"/>
      <c r="BZ8" s="170"/>
      <c r="CA8" s="170"/>
      <c r="CB8" s="170"/>
      <c r="CC8" s="170"/>
      <c r="CD8" s="170"/>
      <c r="CE8" s="170"/>
      <c r="CF8" s="170"/>
      <c r="CG8" s="170"/>
      <c r="CH8" s="170"/>
      <c r="CI8" s="170"/>
      <c r="CJ8" s="170"/>
      <c r="CK8" s="170"/>
      <c r="CL8" s="170"/>
      <c r="CM8" s="170"/>
    </row>
    <row r="9" spans="1:91" s="169" customFormat="1" ht="12.75">
      <c r="A9" s="176" t="str">
        <f t="shared" ref="A9:AN9" si="0">IF(ISERROR(MATCH("Error",A10:A171,0)),"-","Error")</f>
        <v>-</v>
      </c>
      <c r="B9" s="176" t="str">
        <f t="shared" ca="1" si="0"/>
        <v>-</v>
      </c>
      <c r="C9" s="176" t="str">
        <f t="shared" si="0"/>
        <v>-</v>
      </c>
      <c r="D9" s="176" t="str">
        <f t="shared" ca="1" si="0"/>
        <v>-</v>
      </c>
      <c r="E9" s="176" t="str">
        <f t="shared" si="0"/>
        <v>-</v>
      </c>
      <c r="F9" s="176" t="str">
        <f t="shared" si="0"/>
        <v>-</v>
      </c>
      <c r="G9" s="176" t="str">
        <f t="shared" si="0"/>
        <v>-</v>
      </c>
      <c r="H9" s="176" t="str">
        <f t="shared" si="0"/>
        <v>-</v>
      </c>
      <c r="I9" s="176" t="str">
        <f t="shared" si="0"/>
        <v>-</v>
      </c>
      <c r="J9" s="176" t="str">
        <f t="shared" si="0"/>
        <v>-</v>
      </c>
      <c r="K9" s="176" t="str">
        <f t="shared" si="0"/>
        <v>-</v>
      </c>
      <c r="L9" s="176" t="str">
        <f t="shared" si="0"/>
        <v>-</v>
      </c>
      <c r="M9" s="176" t="str">
        <f t="shared" si="0"/>
        <v>-</v>
      </c>
      <c r="N9" s="176" t="str">
        <f t="shared" si="0"/>
        <v>-</v>
      </c>
      <c r="O9" s="176" t="str">
        <f t="shared" si="0"/>
        <v>-</v>
      </c>
      <c r="P9" s="176" t="str">
        <f t="shared" si="0"/>
        <v>-</v>
      </c>
      <c r="Q9" s="176" t="str">
        <f t="shared" si="0"/>
        <v>-</v>
      </c>
      <c r="R9" s="176" t="str">
        <f t="shared" si="0"/>
        <v>-</v>
      </c>
      <c r="S9" s="176" t="str">
        <f t="shared" si="0"/>
        <v>-</v>
      </c>
      <c r="T9" s="176" t="str">
        <f t="shared" si="0"/>
        <v>-</v>
      </c>
      <c r="U9" s="176" t="str">
        <f t="shared" si="0"/>
        <v>-</v>
      </c>
      <c r="V9" s="176" t="str">
        <f t="shared" si="0"/>
        <v>-</v>
      </c>
      <c r="W9" s="176" t="str">
        <f t="shared" si="0"/>
        <v>-</v>
      </c>
      <c r="X9" s="176" t="str">
        <f t="shared" si="0"/>
        <v>-</v>
      </c>
      <c r="Y9" s="176" t="str">
        <f t="shared" si="0"/>
        <v>-</v>
      </c>
      <c r="Z9" s="176" t="str">
        <f t="shared" si="0"/>
        <v>-</v>
      </c>
      <c r="AA9" s="176" t="str">
        <f t="shared" si="0"/>
        <v>-</v>
      </c>
      <c r="AB9" s="176" t="str">
        <f t="shared" si="0"/>
        <v>-</v>
      </c>
      <c r="AC9" s="176" t="str">
        <f t="shared" si="0"/>
        <v>-</v>
      </c>
      <c r="AD9" s="176" t="str">
        <f t="shared" si="0"/>
        <v>-</v>
      </c>
      <c r="AE9" s="176" t="str">
        <f t="shared" si="0"/>
        <v>-</v>
      </c>
      <c r="AF9" s="176" t="str">
        <f t="shared" si="0"/>
        <v>-</v>
      </c>
      <c r="AG9" s="176" t="str">
        <f t="shared" si="0"/>
        <v>-</v>
      </c>
      <c r="AH9" s="176" t="str">
        <f t="shared" si="0"/>
        <v>-</v>
      </c>
      <c r="AI9" s="176" t="str">
        <f t="shared" si="0"/>
        <v>-</v>
      </c>
      <c r="AJ9" s="176" t="str">
        <f t="shared" si="0"/>
        <v>-</v>
      </c>
      <c r="AK9" s="176" t="str">
        <f t="shared" si="0"/>
        <v>-</v>
      </c>
      <c r="AL9" s="176" t="str">
        <f t="shared" si="0"/>
        <v>-</v>
      </c>
      <c r="AM9" s="176" t="str">
        <f t="shared" si="0"/>
        <v>-</v>
      </c>
      <c r="AN9" s="176" t="str">
        <f t="shared" si="0"/>
        <v>-</v>
      </c>
      <c r="AO9" s="170"/>
      <c r="AP9" s="170"/>
      <c r="AQ9" s="170"/>
      <c r="AR9" s="170"/>
      <c r="AS9" s="170"/>
      <c r="AT9" s="170"/>
      <c r="AU9" s="170"/>
      <c r="AV9" s="170"/>
      <c r="AW9" s="170"/>
      <c r="AX9" s="170"/>
      <c r="AY9" s="170"/>
      <c r="AZ9" s="170"/>
      <c r="BA9" s="170"/>
      <c r="BB9" s="170"/>
      <c r="BC9" s="170"/>
      <c r="BD9" s="170"/>
      <c r="BE9" s="170"/>
      <c r="BF9" s="170"/>
      <c r="BG9" s="170"/>
      <c r="BH9" s="170"/>
      <c r="BI9" s="170"/>
      <c r="BJ9" s="170"/>
      <c r="BK9" s="170"/>
      <c r="BL9" s="170"/>
      <c r="BM9" s="170"/>
      <c r="BN9" s="170"/>
      <c r="BO9" s="170"/>
      <c r="BP9" s="170"/>
      <c r="BQ9" s="170"/>
      <c r="BR9" s="170"/>
      <c r="BS9" s="170"/>
      <c r="BT9" s="170"/>
      <c r="BU9" s="170"/>
      <c r="BV9" s="170"/>
      <c r="BW9" s="170"/>
      <c r="BX9" s="170"/>
      <c r="BY9" s="170"/>
      <c r="BZ9" s="170"/>
      <c r="CA9" s="170"/>
      <c r="CB9" s="170"/>
      <c r="CC9" s="170"/>
      <c r="CD9" s="170"/>
      <c r="CE9" s="170"/>
      <c r="CF9" s="170"/>
      <c r="CG9" s="170"/>
      <c r="CH9" s="170"/>
      <c r="CI9" s="170"/>
      <c r="CJ9" s="170"/>
      <c r="CK9" s="170"/>
      <c r="CL9" s="170"/>
      <c r="CM9" s="170"/>
    </row>
    <row r="11" spans="1:91" ht="18">
      <c r="A11" s="9" t="s">
        <v>57</v>
      </c>
      <c r="D11" s="9" t="str">
        <f ca="1">SUBSTITUTE(VLOOKUP(RIGHT(CELL("filename",A1),LEN(CELL("filename",A1))-FIND("]",CELL("filename",A1))),'N0.1_Contents'!$A$11:$B$87,2,FALSE), LEFT(VLOOKUP(RIGHT(CELL("filename",A1),LEN(CELL("filename",A1))-FIND("]",CELL("filename",A1))),'N0.1_Contents'!$A$11:$B$87,2,FALSE),FIND(" ",VLOOKUP(RIGHT(CELL("filename",A1),LEN(CELL("filename",A1))-FIND("]",CELL("filename",A1))),'N0.1_Contents'!$A$11:$B$87,2,FALSE))),"")</f>
        <v>Total Risk Forecast - End of 2020/21</v>
      </c>
    </row>
    <row r="13" spans="1:91" ht="18">
      <c r="A13" s="9" t="s">
        <v>10</v>
      </c>
      <c r="Q13" s="9"/>
    </row>
    <row r="15" spans="1:91">
      <c r="A15" s="13" t="s">
        <v>27</v>
      </c>
      <c r="B15" s="125"/>
      <c r="C15" s="125"/>
      <c r="D15" s="291" t="s">
        <v>28</v>
      </c>
      <c r="E15" s="292"/>
      <c r="F15" s="292"/>
      <c r="G15" s="292"/>
      <c r="H15" s="292"/>
      <c r="I15" s="292"/>
      <c r="J15" s="292"/>
      <c r="K15" s="292"/>
      <c r="L15" s="292"/>
      <c r="M15" s="293"/>
      <c r="P15" s="125"/>
      <c r="Q15" s="291" t="s">
        <v>51</v>
      </c>
      <c r="R15" s="292"/>
      <c r="S15" s="292"/>
      <c r="T15" s="292"/>
      <c r="U15" s="292"/>
      <c r="V15" s="292"/>
      <c r="W15" s="292"/>
      <c r="X15" s="292"/>
      <c r="Y15" s="292"/>
      <c r="Z15" s="293"/>
      <c r="AC15" s="125"/>
      <c r="AD15" s="291" t="s">
        <v>13</v>
      </c>
      <c r="AE15" s="292"/>
      <c r="AF15" s="292"/>
      <c r="AG15" s="292"/>
      <c r="AH15" s="292"/>
      <c r="AI15" s="292"/>
      <c r="AJ15" s="292"/>
      <c r="AK15" s="292"/>
      <c r="AL15" s="292"/>
      <c r="AM15" s="293"/>
    </row>
    <row r="16" spans="1:91" ht="15.75" thickBot="1">
      <c r="A16" s="195"/>
      <c r="B16" s="195" t="s">
        <v>4</v>
      </c>
      <c r="C16" s="64" t="s">
        <v>53</v>
      </c>
      <c r="D16" s="20" t="s">
        <v>14</v>
      </c>
      <c r="E16" s="21" t="s">
        <v>15</v>
      </c>
      <c r="F16" s="22" t="s">
        <v>16</v>
      </c>
      <c r="G16" s="23" t="s">
        <v>17</v>
      </c>
      <c r="H16" s="24" t="s">
        <v>18</v>
      </c>
      <c r="I16" s="25" t="s">
        <v>19</v>
      </c>
      <c r="J16" s="26" t="s">
        <v>20</v>
      </c>
      <c r="K16" s="29" t="s">
        <v>21</v>
      </c>
      <c r="L16" s="27" t="s">
        <v>22</v>
      </c>
      <c r="M16" s="28" t="s">
        <v>23</v>
      </c>
      <c r="N16" s="32" t="s">
        <v>29</v>
      </c>
      <c r="P16" s="123" t="s">
        <v>53</v>
      </c>
      <c r="Q16" s="67" t="s">
        <v>14</v>
      </c>
      <c r="R16" s="21" t="s">
        <v>15</v>
      </c>
      <c r="S16" s="22" t="s">
        <v>16</v>
      </c>
      <c r="T16" s="23" t="s">
        <v>17</v>
      </c>
      <c r="U16" s="24" t="s">
        <v>18</v>
      </c>
      <c r="V16" s="25" t="s">
        <v>19</v>
      </c>
      <c r="W16" s="26" t="s">
        <v>20</v>
      </c>
      <c r="X16" s="29" t="s">
        <v>21</v>
      </c>
      <c r="Y16" s="27" t="s">
        <v>22</v>
      </c>
      <c r="Z16" s="28" t="s">
        <v>23</v>
      </c>
      <c r="AA16" s="32" t="s">
        <v>29</v>
      </c>
      <c r="AC16" s="64" t="s">
        <v>53</v>
      </c>
      <c r="AD16" s="20" t="s">
        <v>14</v>
      </c>
      <c r="AE16" s="21" t="s">
        <v>15</v>
      </c>
      <c r="AF16" s="22" t="s">
        <v>16</v>
      </c>
      <c r="AG16" s="23" t="s">
        <v>17</v>
      </c>
      <c r="AH16" s="24" t="s">
        <v>18</v>
      </c>
      <c r="AI16" s="25" t="s">
        <v>19</v>
      </c>
      <c r="AJ16" s="26" t="s">
        <v>20</v>
      </c>
      <c r="AK16" s="29" t="s">
        <v>21</v>
      </c>
      <c r="AL16" s="27" t="s">
        <v>22</v>
      </c>
      <c r="AM16" s="28" t="s">
        <v>23</v>
      </c>
      <c r="AN16" s="32" t="s">
        <v>29</v>
      </c>
    </row>
    <row r="17" spans="1:40">
      <c r="A17" s="196" t="s">
        <v>305</v>
      </c>
      <c r="B17" s="18" t="str">
        <f ca="1">INDIRECT("N3." &amp; $A17 &amp; "!$A$12")</f>
        <v>132kV Circuit Breaker</v>
      </c>
      <c r="C17" s="65" t="s">
        <v>55</v>
      </c>
      <c r="D17" s="126">
        <v>1.6618159589992035E-2</v>
      </c>
      <c r="E17" s="126">
        <v>1.9490497698816376</v>
      </c>
      <c r="F17" s="126">
        <v>1.3654573562997316</v>
      </c>
      <c r="G17" s="126">
        <v>1.27587171829121</v>
      </c>
      <c r="H17" s="126">
        <v>1.1420527206475257</v>
      </c>
      <c r="I17" s="126">
        <v>1.5532007885293024</v>
      </c>
      <c r="J17" s="126">
        <v>0.96542189985621385</v>
      </c>
      <c r="K17" s="126">
        <v>0</v>
      </c>
      <c r="L17" s="126">
        <v>0</v>
      </c>
      <c r="M17" s="126">
        <v>7.1946563237908343</v>
      </c>
      <c r="N17" s="97">
        <f>SUM(D17:M17)</f>
        <v>15.462328736886448</v>
      </c>
      <c r="P17" s="65" t="str">
        <f>'N0.6_Lookup_References'!B14</f>
        <v>#</v>
      </c>
      <c r="Q17" s="126">
        <v>7</v>
      </c>
      <c r="R17" s="126">
        <v>180</v>
      </c>
      <c r="S17" s="126">
        <v>22</v>
      </c>
      <c r="T17" s="126">
        <v>11</v>
      </c>
      <c r="U17" s="126">
        <v>7</v>
      </c>
      <c r="V17" s="126">
        <v>8</v>
      </c>
      <c r="W17" s="126">
        <v>4</v>
      </c>
      <c r="X17" s="126">
        <v>0</v>
      </c>
      <c r="Y17" s="126">
        <v>0</v>
      </c>
      <c r="Z17" s="126">
        <v>7</v>
      </c>
      <c r="AA17" s="36">
        <f>SUM(Q17:Z17)</f>
        <v>246</v>
      </c>
      <c r="AC17" s="65" t="s">
        <v>55</v>
      </c>
      <c r="AD17" s="97">
        <f t="shared" ref="AD17:AM31" si="1">IFERROR(D17/Q17,"")</f>
        <v>2.3740227985702906E-3</v>
      </c>
      <c r="AE17" s="97">
        <f t="shared" si="1"/>
        <v>1.0828054277120209E-2</v>
      </c>
      <c r="AF17" s="97">
        <f t="shared" si="1"/>
        <v>6.2066243468169621E-2</v>
      </c>
      <c r="AG17" s="97">
        <f t="shared" si="1"/>
        <v>0.11598833802647364</v>
      </c>
      <c r="AH17" s="97">
        <f t="shared" si="1"/>
        <v>0.16315038866393225</v>
      </c>
      <c r="AI17" s="97">
        <f t="shared" si="1"/>
        <v>0.1941500985661628</v>
      </c>
      <c r="AJ17" s="97">
        <f t="shared" si="1"/>
        <v>0.24135547496405346</v>
      </c>
      <c r="AK17" s="97" t="str">
        <f>IFERROR(K17/X17,"")</f>
        <v/>
      </c>
      <c r="AL17" s="97" t="str">
        <f t="shared" si="1"/>
        <v/>
      </c>
      <c r="AM17" s="97">
        <f t="shared" si="1"/>
        <v>1.0278080462558334</v>
      </c>
      <c r="AN17" s="63">
        <f t="shared" ref="AN17:AN31" si="2">IFERROR(N17/AA17,"")</f>
        <v>6.2854994865392061E-2</v>
      </c>
    </row>
    <row r="18" spans="1:40">
      <c r="A18" s="196" t="s">
        <v>306</v>
      </c>
      <c r="B18" s="18" t="str">
        <f t="shared" ref="B18:B53" ca="1" si="3">INDIRECT("N3." &amp; $A18 &amp; "!$A$12")</f>
        <v>132kV Transformer</v>
      </c>
      <c r="C18" s="65" t="s">
        <v>55</v>
      </c>
      <c r="D18" s="126">
        <v>0</v>
      </c>
      <c r="E18" s="126">
        <v>9.6298947490269846</v>
      </c>
      <c r="F18" s="126">
        <v>6.6510852292557114</v>
      </c>
      <c r="G18" s="126">
        <v>6.527148273303494</v>
      </c>
      <c r="H18" s="126">
        <v>2.2667541634018393</v>
      </c>
      <c r="I18" s="126">
        <v>3.8709488822863922</v>
      </c>
      <c r="J18" s="126">
        <v>3.6798978472806794</v>
      </c>
      <c r="K18" s="126">
        <v>1.1021751888367048</v>
      </c>
      <c r="L18" s="126">
        <v>0</v>
      </c>
      <c r="M18" s="126">
        <v>1.6499708241998201</v>
      </c>
      <c r="N18" s="97">
        <f t="shared" ref="N18:N31" si="4">SUM(D18:M18)</f>
        <v>35.377875157591625</v>
      </c>
      <c r="P18" s="65" t="str">
        <f>'N0.6_Lookup_References'!B15</f>
        <v>#</v>
      </c>
      <c r="Q18" s="126">
        <v>0</v>
      </c>
      <c r="R18" s="126">
        <v>113</v>
      </c>
      <c r="S18" s="126">
        <v>30</v>
      </c>
      <c r="T18" s="126">
        <v>16</v>
      </c>
      <c r="U18" s="126">
        <v>4</v>
      </c>
      <c r="V18" s="126">
        <v>5</v>
      </c>
      <c r="W18" s="126">
        <v>4</v>
      </c>
      <c r="X18" s="126">
        <v>1</v>
      </c>
      <c r="Y18" s="126">
        <v>0</v>
      </c>
      <c r="Z18" s="126">
        <v>1</v>
      </c>
      <c r="AA18" s="36">
        <f t="shared" ref="AA18:AA31" si="5">SUM(Q18:Z18)</f>
        <v>174</v>
      </c>
      <c r="AC18" s="65" t="s">
        <v>55</v>
      </c>
      <c r="AD18" s="97" t="str">
        <f t="shared" si="1"/>
        <v/>
      </c>
      <c r="AE18" s="97">
        <f t="shared" si="1"/>
        <v>8.5220307513513144E-2</v>
      </c>
      <c r="AF18" s="97">
        <f t="shared" si="1"/>
        <v>0.22170284097519039</v>
      </c>
      <c r="AG18" s="97">
        <f t="shared" si="1"/>
        <v>0.40794676708146838</v>
      </c>
      <c r="AH18" s="97">
        <f t="shared" si="1"/>
        <v>0.56668854085045983</v>
      </c>
      <c r="AI18" s="97">
        <f t="shared" si="1"/>
        <v>0.77418977645727849</v>
      </c>
      <c r="AJ18" s="97">
        <f t="shared" si="1"/>
        <v>0.91997446182016984</v>
      </c>
      <c r="AK18" s="97">
        <f t="shared" si="1"/>
        <v>1.1021751888367048</v>
      </c>
      <c r="AL18" s="97" t="str">
        <f t="shared" si="1"/>
        <v/>
      </c>
      <c r="AM18" s="97">
        <f t="shared" si="1"/>
        <v>1.6499708241998201</v>
      </c>
      <c r="AN18" s="63">
        <f t="shared" si="2"/>
        <v>0.20332112159535418</v>
      </c>
    </row>
    <row r="19" spans="1:40">
      <c r="A19" s="196" t="s">
        <v>307</v>
      </c>
      <c r="B19" s="18" t="str">
        <f t="shared" ca="1" si="3"/>
        <v>132kV Reactor</v>
      </c>
      <c r="C19" s="65" t="s">
        <v>55</v>
      </c>
      <c r="D19" s="126">
        <v>0.19668716298514613</v>
      </c>
      <c r="E19" s="126">
        <v>0</v>
      </c>
      <c r="F19" s="126">
        <v>0.30230047484850564</v>
      </c>
      <c r="G19" s="126">
        <v>0</v>
      </c>
      <c r="H19" s="126">
        <v>0</v>
      </c>
      <c r="I19" s="126">
        <v>0</v>
      </c>
      <c r="J19" s="126">
        <v>0</v>
      </c>
      <c r="K19" s="126">
        <v>0</v>
      </c>
      <c r="L19" s="126">
        <v>0</v>
      </c>
      <c r="M19" s="126">
        <v>0</v>
      </c>
      <c r="N19" s="97">
        <f t="shared" si="4"/>
        <v>0.49898763783365174</v>
      </c>
      <c r="P19" s="65" t="str">
        <f>'N0.6_Lookup_References'!B16</f>
        <v>#</v>
      </c>
      <c r="Q19" s="126">
        <v>1</v>
      </c>
      <c r="R19" s="126">
        <v>0</v>
      </c>
      <c r="S19" s="126">
        <v>1</v>
      </c>
      <c r="T19" s="126">
        <v>0</v>
      </c>
      <c r="U19" s="126">
        <v>0</v>
      </c>
      <c r="V19" s="126">
        <v>0</v>
      </c>
      <c r="W19" s="126">
        <v>0</v>
      </c>
      <c r="X19" s="126">
        <v>0</v>
      </c>
      <c r="Y19" s="126">
        <v>0</v>
      </c>
      <c r="Z19" s="126">
        <v>0</v>
      </c>
      <c r="AA19" s="36">
        <f t="shared" si="5"/>
        <v>2</v>
      </c>
      <c r="AC19" s="65" t="s">
        <v>55</v>
      </c>
      <c r="AD19" s="97">
        <f t="shared" si="1"/>
        <v>0.19668716298514613</v>
      </c>
      <c r="AE19" s="97" t="str">
        <f t="shared" si="1"/>
        <v/>
      </c>
      <c r="AF19" s="97">
        <f t="shared" si="1"/>
        <v>0.30230047484850564</v>
      </c>
      <c r="AG19" s="97" t="str">
        <f t="shared" si="1"/>
        <v/>
      </c>
      <c r="AH19" s="97" t="str">
        <f t="shared" si="1"/>
        <v/>
      </c>
      <c r="AI19" s="97" t="str">
        <f t="shared" si="1"/>
        <v/>
      </c>
      <c r="AJ19" s="97" t="str">
        <f t="shared" si="1"/>
        <v/>
      </c>
      <c r="AK19" s="97" t="str">
        <f t="shared" si="1"/>
        <v/>
      </c>
      <c r="AL19" s="97" t="str">
        <f t="shared" si="1"/>
        <v/>
      </c>
      <c r="AM19" s="97" t="str">
        <f t="shared" si="1"/>
        <v/>
      </c>
      <c r="AN19" s="63">
        <f t="shared" si="2"/>
        <v>0.24949381891682587</v>
      </c>
    </row>
    <row r="20" spans="1:40">
      <c r="A20" s="196" t="s">
        <v>308</v>
      </c>
      <c r="B20" s="18" t="str">
        <f t="shared" ca="1" si="3"/>
        <v>132kV Underground Cable</v>
      </c>
      <c r="C20" s="65" t="s">
        <v>55</v>
      </c>
      <c r="D20" s="126">
        <v>3.6243305663564984E-3</v>
      </c>
      <c r="E20" s="126">
        <v>3.2566171161569435</v>
      </c>
      <c r="F20" s="126">
        <v>9.966813136469252</v>
      </c>
      <c r="G20" s="126">
        <v>1.8231627589859474</v>
      </c>
      <c r="H20" s="126">
        <v>0.20989256070317203</v>
      </c>
      <c r="I20" s="126">
        <v>13.319251916456862</v>
      </c>
      <c r="J20" s="126">
        <v>1.8996067465186606</v>
      </c>
      <c r="K20" s="126">
        <v>0</v>
      </c>
      <c r="L20" s="126">
        <v>0</v>
      </c>
      <c r="M20" s="126">
        <v>0</v>
      </c>
      <c r="N20" s="97">
        <f t="shared" si="4"/>
        <v>30.478968565857194</v>
      </c>
      <c r="P20" s="65" t="str">
        <f>'N0.6_Lookup_References'!B17</f>
        <v>km</v>
      </c>
      <c r="Q20" s="126">
        <v>114.66629999999998</v>
      </c>
      <c r="R20" s="126">
        <v>131.91849999999997</v>
      </c>
      <c r="S20" s="126">
        <v>33.293399999999998</v>
      </c>
      <c r="T20" s="126">
        <v>4.0662000000000003</v>
      </c>
      <c r="U20" s="126">
        <v>0.25969999999999999</v>
      </c>
      <c r="V20" s="126">
        <v>13.273799999999998</v>
      </c>
      <c r="W20" s="126">
        <v>1.8150999999999999</v>
      </c>
      <c r="X20" s="126">
        <v>0</v>
      </c>
      <c r="Y20" s="126">
        <v>0</v>
      </c>
      <c r="Z20" s="126">
        <v>0</v>
      </c>
      <c r="AA20" s="36">
        <f t="shared" si="5"/>
        <v>299.29299999999989</v>
      </c>
      <c r="AC20" s="65" t="s">
        <v>55</v>
      </c>
      <c r="AD20" s="97">
        <f t="shared" si="1"/>
        <v>3.1607635079849086E-5</v>
      </c>
      <c r="AE20" s="97">
        <f t="shared" si="1"/>
        <v>2.4686583884420642E-2</v>
      </c>
      <c r="AF20" s="97">
        <f t="shared" si="1"/>
        <v>0.29936303100522182</v>
      </c>
      <c r="AG20" s="97">
        <f t="shared" si="1"/>
        <v>0.44837016353990145</v>
      </c>
      <c r="AH20" s="97">
        <f t="shared" si="1"/>
        <v>0.80821163151009645</v>
      </c>
      <c r="AI20" s="97">
        <f t="shared" si="1"/>
        <v>1.0034241827100652</v>
      </c>
      <c r="AJ20" s="97">
        <f t="shared" si="1"/>
        <v>1.0465576257609281</v>
      </c>
      <c r="AK20" s="97" t="str">
        <f t="shared" si="1"/>
        <v/>
      </c>
      <c r="AL20" s="97" t="str">
        <f t="shared" si="1"/>
        <v/>
      </c>
      <c r="AM20" s="97" t="str">
        <f t="shared" si="1"/>
        <v/>
      </c>
      <c r="AN20" s="63">
        <f t="shared" si="2"/>
        <v>0.10183655670482505</v>
      </c>
    </row>
    <row r="21" spans="1:40">
      <c r="A21" s="196" t="s">
        <v>309</v>
      </c>
      <c r="B21" s="18" t="str">
        <f t="shared" ca="1" si="3"/>
        <v>132kV OHL Conductor</v>
      </c>
      <c r="C21" s="65" t="s">
        <v>55</v>
      </c>
      <c r="D21" s="126">
        <v>2.4617426956409739E-3</v>
      </c>
      <c r="E21" s="126">
        <v>9.8199426160015069</v>
      </c>
      <c r="F21" s="126">
        <v>8.871443847141018</v>
      </c>
      <c r="G21" s="126">
        <v>1.6577246493008004</v>
      </c>
      <c r="H21" s="126">
        <v>5.7709931691489524</v>
      </c>
      <c r="I21" s="126">
        <v>0.93387596780350512</v>
      </c>
      <c r="J21" s="126">
        <v>6.3071055385282619</v>
      </c>
      <c r="K21" s="126">
        <v>4.8066042054632614E-2</v>
      </c>
      <c r="L21" s="126">
        <v>0</v>
      </c>
      <c r="M21" s="126">
        <v>3.9959267391067166</v>
      </c>
      <c r="N21" s="97">
        <f t="shared" si="4"/>
        <v>37.407540311781034</v>
      </c>
      <c r="P21" s="65" t="str">
        <f>'N0.6_Lookup_References'!B18</f>
        <v>km</v>
      </c>
      <c r="Q21" s="126">
        <v>65.147199999999984</v>
      </c>
      <c r="R21" s="126">
        <v>1035.8153000000004</v>
      </c>
      <c r="S21" s="126">
        <v>272.95429999999999</v>
      </c>
      <c r="T21" s="126">
        <v>29.303200000000004</v>
      </c>
      <c r="U21" s="126">
        <v>71.530299999999983</v>
      </c>
      <c r="V21" s="126">
        <v>8.8668000000000013</v>
      </c>
      <c r="W21" s="126">
        <v>49.762</v>
      </c>
      <c r="X21" s="126">
        <v>0.29369999999999996</v>
      </c>
      <c r="Y21" s="126">
        <v>0</v>
      </c>
      <c r="Z21" s="126">
        <v>18.308700000000002</v>
      </c>
      <c r="AA21" s="36">
        <f t="shared" si="5"/>
        <v>1551.9815000000003</v>
      </c>
      <c r="AC21" s="65" t="s">
        <v>55</v>
      </c>
      <c r="AD21" s="97">
        <f t="shared" si="1"/>
        <v>3.7787390642130049E-5</v>
      </c>
      <c r="AE21" s="97">
        <f t="shared" si="1"/>
        <v>9.4803992719565949E-3</v>
      </c>
      <c r="AF21" s="97">
        <f t="shared" si="1"/>
        <v>3.2501572047558942E-2</v>
      </c>
      <c r="AG21" s="97">
        <f t="shared" si="1"/>
        <v>5.6571454629555824E-2</v>
      </c>
      <c r="AH21" s="97">
        <f t="shared" si="1"/>
        <v>8.0679001334384923E-2</v>
      </c>
      <c r="AI21" s="97">
        <f t="shared" si="1"/>
        <v>0.10532277346996718</v>
      </c>
      <c r="AJ21" s="97">
        <f t="shared" si="1"/>
        <v>0.12674541896483787</v>
      </c>
      <c r="AK21" s="97">
        <f t="shared" si="1"/>
        <v>0.16365693583463609</v>
      </c>
      <c r="AL21" s="97" t="str">
        <f t="shared" si="1"/>
        <v/>
      </c>
      <c r="AM21" s="97">
        <f t="shared" si="1"/>
        <v>0.21825289283819801</v>
      </c>
      <c r="AN21" s="63">
        <f t="shared" si="2"/>
        <v>2.4103083903887403E-2</v>
      </c>
    </row>
    <row r="22" spans="1:40">
      <c r="A22" s="196" t="s">
        <v>310</v>
      </c>
      <c r="B22" s="18" t="str">
        <f t="shared" ca="1" si="3"/>
        <v>132kV OHL Fittings</v>
      </c>
      <c r="C22" s="65" t="s">
        <v>55</v>
      </c>
      <c r="D22" s="126">
        <v>0.17131138958585748</v>
      </c>
      <c r="E22" s="126">
        <v>146.1609880640143</v>
      </c>
      <c r="F22" s="126">
        <v>68.539125043872644</v>
      </c>
      <c r="G22" s="126">
        <v>19.05477274711388</v>
      </c>
      <c r="H22" s="126">
        <v>45.888892030794381</v>
      </c>
      <c r="I22" s="126">
        <v>6.0228951245019413</v>
      </c>
      <c r="J22" s="126">
        <v>3.1098699206592251</v>
      </c>
      <c r="K22" s="126">
        <v>4.096400261645111</v>
      </c>
      <c r="L22" s="126">
        <v>3.5105432997585586</v>
      </c>
      <c r="M22" s="126">
        <v>114.27227232889697</v>
      </c>
      <c r="N22" s="97">
        <f t="shared" si="4"/>
        <v>410.82707021084286</v>
      </c>
      <c r="P22" s="65" t="str">
        <f>'N0.6_Lookup_References'!B19</f>
        <v>#</v>
      </c>
      <c r="Q22" s="126">
        <v>1269</v>
      </c>
      <c r="R22" s="126">
        <v>4267</v>
      </c>
      <c r="S22" s="126">
        <v>576</v>
      </c>
      <c r="T22" s="126">
        <v>80</v>
      </c>
      <c r="U22" s="126">
        <v>130</v>
      </c>
      <c r="V22" s="126">
        <v>14</v>
      </c>
      <c r="W22" s="126">
        <v>6</v>
      </c>
      <c r="X22" s="126">
        <v>7</v>
      </c>
      <c r="Y22" s="126">
        <v>5</v>
      </c>
      <c r="Z22" s="126">
        <v>125</v>
      </c>
      <c r="AA22" s="36">
        <f t="shared" si="5"/>
        <v>6479</v>
      </c>
      <c r="AC22" s="65" t="s">
        <v>55</v>
      </c>
      <c r="AD22" s="97">
        <f t="shared" si="1"/>
        <v>1.3499715491399329E-4</v>
      </c>
      <c r="AE22" s="97">
        <f t="shared" si="1"/>
        <v>3.4253805498948749E-2</v>
      </c>
      <c r="AF22" s="97">
        <f t="shared" si="1"/>
        <v>0.11899153653450112</v>
      </c>
      <c r="AG22" s="97">
        <f t="shared" si="1"/>
        <v>0.23818465933892349</v>
      </c>
      <c r="AH22" s="97">
        <f t="shared" si="1"/>
        <v>0.35299147715995677</v>
      </c>
      <c r="AI22" s="97">
        <f t="shared" si="1"/>
        <v>0.43020679460728151</v>
      </c>
      <c r="AJ22" s="97">
        <f t="shared" si="1"/>
        <v>0.51831165344320418</v>
      </c>
      <c r="AK22" s="97">
        <f t="shared" si="1"/>
        <v>0.58520003737787296</v>
      </c>
      <c r="AL22" s="97">
        <f t="shared" si="1"/>
        <v>0.70210865995171168</v>
      </c>
      <c r="AM22" s="97">
        <f t="shared" si="1"/>
        <v>0.91417817863117579</v>
      </c>
      <c r="AN22" s="63">
        <f t="shared" si="2"/>
        <v>6.3409024573366696E-2</v>
      </c>
    </row>
    <row r="23" spans="1:40">
      <c r="A23" s="196" t="s">
        <v>311</v>
      </c>
      <c r="B23" s="18" t="str">
        <f t="shared" ca="1" si="3"/>
        <v>132kV OHL Tower</v>
      </c>
      <c r="C23" s="65" t="s">
        <v>55</v>
      </c>
      <c r="D23" s="126">
        <v>6.7939299416002515E-3</v>
      </c>
      <c r="E23" s="126">
        <v>62.702713975489573</v>
      </c>
      <c r="F23" s="126">
        <v>54.234880904520942</v>
      </c>
      <c r="G23" s="126">
        <v>4.7832634783562238</v>
      </c>
      <c r="H23" s="126">
        <v>5.462897984168924</v>
      </c>
      <c r="I23" s="126">
        <v>16.746933955173617</v>
      </c>
      <c r="J23" s="126">
        <v>7.8163047401167614</v>
      </c>
      <c r="K23" s="126">
        <v>24.481915239493865</v>
      </c>
      <c r="L23" s="126">
        <v>30.966533261576036</v>
      </c>
      <c r="M23" s="126">
        <v>16.476299287476674</v>
      </c>
      <c r="N23" s="97">
        <f t="shared" si="4"/>
        <v>223.67853675631423</v>
      </c>
      <c r="P23" s="65" t="str">
        <f>'N0.6_Lookup_References'!B20</f>
        <v>#</v>
      </c>
      <c r="Q23" s="126">
        <v>100</v>
      </c>
      <c r="R23" s="126">
        <v>2587</v>
      </c>
      <c r="S23" s="126">
        <v>280</v>
      </c>
      <c r="T23" s="126">
        <v>15</v>
      </c>
      <c r="U23" s="126">
        <v>10</v>
      </c>
      <c r="V23" s="126">
        <v>27</v>
      </c>
      <c r="W23" s="126">
        <v>10</v>
      </c>
      <c r="X23" s="126">
        <v>27</v>
      </c>
      <c r="Y23" s="126">
        <v>28</v>
      </c>
      <c r="Z23" s="126">
        <v>9</v>
      </c>
      <c r="AA23" s="36">
        <f t="shared" si="5"/>
        <v>3093</v>
      </c>
      <c r="AC23" s="65" t="s">
        <v>55</v>
      </c>
      <c r="AD23" s="97">
        <f t="shared" si="1"/>
        <v>6.7939299416002518E-5</v>
      </c>
      <c r="AE23" s="97">
        <f t="shared" si="1"/>
        <v>2.4237616534785299E-2</v>
      </c>
      <c r="AF23" s="97">
        <f t="shared" si="1"/>
        <v>0.19369600323043193</v>
      </c>
      <c r="AG23" s="97">
        <f t="shared" si="1"/>
        <v>0.31888423189041493</v>
      </c>
      <c r="AH23" s="97">
        <f t="shared" si="1"/>
        <v>0.5462897984168924</v>
      </c>
      <c r="AI23" s="97">
        <f t="shared" si="1"/>
        <v>0.62025681315457837</v>
      </c>
      <c r="AJ23" s="97">
        <f t="shared" si="1"/>
        <v>0.78163047401167618</v>
      </c>
      <c r="AK23" s="97">
        <f t="shared" si="1"/>
        <v>0.90673760146273574</v>
      </c>
      <c r="AL23" s="97">
        <f t="shared" si="1"/>
        <v>1.1059476164848585</v>
      </c>
      <c r="AM23" s="97">
        <f t="shared" si="1"/>
        <v>1.8306999208307415</v>
      </c>
      <c r="AN23" s="63">
        <f t="shared" si="2"/>
        <v>7.2317664648016242E-2</v>
      </c>
    </row>
    <row r="24" spans="1:40">
      <c r="A24" s="196" t="s">
        <v>312</v>
      </c>
      <c r="B24" s="18" t="str">
        <f t="shared" ca="1" si="3"/>
        <v>275kV Circuit Breaker</v>
      </c>
      <c r="C24" s="65" t="s">
        <v>55</v>
      </c>
      <c r="D24" s="126">
        <v>2.5255275268377948E-3</v>
      </c>
      <c r="E24" s="126">
        <v>1.5310496260546198</v>
      </c>
      <c r="F24" s="126">
        <v>1.3322471915014986</v>
      </c>
      <c r="G24" s="126">
        <v>0.90032240739655955</v>
      </c>
      <c r="H24" s="126">
        <v>0.54451510775899581</v>
      </c>
      <c r="I24" s="126">
        <v>0.46899680397818994</v>
      </c>
      <c r="J24" s="126">
        <v>0.21688567698188918</v>
      </c>
      <c r="K24" s="126">
        <v>0</v>
      </c>
      <c r="L24" s="126">
        <v>0.27293080041797108</v>
      </c>
      <c r="M24" s="126">
        <v>13.932612715096262</v>
      </c>
      <c r="N24" s="97">
        <f t="shared" si="4"/>
        <v>19.202085856712824</v>
      </c>
      <c r="P24" s="65" t="str">
        <f>'N0.6_Lookup_References'!B21</f>
        <v>#</v>
      </c>
      <c r="Q24" s="126">
        <v>1</v>
      </c>
      <c r="R24" s="126">
        <v>138</v>
      </c>
      <c r="S24" s="126">
        <v>23</v>
      </c>
      <c r="T24" s="126">
        <v>10</v>
      </c>
      <c r="U24" s="126">
        <v>4</v>
      </c>
      <c r="V24" s="126">
        <v>3</v>
      </c>
      <c r="W24" s="126">
        <v>1</v>
      </c>
      <c r="X24" s="126">
        <v>0</v>
      </c>
      <c r="Y24" s="126">
        <v>1</v>
      </c>
      <c r="Z24" s="126">
        <v>10</v>
      </c>
      <c r="AA24" s="36">
        <f t="shared" si="5"/>
        <v>191</v>
      </c>
      <c r="AC24" s="65" t="s">
        <v>55</v>
      </c>
      <c r="AD24" s="97">
        <f t="shared" si="1"/>
        <v>2.5255275268377948E-3</v>
      </c>
      <c r="AE24" s="97">
        <f t="shared" si="1"/>
        <v>1.1094562507642172E-2</v>
      </c>
      <c r="AF24" s="97">
        <f t="shared" si="1"/>
        <v>5.7923790934847764E-2</v>
      </c>
      <c r="AG24" s="97">
        <f t="shared" si="1"/>
        <v>9.0032240739655961E-2</v>
      </c>
      <c r="AH24" s="97">
        <f t="shared" si="1"/>
        <v>0.13612877693974895</v>
      </c>
      <c r="AI24" s="97">
        <f t="shared" si="1"/>
        <v>0.15633226799272998</v>
      </c>
      <c r="AJ24" s="97">
        <f t="shared" si="1"/>
        <v>0.21688567698188918</v>
      </c>
      <c r="AK24" s="97" t="str">
        <f t="shared" si="1"/>
        <v/>
      </c>
      <c r="AL24" s="97">
        <f t="shared" si="1"/>
        <v>0.27293080041797108</v>
      </c>
      <c r="AM24" s="97">
        <f t="shared" si="1"/>
        <v>1.3932612715096262</v>
      </c>
      <c r="AN24" s="63">
        <f t="shared" si="2"/>
        <v>0.10053448092519802</v>
      </c>
    </row>
    <row r="25" spans="1:40">
      <c r="A25" s="196" t="s">
        <v>313</v>
      </c>
      <c r="B25" s="18" t="str">
        <f t="shared" ca="1" si="3"/>
        <v>275kV Transformer</v>
      </c>
      <c r="C25" s="65" t="s">
        <v>55</v>
      </c>
      <c r="D25" s="126">
        <v>0</v>
      </c>
      <c r="E25" s="126">
        <v>4.4102964574111896</v>
      </c>
      <c r="F25" s="126">
        <v>6.6894525912892497</v>
      </c>
      <c r="G25" s="126">
        <v>6.2031718113287075</v>
      </c>
      <c r="H25" s="126">
        <v>3.7495515140256175</v>
      </c>
      <c r="I25" s="126">
        <v>1.6087344586717034</v>
      </c>
      <c r="J25" s="126">
        <v>2.8560323830203567</v>
      </c>
      <c r="K25" s="126">
        <v>0</v>
      </c>
      <c r="L25" s="126">
        <v>0</v>
      </c>
      <c r="M25" s="126">
        <v>1.8736289697339588</v>
      </c>
      <c r="N25" s="97">
        <f t="shared" si="4"/>
        <v>27.390868185480784</v>
      </c>
      <c r="P25" s="65" t="str">
        <f>'N0.6_Lookup_References'!B22</f>
        <v>#</v>
      </c>
      <c r="Q25" s="126">
        <v>0</v>
      </c>
      <c r="R25" s="126">
        <v>51</v>
      </c>
      <c r="S25" s="126">
        <v>25</v>
      </c>
      <c r="T25" s="126">
        <v>14</v>
      </c>
      <c r="U25" s="126">
        <v>6</v>
      </c>
      <c r="V25" s="126">
        <v>2</v>
      </c>
      <c r="W25" s="126">
        <v>3</v>
      </c>
      <c r="X25" s="126">
        <v>0</v>
      </c>
      <c r="Y25" s="126">
        <v>0</v>
      </c>
      <c r="Z25" s="126">
        <v>1</v>
      </c>
      <c r="AA25" s="36">
        <f t="shared" si="5"/>
        <v>102</v>
      </c>
      <c r="AC25" s="65" t="s">
        <v>55</v>
      </c>
      <c r="AD25" s="97" t="str">
        <f t="shared" si="1"/>
        <v/>
      </c>
      <c r="AE25" s="97">
        <f t="shared" si="1"/>
        <v>8.6476401125709604E-2</v>
      </c>
      <c r="AF25" s="97">
        <f t="shared" si="1"/>
        <v>0.26757810365156998</v>
      </c>
      <c r="AG25" s="97">
        <f t="shared" si="1"/>
        <v>0.4430837008091934</v>
      </c>
      <c r="AH25" s="97">
        <f t="shared" si="1"/>
        <v>0.62492525233760288</v>
      </c>
      <c r="AI25" s="97">
        <f t="shared" si="1"/>
        <v>0.8043672293358517</v>
      </c>
      <c r="AJ25" s="97">
        <f t="shared" si="1"/>
        <v>0.95201079434011893</v>
      </c>
      <c r="AK25" s="97" t="str">
        <f t="shared" si="1"/>
        <v/>
      </c>
      <c r="AL25" s="97" t="str">
        <f t="shared" si="1"/>
        <v/>
      </c>
      <c r="AM25" s="97">
        <f t="shared" si="1"/>
        <v>1.8736289697339588</v>
      </c>
      <c r="AN25" s="63">
        <f t="shared" si="2"/>
        <v>0.2685379233870665</v>
      </c>
    </row>
    <row r="26" spans="1:40">
      <c r="A26" s="196" t="s">
        <v>314</v>
      </c>
      <c r="B26" s="18" t="str">
        <f t="shared" ca="1" si="3"/>
        <v>275kV Reactor</v>
      </c>
      <c r="C26" s="65" t="s">
        <v>55</v>
      </c>
      <c r="D26" s="126">
        <v>0</v>
      </c>
      <c r="E26" s="126">
        <v>0.20001097044236824</v>
      </c>
      <c r="F26" s="126">
        <v>0</v>
      </c>
      <c r="G26" s="126">
        <v>0.15537568076843836</v>
      </c>
      <c r="H26" s="126">
        <v>9.2808084142505715E-2</v>
      </c>
      <c r="I26" s="126">
        <v>0.44707500793162069</v>
      </c>
      <c r="J26" s="126">
        <v>0</v>
      </c>
      <c r="K26" s="126">
        <v>0</v>
      </c>
      <c r="L26" s="126">
        <v>0</v>
      </c>
      <c r="M26" s="126">
        <v>0</v>
      </c>
      <c r="N26" s="97">
        <f t="shared" si="4"/>
        <v>0.89526974328493303</v>
      </c>
      <c r="P26" s="65" t="str">
        <f>'N0.6_Lookup_References'!B23</f>
        <v>#</v>
      </c>
      <c r="Q26" s="126">
        <v>0</v>
      </c>
      <c r="R26" s="126">
        <v>8</v>
      </c>
      <c r="S26" s="126">
        <v>0</v>
      </c>
      <c r="T26" s="126">
        <v>2</v>
      </c>
      <c r="U26" s="126">
        <v>1</v>
      </c>
      <c r="V26" s="126">
        <v>4</v>
      </c>
      <c r="W26" s="126">
        <v>0</v>
      </c>
      <c r="X26" s="126">
        <v>0</v>
      </c>
      <c r="Y26" s="126">
        <v>0</v>
      </c>
      <c r="Z26" s="126">
        <v>0</v>
      </c>
      <c r="AA26" s="36">
        <f t="shared" si="5"/>
        <v>15</v>
      </c>
      <c r="AC26" s="65" t="s">
        <v>55</v>
      </c>
      <c r="AD26" s="97" t="str">
        <f t="shared" si="1"/>
        <v/>
      </c>
      <c r="AE26" s="97">
        <f t="shared" si="1"/>
        <v>2.5001371305296029E-2</v>
      </c>
      <c r="AF26" s="97" t="str">
        <f t="shared" si="1"/>
        <v/>
      </c>
      <c r="AG26" s="97">
        <f t="shared" si="1"/>
        <v>7.7687840384219178E-2</v>
      </c>
      <c r="AH26" s="97">
        <f t="shared" si="1"/>
        <v>9.2808084142505715E-2</v>
      </c>
      <c r="AI26" s="97">
        <f t="shared" si="1"/>
        <v>0.11176875198290517</v>
      </c>
      <c r="AJ26" s="97" t="str">
        <f t="shared" si="1"/>
        <v/>
      </c>
      <c r="AK26" s="97" t="str">
        <f t="shared" si="1"/>
        <v/>
      </c>
      <c r="AL26" s="97" t="str">
        <f t="shared" si="1"/>
        <v/>
      </c>
      <c r="AM26" s="97" t="str">
        <f t="shared" si="1"/>
        <v/>
      </c>
      <c r="AN26" s="63">
        <f t="shared" si="2"/>
        <v>5.9684649552328869E-2</v>
      </c>
    </row>
    <row r="27" spans="1:40">
      <c r="A27" s="196" t="s">
        <v>315</v>
      </c>
      <c r="B27" s="18" t="str">
        <f t="shared" ca="1" si="3"/>
        <v>275kV Underground Cable</v>
      </c>
      <c r="C27" s="65" t="s">
        <v>55</v>
      </c>
      <c r="D27" s="126">
        <v>9.8019412993331171E-4</v>
      </c>
      <c r="E27" s="126">
        <v>4.4044405694626834</v>
      </c>
      <c r="F27" s="126">
        <v>0.52685793851878426</v>
      </c>
      <c r="G27" s="126">
        <v>9.7492158908862731E-2</v>
      </c>
      <c r="H27" s="126">
        <v>0</v>
      </c>
      <c r="I27" s="126">
        <v>0</v>
      </c>
      <c r="J27" s="126">
        <v>18.511456954664659</v>
      </c>
      <c r="K27" s="126">
        <v>0</v>
      </c>
      <c r="L27" s="126">
        <v>0</v>
      </c>
      <c r="M27" s="126">
        <v>0</v>
      </c>
      <c r="N27" s="97">
        <f t="shared" si="4"/>
        <v>23.541227815684923</v>
      </c>
      <c r="P27" s="65" t="str">
        <f>'N0.6_Lookup_References'!B24</f>
        <v>km</v>
      </c>
      <c r="Q27" s="126">
        <v>24.851100000000002</v>
      </c>
      <c r="R27" s="126">
        <v>92.089000000000041</v>
      </c>
      <c r="S27" s="126">
        <v>1.0811999999999999</v>
      </c>
      <c r="T27" s="126">
        <v>0.10440000000000001</v>
      </c>
      <c r="U27" s="126">
        <v>0</v>
      </c>
      <c r="V27" s="126">
        <v>0</v>
      </c>
      <c r="W27" s="126">
        <v>8.7194000000000056</v>
      </c>
      <c r="X27" s="126">
        <v>0</v>
      </c>
      <c r="Y27" s="126">
        <v>0</v>
      </c>
      <c r="Z27" s="126">
        <v>0</v>
      </c>
      <c r="AA27" s="36">
        <f t="shared" si="5"/>
        <v>126.84510000000004</v>
      </c>
      <c r="AC27" s="65" t="s">
        <v>55</v>
      </c>
      <c r="AD27" s="97">
        <f t="shared" si="1"/>
        <v>3.9442685834160723E-5</v>
      </c>
      <c r="AE27" s="97">
        <f t="shared" si="1"/>
        <v>4.7828085541841932E-2</v>
      </c>
      <c r="AF27" s="97">
        <f t="shared" si="1"/>
        <v>0.4872899912308401</v>
      </c>
      <c r="AG27" s="97">
        <f t="shared" si="1"/>
        <v>0.93383293974006443</v>
      </c>
      <c r="AH27" s="97" t="str">
        <f t="shared" si="1"/>
        <v/>
      </c>
      <c r="AI27" s="97" t="str">
        <f t="shared" si="1"/>
        <v/>
      </c>
      <c r="AJ27" s="97">
        <f t="shared" si="1"/>
        <v>2.1230195833044299</v>
      </c>
      <c r="AK27" s="97" t="str">
        <f t="shared" si="1"/>
        <v/>
      </c>
      <c r="AL27" s="97" t="str">
        <f t="shared" si="1"/>
        <v/>
      </c>
      <c r="AM27" s="97" t="str">
        <f t="shared" si="1"/>
        <v/>
      </c>
      <c r="AN27" s="63">
        <f t="shared" si="2"/>
        <v>0.18559036033465159</v>
      </c>
    </row>
    <row r="28" spans="1:40">
      <c r="A28" s="196" t="s">
        <v>316</v>
      </c>
      <c r="B28" s="18" t="str">
        <f t="shared" ca="1" si="3"/>
        <v>275kV OHL Conductor</v>
      </c>
      <c r="C28" s="65" t="s">
        <v>55</v>
      </c>
      <c r="D28" s="126">
        <v>5.6494565843889181E-3</v>
      </c>
      <c r="E28" s="126">
        <v>7.6888234444035328</v>
      </c>
      <c r="F28" s="126">
        <v>11.194526697125278</v>
      </c>
      <c r="G28" s="126">
        <v>17.080578648592727</v>
      </c>
      <c r="H28" s="126">
        <v>6.3564331593929753</v>
      </c>
      <c r="I28" s="126">
        <v>1.9846478457211791</v>
      </c>
      <c r="J28" s="126">
        <v>7.6257837643912714</v>
      </c>
      <c r="K28" s="126">
        <v>0</v>
      </c>
      <c r="L28" s="126">
        <v>0</v>
      </c>
      <c r="M28" s="126">
        <v>0</v>
      </c>
      <c r="N28" s="97">
        <f t="shared" si="4"/>
        <v>51.936443016211356</v>
      </c>
      <c r="P28" s="65" t="str">
        <f>'N0.6_Lookup_References'!B25</f>
        <v>km</v>
      </c>
      <c r="Q28" s="126">
        <v>63.64370000000001</v>
      </c>
      <c r="R28" s="126">
        <v>694.28100000000052</v>
      </c>
      <c r="S28" s="126">
        <v>180.53040000000004</v>
      </c>
      <c r="T28" s="126">
        <v>125.19989999999993</v>
      </c>
      <c r="U28" s="126">
        <v>33.488200000000006</v>
      </c>
      <c r="V28" s="126">
        <v>8.8892000000000007</v>
      </c>
      <c r="W28" s="126">
        <v>28.881199999999996</v>
      </c>
      <c r="X28" s="126">
        <v>0</v>
      </c>
      <c r="Y28" s="126">
        <v>0</v>
      </c>
      <c r="Z28" s="126">
        <v>0</v>
      </c>
      <c r="AA28" s="36">
        <f t="shared" si="5"/>
        <v>1134.9136000000005</v>
      </c>
      <c r="AC28" s="65" t="s">
        <v>55</v>
      </c>
      <c r="AD28" s="97">
        <f t="shared" si="1"/>
        <v>8.8766941337303093E-5</v>
      </c>
      <c r="AE28" s="97">
        <f t="shared" si="1"/>
        <v>1.1074512257145921E-2</v>
      </c>
      <c r="AF28" s="97">
        <f t="shared" si="1"/>
        <v>6.2009094851201103E-2</v>
      </c>
      <c r="AG28" s="97">
        <f t="shared" si="1"/>
        <v>0.1364264560003062</v>
      </c>
      <c r="AH28" s="97">
        <f t="shared" si="1"/>
        <v>0.18981113226130319</v>
      </c>
      <c r="AI28" s="97">
        <f t="shared" si="1"/>
        <v>0.22326506836623983</v>
      </c>
      <c r="AJ28" s="97">
        <f t="shared" si="1"/>
        <v>0.26403971318336056</v>
      </c>
      <c r="AK28" s="97" t="str">
        <f t="shared" si="1"/>
        <v/>
      </c>
      <c r="AL28" s="97" t="str">
        <f t="shared" si="1"/>
        <v/>
      </c>
      <c r="AM28" s="97" t="str">
        <f t="shared" si="1"/>
        <v/>
      </c>
      <c r="AN28" s="63">
        <f t="shared" si="2"/>
        <v>4.5762464223013395E-2</v>
      </c>
    </row>
    <row r="29" spans="1:40">
      <c r="A29" s="196" t="s">
        <v>317</v>
      </c>
      <c r="B29" s="18" t="str">
        <f t="shared" ca="1" si="3"/>
        <v>275kV OHL Fittings</v>
      </c>
      <c r="C29" s="65" t="s">
        <v>55</v>
      </c>
      <c r="D29" s="126">
        <v>6.2388068469763788E-2</v>
      </c>
      <c r="E29" s="126">
        <v>82.94403689473846</v>
      </c>
      <c r="F29" s="126">
        <v>54.539428088636221</v>
      </c>
      <c r="G29" s="126">
        <v>24.014127017571631</v>
      </c>
      <c r="H29" s="126">
        <v>47.206873900493036</v>
      </c>
      <c r="I29" s="126">
        <v>0.96344519278496266</v>
      </c>
      <c r="J29" s="126">
        <v>0</v>
      </c>
      <c r="K29" s="126">
        <v>0.70456443709497174</v>
      </c>
      <c r="L29" s="126">
        <v>0</v>
      </c>
      <c r="M29" s="126">
        <v>83.084760996166594</v>
      </c>
      <c r="N29" s="97">
        <f t="shared" si="4"/>
        <v>293.51962459595563</v>
      </c>
      <c r="P29" s="65" t="str">
        <f>'N0.6_Lookup_References'!B26</f>
        <v>#</v>
      </c>
      <c r="Q29" s="126">
        <v>242</v>
      </c>
      <c r="R29" s="126">
        <v>2562</v>
      </c>
      <c r="S29" s="126">
        <v>408</v>
      </c>
      <c r="T29" s="126">
        <v>101</v>
      </c>
      <c r="U29" s="126">
        <v>118</v>
      </c>
      <c r="V29" s="126">
        <v>2</v>
      </c>
      <c r="W29" s="126">
        <v>0</v>
      </c>
      <c r="X29" s="126">
        <v>1</v>
      </c>
      <c r="Y29" s="126">
        <v>0</v>
      </c>
      <c r="Z29" s="126">
        <v>63</v>
      </c>
      <c r="AA29" s="36">
        <f t="shared" si="5"/>
        <v>3497</v>
      </c>
      <c r="AC29" s="65" t="s">
        <v>55</v>
      </c>
      <c r="AD29" s="97">
        <f t="shared" si="1"/>
        <v>2.5780193582547022E-4</v>
      </c>
      <c r="AE29" s="97">
        <f t="shared" si="1"/>
        <v>3.2374721660709781E-2</v>
      </c>
      <c r="AF29" s="97">
        <f t="shared" si="1"/>
        <v>0.13367506884469663</v>
      </c>
      <c r="AG29" s="97">
        <f t="shared" si="1"/>
        <v>0.23776363383734289</v>
      </c>
      <c r="AH29" s="97">
        <f t="shared" si="1"/>
        <v>0.4000582533940088</v>
      </c>
      <c r="AI29" s="97">
        <f t="shared" si="1"/>
        <v>0.48172259639248133</v>
      </c>
      <c r="AJ29" s="97" t="str">
        <f t="shared" si="1"/>
        <v/>
      </c>
      <c r="AK29" s="97">
        <f t="shared" si="1"/>
        <v>0.70456443709497174</v>
      </c>
      <c r="AL29" s="97" t="str">
        <f t="shared" si="1"/>
        <v/>
      </c>
      <c r="AM29" s="97">
        <f t="shared" si="1"/>
        <v>1.3188057300978824</v>
      </c>
      <c r="AN29" s="63">
        <f t="shared" si="2"/>
        <v>8.3934693907908392E-2</v>
      </c>
    </row>
    <row r="30" spans="1:40">
      <c r="A30" s="196" t="s">
        <v>318</v>
      </c>
      <c r="B30" s="18" t="str">
        <f t="shared" ca="1" si="3"/>
        <v>275kV OHL Tower</v>
      </c>
      <c r="C30" s="65" t="s">
        <v>55</v>
      </c>
      <c r="D30" s="126">
        <v>2.8415036925253174E-2</v>
      </c>
      <c r="E30" s="126">
        <v>37.447166732351469</v>
      </c>
      <c r="F30" s="126">
        <v>7.1684039185696076</v>
      </c>
      <c r="G30" s="126">
        <v>16.46218215520344</v>
      </c>
      <c r="H30" s="126">
        <v>24.359993312984837</v>
      </c>
      <c r="I30" s="126">
        <v>1.5303250919924976</v>
      </c>
      <c r="J30" s="126">
        <v>38.204703442332772</v>
      </c>
      <c r="K30" s="126">
        <v>4.0833323300216087</v>
      </c>
      <c r="L30" s="126">
        <v>0</v>
      </c>
      <c r="M30" s="126">
        <v>99.976023230024566</v>
      </c>
      <c r="N30" s="97">
        <f t="shared" si="4"/>
        <v>229.26054525040607</v>
      </c>
      <c r="P30" s="65" t="str">
        <f>'N0.6_Lookup_References'!B27</f>
        <v>#</v>
      </c>
      <c r="Q30" s="126">
        <v>203</v>
      </c>
      <c r="R30" s="126">
        <v>1494</v>
      </c>
      <c r="S30" s="126">
        <v>17</v>
      </c>
      <c r="T30" s="126">
        <v>21</v>
      </c>
      <c r="U30" s="126">
        <v>22</v>
      </c>
      <c r="V30" s="126">
        <v>1</v>
      </c>
      <c r="W30" s="126">
        <v>22</v>
      </c>
      <c r="X30" s="126">
        <v>2</v>
      </c>
      <c r="Y30" s="126">
        <v>0</v>
      </c>
      <c r="Z30" s="126">
        <v>26</v>
      </c>
      <c r="AA30" s="36">
        <f t="shared" si="5"/>
        <v>1808</v>
      </c>
      <c r="AC30" s="65" t="s">
        <v>55</v>
      </c>
      <c r="AD30" s="97">
        <f t="shared" si="1"/>
        <v>1.3997555135592695E-4</v>
      </c>
      <c r="AE30" s="97">
        <f t="shared" si="1"/>
        <v>2.5065037973461494E-2</v>
      </c>
      <c r="AF30" s="97">
        <f t="shared" si="1"/>
        <v>0.42167081873938866</v>
      </c>
      <c r="AG30" s="97">
        <f t="shared" si="1"/>
        <v>0.78391343596206853</v>
      </c>
      <c r="AH30" s="97">
        <f t="shared" si="1"/>
        <v>1.1072724233174926</v>
      </c>
      <c r="AI30" s="97">
        <f t="shared" si="1"/>
        <v>1.5303250919924976</v>
      </c>
      <c r="AJ30" s="97">
        <f t="shared" si="1"/>
        <v>1.7365774291969442</v>
      </c>
      <c r="AK30" s="97">
        <f t="shared" si="1"/>
        <v>2.0416661650108043</v>
      </c>
      <c r="AL30" s="97" t="str">
        <f t="shared" si="1"/>
        <v/>
      </c>
      <c r="AM30" s="97">
        <f t="shared" si="1"/>
        <v>3.8452316626932523</v>
      </c>
      <c r="AN30" s="63">
        <f t="shared" si="2"/>
        <v>0.12680339892168477</v>
      </c>
    </row>
    <row r="31" spans="1:40">
      <c r="A31" s="196" t="s">
        <v>319</v>
      </c>
      <c r="B31" s="18" t="str">
        <f t="shared" ca="1" si="3"/>
        <v>400kV Circuit Breaker</v>
      </c>
      <c r="C31" s="65" t="s">
        <v>55</v>
      </c>
      <c r="D31" s="126">
        <v>8.4812376049375124E-3</v>
      </c>
      <c r="E31" s="126">
        <v>2.0293397241231341</v>
      </c>
      <c r="F31" s="126">
        <v>0.17133190313603536</v>
      </c>
      <c r="G31" s="126">
        <v>0.28832553708200892</v>
      </c>
      <c r="H31" s="126">
        <v>0.5809128539916969</v>
      </c>
      <c r="I31" s="126">
        <v>0.47342934235541234</v>
      </c>
      <c r="J31" s="126">
        <v>0.29014425072452643</v>
      </c>
      <c r="K31" s="126">
        <v>0.32636263909648044</v>
      </c>
      <c r="L31" s="126">
        <v>0</v>
      </c>
      <c r="M31" s="126">
        <v>2.8705325549551794</v>
      </c>
      <c r="N31" s="97">
        <f t="shared" si="4"/>
        <v>7.0388600430694117</v>
      </c>
      <c r="P31" s="65" t="str">
        <f>'N0.6_Lookup_References'!B28</f>
        <v>#</v>
      </c>
      <c r="Q31" s="126">
        <v>3</v>
      </c>
      <c r="R31" s="126">
        <v>96</v>
      </c>
      <c r="S31" s="126">
        <v>2</v>
      </c>
      <c r="T31" s="126">
        <v>2</v>
      </c>
      <c r="U31" s="126">
        <v>3</v>
      </c>
      <c r="V31" s="126">
        <v>2</v>
      </c>
      <c r="W31" s="126">
        <v>1</v>
      </c>
      <c r="X31" s="126">
        <v>1</v>
      </c>
      <c r="Y31" s="126">
        <v>0</v>
      </c>
      <c r="Z31" s="126">
        <v>4</v>
      </c>
      <c r="AA31" s="36">
        <f t="shared" si="5"/>
        <v>114</v>
      </c>
      <c r="AC31" s="65" t="s">
        <v>55</v>
      </c>
      <c r="AD31" s="97">
        <f t="shared" si="1"/>
        <v>2.8270792016458373E-3</v>
      </c>
      <c r="AE31" s="97">
        <f t="shared" si="1"/>
        <v>2.1138955459615982E-2</v>
      </c>
      <c r="AF31" s="97">
        <f t="shared" si="1"/>
        <v>8.5665951568017679E-2</v>
      </c>
      <c r="AG31" s="97">
        <f t="shared" si="1"/>
        <v>0.14416276854100446</v>
      </c>
      <c r="AH31" s="97">
        <f t="shared" si="1"/>
        <v>0.19363761799723231</v>
      </c>
      <c r="AI31" s="97">
        <f t="shared" si="1"/>
        <v>0.23671467117770617</v>
      </c>
      <c r="AJ31" s="97">
        <f t="shared" si="1"/>
        <v>0.29014425072452643</v>
      </c>
      <c r="AK31" s="97">
        <f t="shared" si="1"/>
        <v>0.32636263909648044</v>
      </c>
      <c r="AL31" s="97" t="str">
        <f t="shared" si="1"/>
        <v/>
      </c>
      <c r="AM31" s="97">
        <f t="shared" si="1"/>
        <v>0.71763313873879486</v>
      </c>
      <c r="AN31" s="63">
        <f t="shared" si="2"/>
        <v>6.174438634271414E-2</v>
      </c>
    </row>
    <row r="32" spans="1:40">
      <c r="A32" s="196" t="s">
        <v>320</v>
      </c>
      <c r="B32" s="18" t="str">
        <f t="shared" ca="1" si="3"/>
        <v>400kV Transformer</v>
      </c>
      <c r="C32" s="65" t="s">
        <v>55</v>
      </c>
      <c r="D32" s="126">
        <v>4.7393076446058217E-2</v>
      </c>
      <c r="E32" s="126">
        <v>3.6534675280224089</v>
      </c>
      <c r="F32" s="126">
        <v>1.8532020476262951</v>
      </c>
      <c r="G32" s="126">
        <v>0.6805077885747135</v>
      </c>
      <c r="H32" s="126">
        <v>1.5987718991132041</v>
      </c>
      <c r="I32" s="126">
        <v>2.1064844322162708</v>
      </c>
      <c r="J32" s="126">
        <v>0</v>
      </c>
      <c r="K32" s="126">
        <v>0</v>
      </c>
      <c r="L32" s="126">
        <v>0</v>
      </c>
      <c r="M32" s="126">
        <v>0</v>
      </c>
      <c r="N32" s="97">
        <f t="shared" ref="N32:N53" si="6">SUM(D32:M32)</f>
        <v>9.9398267719989519</v>
      </c>
      <c r="P32" s="65" t="str">
        <f>'N0.6_Lookup_References'!B29</f>
        <v>#</v>
      </c>
      <c r="Q32" s="126">
        <v>1</v>
      </c>
      <c r="R32" s="126">
        <v>28</v>
      </c>
      <c r="S32" s="126">
        <v>5</v>
      </c>
      <c r="T32" s="126">
        <v>1</v>
      </c>
      <c r="U32" s="126">
        <v>2</v>
      </c>
      <c r="V32" s="126">
        <v>2</v>
      </c>
      <c r="W32" s="126">
        <v>0</v>
      </c>
      <c r="X32" s="126">
        <v>0</v>
      </c>
      <c r="Y32" s="126">
        <v>0</v>
      </c>
      <c r="Z32" s="126">
        <v>0</v>
      </c>
      <c r="AA32" s="36">
        <f t="shared" ref="AA32:AA53" si="7">SUM(Q32:Z32)</f>
        <v>39</v>
      </c>
      <c r="AC32" s="65" t="s">
        <v>55</v>
      </c>
      <c r="AD32" s="97">
        <f t="shared" ref="AD32:AD53" si="8">IFERROR(D32/Q32,"")</f>
        <v>4.7393076446058217E-2</v>
      </c>
      <c r="AE32" s="97">
        <f t="shared" ref="AE32:AE53" si="9">IFERROR(E32/R32,"")</f>
        <v>0.13048098314365747</v>
      </c>
      <c r="AF32" s="97">
        <f t="shared" ref="AF32:AF53" si="10">IFERROR(F32/S32,"")</f>
        <v>0.37064040952525901</v>
      </c>
      <c r="AG32" s="97">
        <f t="shared" ref="AG32:AG53" si="11">IFERROR(G32/T32,"")</f>
        <v>0.6805077885747135</v>
      </c>
      <c r="AH32" s="97">
        <f t="shared" ref="AH32:AH53" si="12">IFERROR(H32/U32,"")</f>
        <v>0.79938594955660203</v>
      </c>
      <c r="AI32" s="97">
        <f t="shared" ref="AI32:AI53" si="13">IFERROR(I32/V32,"")</f>
        <v>1.0532422161081354</v>
      </c>
      <c r="AJ32" s="97" t="str">
        <f t="shared" ref="AJ32:AJ53" si="14">IFERROR(J32/W32,"")</f>
        <v/>
      </c>
      <c r="AK32" s="97" t="str">
        <f t="shared" ref="AK32:AK53" si="15">IFERROR(K32/X32,"")</f>
        <v/>
      </c>
      <c r="AL32" s="97" t="str">
        <f t="shared" ref="AL32:AL53" si="16">IFERROR(L32/Y32,"")</f>
        <v/>
      </c>
      <c r="AM32" s="97" t="str">
        <f t="shared" ref="AM32:AM53" si="17">IFERROR(M32/Z32,"")</f>
        <v/>
      </c>
      <c r="AN32" s="63">
        <f t="shared" ref="AN32:AN53" si="18">IFERROR(N32/AA32,"")</f>
        <v>0.25486735312817826</v>
      </c>
    </row>
    <row r="33" spans="1:40">
      <c r="A33" s="196" t="s">
        <v>321</v>
      </c>
      <c r="B33" s="18" t="str">
        <f t="shared" ca="1" si="3"/>
        <v>400kV Reactor</v>
      </c>
      <c r="C33" s="65" t="s">
        <v>55</v>
      </c>
      <c r="D33" s="126">
        <v>0</v>
      </c>
      <c r="E33" s="126">
        <v>0.17633692354823691</v>
      </c>
      <c r="F33" s="126">
        <v>0.46947158418771273</v>
      </c>
      <c r="G33" s="126">
        <v>0.48716968357001011</v>
      </c>
      <c r="H33" s="126">
        <v>0.2606938103593987</v>
      </c>
      <c r="I33" s="126">
        <v>0</v>
      </c>
      <c r="J33" s="126">
        <v>0</v>
      </c>
      <c r="K33" s="126">
        <v>0</v>
      </c>
      <c r="L33" s="126">
        <v>0</v>
      </c>
      <c r="M33" s="126">
        <v>0</v>
      </c>
      <c r="N33" s="97">
        <f t="shared" si="6"/>
        <v>1.3936720016653585</v>
      </c>
      <c r="P33" s="65" t="str">
        <f>'N0.6_Lookup_References'!B30</f>
        <v>#</v>
      </c>
      <c r="Q33" s="126">
        <v>0</v>
      </c>
      <c r="R33" s="126">
        <v>6</v>
      </c>
      <c r="S33" s="126">
        <v>4</v>
      </c>
      <c r="T33" s="126">
        <v>3</v>
      </c>
      <c r="U33" s="126">
        <v>1</v>
      </c>
      <c r="V33" s="126">
        <v>0</v>
      </c>
      <c r="W33" s="126">
        <v>0</v>
      </c>
      <c r="X33" s="126">
        <v>0</v>
      </c>
      <c r="Y33" s="126">
        <v>0</v>
      </c>
      <c r="Z33" s="126">
        <v>0</v>
      </c>
      <c r="AA33" s="36">
        <f t="shared" si="7"/>
        <v>14</v>
      </c>
      <c r="AC33" s="65" t="s">
        <v>55</v>
      </c>
      <c r="AD33" s="97" t="str">
        <f t="shared" si="8"/>
        <v/>
      </c>
      <c r="AE33" s="97">
        <f t="shared" si="9"/>
        <v>2.9389487258039484E-2</v>
      </c>
      <c r="AF33" s="97">
        <f t="shared" si="10"/>
        <v>0.11736789604692818</v>
      </c>
      <c r="AG33" s="97">
        <f t="shared" si="11"/>
        <v>0.16238989452333671</v>
      </c>
      <c r="AH33" s="97">
        <f t="shared" si="12"/>
        <v>0.2606938103593987</v>
      </c>
      <c r="AI33" s="97" t="str">
        <f t="shared" si="13"/>
        <v/>
      </c>
      <c r="AJ33" s="97" t="str">
        <f t="shared" si="14"/>
        <v/>
      </c>
      <c r="AK33" s="97" t="str">
        <f t="shared" si="15"/>
        <v/>
      </c>
      <c r="AL33" s="97" t="str">
        <f t="shared" si="16"/>
        <v/>
      </c>
      <c r="AM33" s="97" t="str">
        <f t="shared" si="17"/>
        <v/>
      </c>
      <c r="AN33" s="63">
        <f t="shared" si="18"/>
        <v>9.9548000118954177E-2</v>
      </c>
    </row>
    <row r="34" spans="1:40">
      <c r="A34" s="196" t="s">
        <v>322</v>
      </c>
      <c r="B34" s="18" t="str">
        <f t="shared" ca="1" si="3"/>
        <v>400kV Underground Cable</v>
      </c>
      <c r="C34" s="65" t="s">
        <v>55</v>
      </c>
      <c r="D34" s="126">
        <v>4.057835685175347E-4</v>
      </c>
      <c r="E34" s="126">
        <v>1.8963443079423054E-5</v>
      </c>
      <c r="F34" s="126">
        <v>0</v>
      </c>
      <c r="G34" s="126">
        <v>0</v>
      </c>
      <c r="H34" s="126">
        <v>0</v>
      </c>
      <c r="I34" s="126">
        <v>1.2113324090282018</v>
      </c>
      <c r="J34" s="126">
        <v>7.2975060819682233E-2</v>
      </c>
      <c r="K34" s="126">
        <v>9.3791379589459684E-2</v>
      </c>
      <c r="L34" s="126">
        <v>0</v>
      </c>
      <c r="M34" s="126">
        <v>0</v>
      </c>
      <c r="N34" s="97">
        <f t="shared" si="6"/>
        <v>1.3785235964489406</v>
      </c>
      <c r="P34" s="65" t="str">
        <f>'N0.6_Lookup_References'!B31</f>
        <v>km</v>
      </c>
      <c r="Q34" s="126">
        <v>10.1739</v>
      </c>
      <c r="R34" s="126">
        <v>0.4657</v>
      </c>
      <c r="S34" s="126">
        <v>0</v>
      </c>
      <c r="T34" s="126">
        <v>0</v>
      </c>
      <c r="U34" s="126">
        <v>0</v>
      </c>
      <c r="V34" s="126">
        <v>4.3597999999999999</v>
      </c>
      <c r="W34" s="126">
        <v>0.20529999999999998</v>
      </c>
      <c r="X34" s="126">
        <v>0.20810000000000001</v>
      </c>
      <c r="Y34" s="126">
        <v>0</v>
      </c>
      <c r="Z34" s="126">
        <v>0</v>
      </c>
      <c r="AA34" s="36">
        <f t="shared" si="7"/>
        <v>15.412799999999999</v>
      </c>
      <c r="AC34" s="65" t="s">
        <v>55</v>
      </c>
      <c r="AD34" s="97">
        <f t="shared" si="8"/>
        <v>3.9884760860391265E-5</v>
      </c>
      <c r="AE34" s="97">
        <f t="shared" si="9"/>
        <v>4.0720298645958884E-5</v>
      </c>
      <c r="AF34" s="97" t="str">
        <f t="shared" si="10"/>
        <v/>
      </c>
      <c r="AG34" s="97" t="str">
        <f t="shared" si="11"/>
        <v/>
      </c>
      <c r="AH34" s="97" t="str">
        <f t="shared" si="12"/>
        <v/>
      </c>
      <c r="AI34" s="97">
        <f t="shared" si="13"/>
        <v>0.27784127919358731</v>
      </c>
      <c r="AJ34" s="97">
        <f t="shared" si="14"/>
        <v>0.35545572732431679</v>
      </c>
      <c r="AK34" s="97">
        <f t="shared" si="15"/>
        <v>0.45070340984843671</v>
      </c>
      <c r="AL34" s="97" t="str">
        <f t="shared" si="16"/>
        <v/>
      </c>
      <c r="AM34" s="97" t="str">
        <f t="shared" si="17"/>
        <v/>
      </c>
      <c r="AN34" s="63">
        <f t="shared" si="18"/>
        <v>8.9440179360592537E-2</v>
      </c>
    </row>
    <row r="35" spans="1:40">
      <c r="A35" s="196" t="s">
        <v>323</v>
      </c>
      <c r="B35" s="18" t="str">
        <f t="shared" ca="1" si="3"/>
        <v>400kV OHL Conductor</v>
      </c>
      <c r="C35" s="65" t="s">
        <v>55</v>
      </c>
      <c r="D35" s="126">
        <v>0.41724576199510138</v>
      </c>
      <c r="E35" s="126">
        <v>18.629841209056966</v>
      </c>
      <c r="F35" s="126">
        <v>3.9041221367130667</v>
      </c>
      <c r="G35" s="126">
        <v>13.716628206257106</v>
      </c>
      <c r="H35" s="126">
        <v>44.647170240894781</v>
      </c>
      <c r="I35" s="126">
        <v>18.366315231471003</v>
      </c>
      <c r="J35" s="126">
        <v>7.3156337648410394</v>
      </c>
      <c r="K35" s="126">
        <v>0</v>
      </c>
      <c r="L35" s="126">
        <v>0</v>
      </c>
      <c r="M35" s="126">
        <v>0</v>
      </c>
      <c r="N35" s="97">
        <f t="shared" si="6"/>
        <v>106.99695655122906</v>
      </c>
      <c r="P35" s="65" t="str">
        <f>'N0.6_Lookup_References'!B32</f>
        <v>km</v>
      </c>
      <c r="Q35" s="126">
        <v>34.563100000000006</v>
      </c>
      <c r="R35" s="126">
        <v>530.73729999999989</v>
      </c>
      <c r="S35" s="126">
        <v>36.346399999999988</v>
      </c>
      <c r="T35" s="126">
        <v>85.015400000000014</v>
      </c>
      <c r="U35" s="126">
        <v>241.98609999999988</v>
      </c>
      <c r="V35" s="126">
        <v>72.848600000000118</v>
      </c>
      <c r="W35" s="126">
        <v>24.544300000000003</v>
      </c>
      <c r="X35" s="126">
        <v>0</v>
      </c>
      <c r="Y35" s="126">
        <v>0</v>
      </c>
      <c r="Z35" s="126">
        <v>0</v>
      </c>
      <c r="AA35" s="36">
        <f t="shared" si="7"/>
        <v>1026.0411999999999</v>
      </c>
      <c r="AC35" s="65" t="s">
        <v>55</v>
      </c>
      <c r="AD35" s="97">
        <f t="shared" si="8"/>
        <v>1.207200054379096E-2</v>
      </c>
      <c r="AE35" s="97">
        <f t="shared" si="9"/>
        <v>3.5101812533351186E-2</v>
      </c>
      <c r="AF35" s="97">
        <f t="shared" si="10"/>
        <v>0.10741427312507065</v>
      </c>
      <c r="AG35" s="97">
        <f t="shared" si="11"/>
        <v>0.16134286501336351</v>
      </c>
      <c r="AH35" s="97">
        <f t="shared" si="12"/>
        <v>0.18450303650042213</v>
      </c>
      <c r="AI35" s="97">
        <f t="shared" si="13"/>
        <v>0.25211624151282208</v>
      </c>
      <c r="AJ35" s="97">
        <f t="shared" si="14"/>
        <v>0.29805835834963873</v>
      </c>
      <c r="AK35" s="97" t="str">
        <f t="shared" si="15"/>
        <v/>
      </c>
      <c r="AL35" s="97" t="str">
        <f t="shared" si="16"/>
        <v/>
      </c>
      <c r="AM35" s="97" t="str">
        <f t="shared" si="17"/>
        <v/>
      </c>
      <c r="AN35" s="63">
        <f t="shared" si="18"/>
        <v>0.10428134518499751</v>
      </c>
    </row>
    <row r="36" spans="1:40">
      <c r="A36" s="196" t="s">
        <v>324</v>
      </c>
      <c r="B36" s="18" t="str">
        <f t="shared" ca="1" si="3"/>
        <v>400kV OHL Fittings</v>
      </c>
      <c r="C36" s="65" t="s">
        <v>55</v>
      </c>
      <c r="D36" s="126">
        <v>1.9651909872044162</v>
      </c>
      <c r="E36" s="126">
        <v>302.54327597276347</v>
      </c>
      <c r="F36" s="126">
        <v>156.21511568242386</v>
      </c>
      <c r="G36" s="126">
        <v>13.136708529150416</v>
      </c>
      <c r="H36" s="126">
        <v>112.20747260369268</v>
      </c>
      <c r="I36" s="126">
        <v>137.64096972113776</v>
      </c>
      <c r="J36" s="126">
        <v>20.236965939477685</v>
      </c>
      <c r="K36" s="126">
        <v>72.227316383971072</v>
      </c>
      <c r="L36" s="126">
        <v>240.54238402740967</v>
      </c>
      <c r="M36" s="126">
        <v>8.5688247474769668</v>
      </c>
      <c r="N36" s="97">
        <f t="shared" si="6"/>
        <v>1065.2842245947081</v>
      </c>
      <c r="P36" s="65" t="str">
        <f>'N0.6_Lookup_References'!B33</f>
        <v>#</v>
      </c>
      <c r="Q36" s="126">
        <v>166</v>
      </c>
      <c r="R36" s="126">
        <v>2329</v>
      </c>
      <c r="S36" s="126">
        <v>334</v>
      </c>
      <c r="T36" s="126">
        <v>16</v>
      </c>
      <c r="U36" s="126">
        <v>91</v>
      </c>
      <c r="V36" s="126">
        <v>99</v>
      </c>
      <c r="W36" s="126">
        <v>11</v>
      </c>
      <c r="X36" s="126">
        <v>31</v>
      </c>
      <c r="Y36" s="126">
        <v>97</v>
      </c>
      <c r="Z36" s="126">
        <v>3</v>
      </c>
      <c r="AA36" s="36">
        <f t="shared" si="7"/>
        <v>3177</v>
      </c>
      <c r="AC36" s="65" t="s">
        <v>55</v>
      </c>
      <c r="AD36" s="97">
        <f t="shared" si="8"/>
        <v>1.183849992291817E-2</v>
      </c>
      <c r="AE36" s="97">
        <f t="shared" si="9"/>
        <v>0.12990265177018612</v>
      </c>
      <c r="AF36" s="97">
        <f t="shared" si="10"/>
        <v>0.46770992719288579</v>
      </c>
      <c r="AG36" s="97">
        <f t="shared" si="11"/>
        <v>0.82104428307190103</v>
      </c>
      <c r="AH36" s="97">
        <f t="shared" si="12"/>
        <v>1.2330491494911284</v>
      </c>
      <c r="AI36" s="97">
        <f t="shared" si="13"/>
        <v>1.390312825466038</v>
      </c>
      <c r="AJ36" s="97">
        <f t="shared" si="14"/>
        <v>1.8397241763161531</v>
      </c>
      <c r="AK36" s="97">
        <f t="shared" si="15"/>
        <v>2.3299134317410024</v>
      </c>
      <c r="AL36" s="97">
        <f t="shared" si="16"/>
        <v>2.4798183920351513</v>
      </c>
      <c r="AM36" s="97">
        <f t="shared" si="17"/>
        <v>2.8562749158256557</v>
      </c>
      <c r="AN36" s="63">
        <f t="shared" si="18"/>
        <v>0.3353113706624829</v>
      </c>
    </row>
    <row r="37" spans="1:40">
      <c r="A37" s="196" t="s">
        <v>325</v>
      </c>
      <c r="B37" s="18" t="str">
        <f t="shared" ca="1" si="3"/>
        <v>400kV OHL Tower</v>
      </c>
      <c r="C37" s="65" t="s">
        <v>55</v>
      </c>
      <c r="D37" s="126">
        <v>1.3669631648920658E-2</v>
      </c>
      <c r="E37" s="126">
        <v>12.69807751880186</v>
      </c>
      <c r="F37" s="126">
        <v>13.573445755279144</v>
      </c>
      <c r="G37" s="126">
        <v>3.2353063636786978</v>
      </c>
      <c r="H37" s="126">
        <v>31.706320703479609</v>
      </c>
      <c r="I37" s="126">
        <v>20.195568039399177</v>
      </c>
      <c r="J37" s="126">
        <v>1.0239465902291023</v>
      </c>
      <c r="K37" s="126">
        <v>0</v>
      </c>
      <c r="L37" s="126">
        <v>0</v>
      </c>
      <c r="M37" s="126">
        <v>0</v>
      </c>
      <c r="N37" s="97">
        <f t="shared" si="6"/>
        <v>82.446334602516501</v>
      </c>
      <c r="P37" s="65" t="str">
        <f>'N0.6_Lookup_References'!B34</f>
        <v>#</v>
      </c>
      <c r="Q37" s="126">
        <v>63</v>
      </c>
      <c r="R37" s="126">
        <v>971</v>
      </c>
      <c r="S37" s="126">
        <v>238</v>
      </c>
      <c r="T37" s="126">
        <v>34</v>
      </c>
      <c r="U37" s="126">
        <v>225</v>
      </c>
      <c r="V37" s="126">
        <v>126</v>
      </c>
      <c r="W37" s="126">
        <v>5</v>
      </c>
      <c r="X37" s="126">
        <v>0</v>
      </c>
      <c r="Y37" s="126">
        <v>0</v>
      </c>
      <c r="Z37" s="126">
        <v>0</v>
      </c>
      <c r="AA37" s="36">
        <f t="shared" si="7"/>
        <v>1662</v>
      </c>
      <c r="AC37" s="65" t="s">
        <v>55</v>
      </c>
      <c r="AD37" s="97">
        <f t="shared" si="8"/>
        <v>2.1697828014159774E-4</v>
      </c>
      <c r="AE37" s="97">
        <f t="shared" si="9"/>
        <v>1.3077319792792853E-2</v>
      </c>
      <c r="AF37" s="97">
        <f t="shared" si="10"/>
        <v>5.7031284686046825E-2</v>
      </c>
      <c r="AG37" s="97">
        <f t="shared" si="11"/>
        <v>9.5156069519961695E-2</v>
      </c>
      <c r="AH37" s="97">
        <f t="shared" si="12"/>
        <v>0.14091698090435381</v>
      </c>
      <c r="AI37" s="97">
        <f t="shared" si="13"/>
        <v>0.16028228602697758</v>
      </c>
      <c r="AJ37" s="97">
        <f t="shared" si="14"/>
        <v>0.20478931804582046</v>
      </c>
      <c r="AK37" s="97" t="str">
        <f t="shared" si="15"/>
        <v/>
      </c>
      <c r="AL37" s="97" t="str">
        <f t="shared" si="16"/>
        <v/>
      </c>
      <c r="AM37" s="97" t="str">
        <f t="shared" si="17"/>
        <v/>
      </c>
      <c r="AN37" s="63">
        <f t="shared" si="18"/>
        <v>4.9606699520166365E-2</v>
      </c>
    </row>
    <row r="38" spans="1:40">
      <c r="A38" s="196" t="s">
        <v>326</v>
      </c>
      <c r="B38" s="18" t="str">
        <f t="shared" ca="1" si="3"/>
        <v>No entry required</v>
      </c>
      <c r="C38" s="65" t="s">
        <v>55</v>
      </c>
      <c r="D38" s="126"/>
      <c r="E38" s="126"/>
      <c r="F38" s="126"/>
      <c r="G38" s="126"/>
      <c r="H38" s="126"/>
      <c r="I38" s="126"/>
      <c r="J38" s="126"/>
      <c r="K38" s="126"/>
      <c r="L38" s="126"/>
      <c r="M38" s="126"/>
      <c r="N38" s="97">
        <f t="shared" si="6"/>
        <v>0</v>
      </c>
      <c r="P38" s="65" t="str">
        <f>'N0.6_Lookup_References'!B35</f>
        <v>-</v>
      </c>
      <c r="Q38" s="126"/>
      <c r="R38" s="126"/>
      <c r="S38" s="126"/>
      <c r="T38" s="126"/>
      <c r="U38" s="126"/>
      <c r="V38" s="126"/>
      <c r="W38" s="126"/>
      <c r="X38" s="126"/>
      <c r="Y38" s="126"/>
      <c r="Z38" s="126"/>
      <c r="AA38" s="36">
        <f t="shared" si="7"/>
        <v>0</v>
      </c>
      <c r="AC38" s="65" t="s">
        <v>55</v>
      </c>
      <c r="AD38" s="97" t="str">
        <f t="shared" si="8"/>
        <v/>
      </c>
      <c r="AE38" s="97" t="str">
        <f t="shared" si="9"/>
        <v/>
      </c>
      <c r="AF38" s="97" t="str">
        <f t="shared" si="10"/>
        <v/>
      </c>
      <c r="AG38" s="97" t="str">
        <f t="shared" si="11"/>
        <v/>
      </c>
      <c r="AH38" s="97" t="str">
        <f t="shared" si="12"/>
        <v/>
      </c>
      <c r="AI38" s="97" t="str">
        <f t="shared" si="13"/>
        <v/>
      </c>
      <c r="AJ38" s="97" t="str">
        <f t="shared" si="14"/>
        <v/>
      </c>
      <c r="AK38" s="97" t="str">
        <f t="shared" si="15"/>
        <v/>
      </c>
      <c r="AL38" s="97" t="str">
        <f t="shared" si="16"/>
        <v/>
      </c>
      <c r="AM38" s="97" t="str">
        <f t="shared" si="17"/>
        <v/>
      </c>
      <c r="AN38" s="63" t="str">
        <f t="shared" si="18"/>
        <v/>
      </c>
    </row>
    <row r="39" spans="1:40">
      <c r="A39" s="196" t="s">
        <v>327</v>
      </c>
      <c r="B39" s="18" t="str">
        <f t="shared" ca="1" si="3"/>
        <v>No entry required</v>
      </c>
      <c r="C39" s="65" t="s">
        <v>55</v>
      </c>
      <c r="D39" s="126"/>
      <c r="E39" s="126"/>
      <c r="F39" s="126"/>
      <c r="G39" s="126"/>
      <c r="H39" s="126"/>
      <c r="I39" s="126"/>
      <c r="J39" s="126"/>
      <c r="K39" s="126"/>
      <c r="L39" s="126"/>
      <c r="M39" s="126"/>
      <c r="N39" s="97">
        <f t="shared" si="6"/>
        <v>0</v>
      </c>
      <c r="P39" s="65" t="str">
        <f>'N0.6_Lookup_References'!B36</f>
        <v>-</v>
      </c>
      <c r="Q39" s="126"/>
      <c r="R39" s="126"/>
      <c r="S39" s="126"/>
      <c r="T39" s="126"/>
      <c r="U39" s="126"/>
      <c r="V39" s="126"/>
      <c r="W39" s="126"/>
      <c r="X39" s="126"/>
      <c r="Y39" s="126"/>
      <c r="Z39" s="126"/>
      <c r="AA39" s="36">
        <f t="shared" si="7"/>
        <v>0</v>
      </c>
      <c r="AC39" s="65" t="s">
        <v>55</v>
      </c>
      <c r="AD39" s="97" t="str">
        <f t="shared" si="8"/>
        <v/>
      </c>
      <c r="AE39" s="97" t="str">
        <f t="shared" si="9"/>
        <v/>
      </c>
      <c r="AF39" s="97" t="str">
        <f t="shared" si="10"/>
        <v/>
      </c>
      <c r="AG39" s="97" t="str">
        <f t="shared" si="11"/>
        <v/>
      </c>
      <c r="AH39" s="97" t="str">
        <f t="shared" si="12"/>
        <v/>
      </c>
      <c r="AI39" s="97" t="str">
        <f t="shared" si="13"/>
        <v/>
      </c>
      <c r="AJ39" s="97" t="str">
        <f t="shared" si="14"/>
        <v/>
      </c>
      <c r="AK39" s="97" t="str">
        <f t="shared" si="15"/>
        <v/>
      </c>
      <c r="AL39" s="97" t="str">
        <f t="shared" si="16"/>
        <v/>
      </c>
      <c r="AM39" s="97" t="str">
        <f t="shared" si="17"/>
        <v/>
      </c>
      <c r="AN39" s="63" t="str">
        <f t="shared" si="18"/>
        <v/>
      </c>
    </row>
    <row r="40" spans="1:40">
      <c r="A40" s="196" t="s">
        <v>328</v>
      </c>
      <c r="B40" s="18" t="str">
        <f t="shared" ca="1" si="3"/>
        <v>No entry required</v>
      </c>
      <c r="C40" s="65" t="s">
        <v>55</v>
      </c>
      <c r="D40" s="126"/>
      <c r="E40" s="126"/>
      <c r="F40" s="126"/>
      <c r="G40" s="126"/>
      <c r="H40" s="126"/>
      <c r="I40" s="126"/>
      <c r="J40" s="126"/>
      <c r="K40" s="126"/>
      <c r="L40" s="126"/>
      <c r="M40" s="126"/>
      <c r="N40" s="97">
        <f t="shared" si="6"/>
        <v>0</v>
      </c>
      <c r="P40" s="65" t="str">
        <f>'N0.6_Lookup_References'!B37</f>
        <v>-</v>
      </c>
      <c r="Q40" s="126"/>
      <c r="R40" s="126"/>
      <c r="S40" s="126"/>
      <c r="T40" s="126"/>
      <c r="U40" s="126"/>
      <c r="V40" s="126"/>
      <c r="W40" s="126"/>
      <c r="X40" s="126"/>
      <c r="Y40" s="126"/>
      <c r="Z40" s="126"/>
      <c r="AA40" s="36">
        <f t="shared" si="7"/>
        <v>0</v>
      </c>
      <c r="AC40" s="65" t="s">
        <v>55</v>
      </c>
      <c r="AD40" s="97" t="str">
        <f t="shared" si="8"/>
        <v/>
      </c>
      <c r="AE40" s="97" t="str">
        <f t="shared" si="9"/>
        <v/>
      </c>
      <c r="AF40" s="97" t="str">
        <f t="shared" si="10"/>
        <v/>
      </c>
      <c r="AG40" s="97" t="str">
        <f t="shared" si="11"/>
        <v/>
      </c>
      <c r="AH40" s="97" t="str">
        <f t="shared" si="12"/>
        <v/>
      </c>
      <c r="AI40" s="97" t="str">
        <f t="shared" si="13"/>
        <v/>
      </c>
      <c r="AJ40" s="97" t="str">
        <f t="shared" si="14"/>
        <v/>
      </c>
      <c r="AK40" s="97" t="str">
        <f t="shared" si="15"/>
        <v/>
      </c>
      <c r="AL40" s="97" t="str">
        <f t="shared" si="16"/>
        <v/>
      </c>
      <c r="AM40" s="97" t="str">
        <f t="shared" si="17"/>
        <v/>
      </c>
      <c r="AN40" s="63" t="str">
        <f t="shared" si="18"/>
        <v/>
      </c>
    </row>
    <row r="41" spans="1:40">
      <c r="A41" s="196" t="s">
        <v>329</v>
      </c>
      <c r="B41" s="18" t="str">
        <f t="shared" ca="1" si="3"/>
        <v>No entry required</v>
      </c>
      <c r="C41" s="65" t="s">
        <v>55</v>
      </c>
      <c r="D41" s="126"/>
      <c r="E41" s="126"/>
      <c r="F41" s="126"/>
      <c r="G41" s="126"/>
      <c r="H41" s="126"/>
      <c r="I41" s="126"/>
      <c r="J41" s="126"/>
      <c r="K41" s="126"/>
      <c r="L41" s="126"/>
      <c r="M41" s="126"/>
      <c r="N41" s="97">
        <f t="shared" si="6"/>
        <v>0</v>
      </c>
      <c r="P41" s="65" t="str">
        <f>'N0.6_Lookup_References'!B38</f>
        <v>-</v>
      </c>
      <c r="Q41" s="126"/>
      <c r="R41" s="126"/>
      <c r="S41" s="126"/>
      <c r="T41" s="126"/>
      <c r="U41" s="126"/>
      <c r="V41" s="126"/>
      <c r="W41" s="126"/>
      <c r="X41" s="126"/>
      <c r="Y41" s="126"/>
      <c r="Z41" s="126"/>
      <c r="AA41" s="36">
        <f t="shared" si="7"/>
        <v>0</v>
      </c>
      <c r="AC41" s="65" t="s">
        <v>55</v>
      </c>
      <c r="AD41" s="97" t="str">
        <f t="shared" si="8"/>
        <v/>
      </c>
      <c r="AE41" s="97" t="str">
        <f t="shared" si="9"/>
        <v/>
      </c>
      <c r="AF41" s="97" t="str">
        <f t="shared" si="10"/>
        <v/>
      </c>
      <c r="AG41" s="97" t="str">
        <f t="shared" si="11"/>
        <v/>
      </c>
      <c r="AH41" s="97" t="str">
        <f t="shared" si="12"/>
        <v/>
      </c>
      <c r="AI41" s="97" t="str">
        <f t="shared" si="13"/>
        <v/>
      </c>
      <c r="AJ41" s="97" t="str">
        <f t="shared" si="14"/>
        <v/>
      </c>
      <c r="AK41" s="97" t="str">
        <f t="shared" si="15"/>
        <v/>
      </c>
      <c r="AL41" s="97" t="str">
        <f t="shared" si="16"/>
        <v/>
      </c>
      <c r="AM41" s="97" t="str">
        <f t="shared" si="17"/>
        <v/>
      </c>
      <c r="AN41" s="63" t="str">
        <f t="shared" si="18"/>
        <v/>
      </c>
    </row>
    <row r="42" spans="1:40">
      <c r="A42" s="196" t="s">
        <v>330</v>
      </c>
      <c r="B42" s="18" t="str">
        <f t="shared" ca="1" si="3"/>
        <v>No entry required</v>
      </c>
      <c r="C42" s="65" t="s">
        <v>55</v>
      </c>
      <c r="D42" s="126"/>
      <c r="E42" s="126"/>
      <c r="F42" s="126"/>
      <c r="G42" s="126"/>
      <c r="H42" s="126"/>
      <c r="I42" s="126"/>
      <c r="J42" s="126"/>
      <c r="K42" s="126"/>
      <c r="L42" s="126"/>
      <c r="M42" s="126"/>
      <c r="N42" s="97">
        <f t="shared" si="6"/>
        <v>0</v>
      </c>
      <c r="P42" s="65" t="str">
        <f>'N0.6_Lookup_References'!B39</f>
        <v>-</v>
      </c>
      <c r="Q42" s="126"/>
      <c r="R42" s="126"/>
      <c r="S42" s="126"/>
      <c r="T42" s="126"/>
      <c r="U42" s="126"/>
      <c r="V42" s="126"/>
      <c r="W42" s="126"/>
      <c r="X42" s="126"/>
      <c r="Y42" s="126"/>
      <c r="Z42" s="126"/>
      <c r="AA42" s="36">
        <f t="shared" si="7"/>
        <v>0</v>
      </c>
      <c r="AC42" s="65" t="s">
        <v>55</v>
      </c>
      <c r="AD42" s="97" t="str">
        <f t="shared" si="8"/>
        <v/>
      </c>
      <c r="AE42" s="97" t="str">
        <f t="shared" si="9"/>
        <v/>
      </c>
      <c r="AF42" s="97" t="str">
        <f t="shared" si="10"/>
        <v/>
      </c>
      <c r="AG42" s="97" t="str">
        <f t="shared" si="11"/>
        <v/>
      </c>
      <c r="AH42" s="97" t="str">
        <f t="shared" si="12"/>
        <v/>
      </c>
      <c r="AI42" s="97" t="str">
        <f t="shared" si="13"/>
        <v/>
      </c>
      <c r="AJ42" s="97" t="str">
        <f t="shared" si="14"/>
        <v/>
      </c>
      <c r="AK42" s="97" t="str">
        <f t="shared" si="15"/>
        <v/>
      </c>
      <c r="AL42" s="97" t="str">
        <f t="shared" si="16"/>
        <v/>
      </c>
      <c r="AM42" s="97" t="str">
        <f t="shared" si="17"/>
        <v/>
      </c>
      <c r="AN42" s="63" t="str">
        <f t="shared" si="18"/>
        <v/>
      </c>
    </row>
    <row r="43" spans="1:40">
      <c r="A43" s="196" t="s">
        <v>351</v>
      </c>
      <c r="B43" s="18" t="str">
        <f t="shared" ca="1" si="3"/>
        <v>No entry required</v>
      </c>
      <c r="C43" s="65" t="s">
        <v>55</v>
      </c>
      <c r="D43" s="126"/>
      <c r="E43" s="126"/>
      <c r="F43" s="126"/>
      <c r="G43" s="126"/>
      <c r="H43" s="126"/>
      <c r="I43" s="126"/>
      <c r="J43" s="126"/>
      <c r="K43" s="126"/>
      <c r="L43" s="126"/>
      <c r="M43" s="126"/>
      <c r="N43" s="97">
        <f t="shared" si="6"/>
        <v>0</v>
      </c>
      <c r="P43" s="65" t="str">
        <f>'N0.6_Lookup_References'!B40</f>
        <v>-</v>
      </c>
      <c r="Q43" s="126"/>
      <c r="R43" s="126"/>
      <c r="S43" s="126"/>
      <c r="T43" s="126"/>
      <c r="U43" s="126"/>
      <c r="V43" s="126"/>
      <c r="W43" s="126"/>
      <c r="X43" s="126"/>
      <c r="Y43" s="126"/>
      <c r="Z43" s="126"/>
      <c r="AA43" s="36">
        <f t="shared" si="7"/>
        <v>0</v>
      </c>
      <c r="AC43" s="65" t="s">
        <v>55</v>
      </c>
      <c r="AD43" s="97" t="str">
        <f t="shared" si="8"/>
        <v/>
      </c>
      <c r="AE43" s="97" t="str">
        <f t="shared" si="9"/>
        <v/>
      </c>
      <c r="AF43" s="97" t="str">
        <f t="shared" si="10"/>
        <v/>
      </c>
      <c r="AG43" s="97" t="str">
        <f t="shared" si="11"/>
        <v/>
      </c>
      <c r="AH43" s="97" t="str">
        <f t="shared" si="12"/>
        <v/>
      </c>
      <c r="AI43" s="97" t="str">
        <f t="shared" si="13"/>
        <v/>
      </c>
      <c r="AJ43" s="97" t="str">
        <f t="shared" si="14"/>
        <v/>
      </c>
      <c r="AK43" s="97" t="str">
        <f t="shared" si="15"/>
        <v/>
      </c>
      <c r="AL43" s="97" t="str">
        <f t="shared" si="16"/>
        <v/>
      </c>
      <c r="AM43" s="97" t="str">
        <f t="shared" si="17"/>
        <v/>
      </c>
      <c r="AN43" s="63" t="str">
        <f t="shared" si="18"/>
        <v/>
      </c>
    </row>
    <row r="44" spans="1:40">
      <c r="A44" s="196" t="s">
        <v>352</v>
      </c>
      <c r="B44" s="18" t="str">
        <f t="shared" ca="1" si="3"/>
        <v>No entry required</v>
      </c>
      <c r="C44" s="65" t="s">
        <v>55</v>
      </c>
      <c r="D44" s="126"/>
      <c r="E44" s="126"/>
      <c r="F44" s="126"/>
      <c r="G44" s="126"/>
      <c r="H44" s="126"/>
      <c r="I44" s="126"/>
      <c r="J44" s="126"/>
      <c r="K44" s="126"/>
      <c r="L44" s="126"/>
      <c r="M44" s="126"/>
      <c r="N44" s="97">
        <f t="shared" si="6"/>
        <v>0</v>
      </c>
      <c r="P44" s="65" t="str">
        <f>'N0.6_Lookup_References'!B41</f>
        <v>-</v>
      </c>
      <c r="Q44" s="126"/>
      <c r="R44" s="126"/>
      <c r="S44" s="126"/>
      <c r="T44" s="126"/>
      <c r="U44" s="126"/>
      <c r="V44" s="126"/>
      <c r="W44" s="126"/>
      <c r="X44" s="126"/>
      <c r="Y44" s="126"/>
      <c r="Z44" s="126"/>
      <c r="AA44" s="36">
        <f t="shared" si="7"/>
        <v>0</v>
      </c>
      <c r="AC44" s="65" t="s">
        <v>55</v>
      </c>
      <c r="AD44" s="97" t="str">
        <f t="shared" si="8"/>
        <v/>
      </c>
      <c r="AE44" s="97" t="str">
        <f t="shared" si="9"/>
        <v/>
      </c>
      <c r="AF44" s="97" t="str">
        <f t="shared" si="10"/>
        <v/>
      </c>
      <c r="AG44" s="97" t="str">
        <f t="shared" si="11"/>
        <v/>
      </c>
      <c r="AH44" s="97" t="str">
        <f t="shared" si="12"/>
        <v/>
      </c>
      <c r="AI44" s="97" t="str">
        <f t="shared" si="13"/>
        <v/>
      </c>
      <c r="AJ44" s="97" t="str">
        <f t="shared" si="14"/>
        <v/>
      </c>
      <c r="AK44" s="97" t="str">
        <f t="shared" si="15"/>
        <v/>
      </c>
      <c r="AL44" s="97" t="str">
        <f t="shared" si="16"/>
        <v/>
      </c>
      <c r="AM44" s="97" t="str">
        <f t="shared" si="17"/>
        <v/>
      </c>
      <c r="AN44" s="63" t="str">
        <f t="shared" si="18"/>
        <v/>
      </c>
    </row>
    <row r="45" spans="1:40">
      <c r="A45" s="196" t="s">
        <v>353</v>
      </c>
      <c r="B45" s="18" t="str">
        <f t="shared" ca="1" si="3"/>
        <v>No entry required</v>
      </c>
      <c r="C45" s="65" t="s">
        <v>55</v>
      </c>
      <c r="D45" s="126"/>
      <c r="E45" s="126"/>
      <c r="F45" s="126"/>
      <c r="G45" s="126"/>
      <c r="H45" s="126"/>
      <c r="I45" s="126"/>
      <c r="J45" s="126"/>
      <c r="K45" s="126"/>
      <c r="L45" s="126"/>
      <c r="M45" s="126"/>
      <c r="N45" s="97">
        <f t="shared" si="6"/>
        <v>0</v>
      </c>
      <c r="P45" s="65" t="str">
        <f>'N0.6_Lookup_References'!B42</f>
        <v>-</v>
      </c>
      <c r="Q45" s="126"/>
      <c r="R45" s="126"/>
      <c r="S45" s="126"/>
      <c r="T45" s="126"/>
      <c r="U45" s="126"/>
      <c r="V45" s="126"/>
      <c r="W45" s="126"/>
      <c r="X45" s="126"/>
      <c r="Y45" s="126"/>
      <c r="Z45" s="126"/>
      <c r="AA45" s="36">
        <f t="shared" si="7"/>
        <v>0</v>
      </c>
      <c r="AC45" s="65" t="s">
        <v>55</v>
      </c>
      <c r="AD45" s="97" t="str">
        <f t="shared" si="8"/>
        <v/>
      </c>
      <c r="AE45" s="97" t="str">
        <f t="shared" si="9"/>
        <v/>
      </c>
      <c r="AF45" s="97" t="str">
        <f t="shared" si="10"/>
        <v/>
      </c>
      <c r="AG45" s="97" t="str">
        <f t="shared" si="11"/>
        <v/>
      </c>
      <c r="AH45" s="97" t="str">
        <f t="shared" si="12"/>
        <v/>
      </c>
      <c r="AI45" s="97" t="str">
        <f t="shared" si="13"/>
        <v/>
      </c>
      <c r="AJ45" s="97" t="str">
        <f t="shared" si="14"/>
        <v/>
      </c>
      <c r="AK45" s="97" t="str">
        <f t="shared" si="15"/>
        <v/>
      </c>
      <c r="AL45" s="97" t="str">
        <f t="shared" si="16"/>
        <v/>
      </c>
      <c r="AM45" s="97" t="str">
        <f t="shared" si="17"/>
        <v/>
      </c>
      <c r="AN45" s="63" t="str">
        <f t="shared" si="18"/>
        <v/>
      </c>
    </row>
    <row r="46" spans="1:40">
      <c r="A46" s="196" t="s">
        <v>354</v>
      </c>
      <c r="B46" s="18" t="str">
        <f t="shared" ca="1" si="3"/>
        <v>No entry required</v>
      </c>
      <c r="C46" s="65" t="s">
        <v>55</v>
      </c>
      <c r="D46" s="126"/>
      <c r="E46" s="126"/>
      <c r="F46" s="126"/>
      <c r="G46" s="126"/>
      <c r="H46" s="126"/>
      <c r="I46" s="126"/>
      <c r="J46" s="126"/>
      <c r="K46" s="126"/>
      <c r="L46" s="126"/>
      <c r="M46" s="126"/>
      <c r="N46" s="97">
        <f t="shared" si="6"/>
        <v>0</v>
      </c>
      <c r="P46" s="65" t="str">
        <f>'N0.6_Lookup_References'!B43</f>
        <v>-</v>
      </c>
      <c r="Q46" s="126"/>
      <c r="R46" s="126"/>
      <c r="S46" s="126"/>
      <c r="T46" s="126"/>
      <c r="U46" s="126"/>
      <c r="V46" s="126"/>
      <c r="W46" s="126"/>
      <c r="X46" s="126"/>
      <c r="Y46" s="126"/>
      <c r="Z46" s="126"/>
      <c r="AA46" s="36">
        <f t="shared" si="7"/>
        <v>0</v>
      </c>
      <c r="AC46" s="65" t="s">
        <v>55</v>
      </c>
      <c r="AD46" s="97" t="str">
        <f t="shared" si="8"/>
        <v/>
      </c>
      <c r="AE46" s="97" t="str">
        <f t="shared" si="9"/>
        <v/>
      </c>
      <c r="AF46" s="97" t="str">
        <f t="shared" si="10"/>
        <v/>
      </c>
      <c r="AG46" s="97" t="str">
        <f t="shared" si="11"/>
        <v/>
      </c>
      <c r="AH46" s="97" t="str">
        <f t="shared" si="12"/>
        <v/>
      </c>
      <c r="AI46" s="97" t="str">
        <f t="shared" si="13"/>
        <v/>
      </c>
      <c r="AJ46" s="97" t="str">
        <f t="shared" si="14"/>
        <v/>
      </c>
      <c r="AK46" s="97" t="str">
        <f t="shared" si="15"/>
        <v/>
      </c>
      <c r="AL46" s="97" t="str">
        <f t="shared" si="16"/>
        <v/>
      </c>
      <c r="AM46" s="97" t="str">
        <f t="shared" si="17"/>
        <v/>
      </c>
      <c r="AN46" s="63" t="str">
        <f t="shared" si="18"/>
        <v/>
      </c>
    </row>
    <row r="47" spans="1:40">
      <c r="A47" s="196" t="s">
        <v>355</v>
      </c>
      <c r="B47" s="18" t="str">
        <f t="shared" ca="1" si="3"/>
        <v>No entry required</v>
      </c>
      <c r="C47" s="65" t="s">
        <v>55</v>
      </c>
      <c r="D47" s="126"/>
      <c r="E47" s="126"/>
      <c r="F47" s="126"/>
      <c r="G47" s="126"/>
      <c r="H47" s="126"/>
      <c r="I47" s="126"/>
      <c r="J47" s="126"/>
      <c r="K47" s="126"/>
      <c r="L47" s="126"/>
      <c r="M47" s="126"/>
      <c r="N47" s="97">
        <f t="shared" si="6"/>
        <v>0</v>
      </c>
      <c r="P47" s="65" t="str">
        <f>'N0.6_Lookup_References'!B44</f>
        <v>-</v>
      </c>
      <c r="Q47" s="126"/>
      <c r="R47" s="126"/>
      <c r="S47" s="126"/>
      <c r="T47" s="126"/>
      <c r="U47" s="126"/>
      <c r="V47" s="126"/>
      <c r="W47" s="126"/>
      <c r="X47" s="126"/>
      <c r="Y47" s="126"/>
      <c r="Z47" s="126"/>
      <c r="AA47" s="36">
        <f t="shared" si="7"/>
        <v>0</v>
      </c>
      <c r="AC47" s="65" t="s">
        <v>55</v>
      </c>
      <c r="AD47" s="97" t="str">
        <f t="shared" si="8"/>
        <v/>
      </c>
      <c r="AE47" s="97" t="str">
        <f t="shared" si="9"/>
        <v/>
      </c>
      <c r="AF47" s="97" t="str">
        <f t="shared" si="10"/>
        <v/>
      </c>
      <c r="AG47" s="97" t="str">
        <f t="shared" si="11"/>
        <v/>
      </c>
      <c r="AH47" s="97" t="str">
        <f t="shared" si="12"/>
        <v/>
      </c>
      <c r="AI47" s="97" t="str">
        <f t="shared" si="13"/>
        <v/>
      </c>
      <c r="AJ47" s="97" t="str">
        <f t="shared" si="14"/>
        <v/>
      </c>
      <c r="AK47" s="97" t="str">
        <f t="shared" si="15"/>
        <v/>
      </c>
      <c r="AL47" s="97" t="str">
        <f t="shared" si="16"/>
        <v/>
      </c>
      <c r="AM47" s="97" t="str">
        <f t="shared" si="17"/>
        <v/>
      </c>
      <c r="AN47" s="63" t="str">
        <f t="shared" si="18"/>
        <v/>
      </c>
    </row>
    <row r="48" spans="1:40">
      <c r="A48" s="196" t="s">
        <v>356</v>
      </c>
      <c r="B48" s="18" t="str">
        <f t="shared" ca="1" si="3"/>
        <v>No entry required</v>
      </c>
      <c r="C48" s="65" t="s">
        <v>55</v>
      </c>
      <c r="D48" s="126"/>
      <c r="E48" s="126"/>
      <c r="F48" s="126"/>
      <c r="G48" s="126"/>
      <c r="H48" s="126"/>
      <c r="I48" s="126"/>
      <c r="J48" s="126"/>
      <c r="K48" s="126"/>
      <c r="L48" s="126"/>
      <c r="M48" s="126"/>
      <c r="N48" s="97">
        <f t="shared" si="6"/>
        <v>0</v>
      </c>
      <c r="P48" s="65" t="str">
        <f>'N0.6_Lookup_References'!B45</f>
        <v>-</v>
      </c>
      <c r="Q48" s="126"/>
      <c r="R48" s="126"/>
      <c r="S48" s="126"/>
      <c r="T48" s="126"/>
      <c r="U48" s="126"/>
      <c r="V48" s="126"/>
      <c r="W48" s="126"/>
      <c r="X48" s="126"/>
      <c r="Y48" s="126"/>
      <c r="Z48" s="126"/>
      <c r="AA48" s="36">
        <f t="shared" si="7"/>
        <v>0</v>
      </c>
      <c r="AC48" s="65" t="s">
        <v>55</v>
      </c>
      <c r="AD48" s="97" t="str">
        <f t="shared" si="8"/>
        <v/>
      </c>
      <c r="AE48" s="97" t="str">
        <f t="shared" si="9"/>
        <v/>
      </c>
      <c r="AF48" s="97" t="str">
        <f t="shared" si="10"/>
        <v/>
      </c>
      <c r="AG48" s="97" t="str">
        <f t="shared" si="11"/>
        <v/>
      </c>
      <c r="AH48" s="97" t="str">
        <f t="shared" si="12"/>
        <v/>
      </c>
      <c r="AI48" s="97" t="str">
        <f t="shared" si="13"/>
        <v/>
      </c>
      <c r="AJ48" s="97" t="str">
        <f t="shared" si="14"/>
        <v/>
      </c>
      <c r="AK48" s="97" t="str">
        <f t="shared" si="15"/>
        <v/>
      </c>
      <c r="AL48" s="97" t="str">
        <f t="shared" si="16"/>
        <v/>
      </c>
      <c r="AM48" s="97" t="str">
        <f t="shared" si="17"/>
        <v/>
      </c>
      <c r="AN48" s="63" t="str">
        <f t="shared" si="18"/>
        <v/>
      </c>
    </row>
    <row r="49" spans="1:40">
      <c r="A49" s="196" t="s">
        <v>357</v>
      </c>
      <c r="B49" s="18" t="str">
        <f t="shared" ca="1" si="3"/>
        <v>No entry required</v>
      </c>
      <c r="C49" s="65" t="s">
        <v>55</v>
      </c>
      <c r="D49" s="126"/>
      <c r="E49" s="126"/>
      <c r="F49" s="126"/>
      <c r="G49" s="126"/>
      <c r="H49" s="126"/>
      <c r="I49" s="126"/>
      <c r="J49" s="126"/>
      <c r="K49" s="126"/>
      <c r="L49" s="126"/>
      <c r="M49" s="126"/>
      <c r="N49" s="97">
        <f t="shared" si="6"/>
        <v>0</v>
      </c>
      <c r="P49" s="65" t="str">
        <f>'N0.6_Lookup_References'!B46</f>
        <v>-</v>
      </c>
      <c r="Q49" s="126"/>
      <c r="R49" s="126"/>
      <c r="S49" s="126"/>
      <c r="T49" s="126"/>
      <c r="U49" s="126"/>
      <c r="V49" s="126"/>
      <c r="W49" s="126"/>
      <c r="X49" s="126"/>
      <c r="Y49" s="126"/>
      <c r="Z49" s="126"/>
      <c r="AA49" s="36">
        <f t="shared" si="7"/>
        <v>0</v>
      </c>
      <c r="AC49" s="65" t="s">
        <v>55</v>
      </c>
      <c r="AD49" s="97" t="str">
        <f t="shared" si="8"/>
        <v/>
      </c>
      <c r="AE49" s="97" t="str">
        <f t="shared" si="9"/>
        <v/>
      </c>
      <c r="AF49" s="97" t="str">
        <f t="shared" si="10"/>
        <v/>
      </c>
      <c r="AG49" s="97" t="str">
        <f t="shared" si="11"/>
        <v/>
      </c>
      <c r="AH49" s="97" t="str">
        <f t="shared" si="12"/>
        <v/>
      </c>
      <c r="AI49" s="97" t="str">
        <f t="shared" si="13"/>
        <v/>
      </c>
      <c r="AJ49" s="97" t="str">
        <f t="shared" si="14"/>
        <v/>
      </c>
      <c r="AK49" s="97" t="str">
        <f t="shared" si="15"/>
        <v/>
      </c>
      <c r="AL49" s="97" t="str">
        <f t="shared" si="16"/>
        <v/>
      </c>
      <c r="AM49" s="97" t="str">
        <f t="shared" si="17"/>
        <v/>
      </c>
      <c r="AN49" s="63" t="str">
        <f t="shared" si="18"/>
        <v/>
      </c>
    </row>
    <row r="50" spans="1:40">
      <c r="A50" s="196" t="s">
        <v>358</v>
      </c>
      <c r="B50" s="18" t="str">
        <f t="shared" ca="1" si="3"/>
        <v>No entry required</v>
      </c>
      <c r="C50" s="65" t="s">
        <v>55</v>
      </c>
      <c r="D50" s="126"/>
      <c r="E50" s="126"/>
      <c r="F50" s="126"/>
      <c r="G50" s="126"/>
      <c r="H50" s="126"/>
      <c r="I50" s="126"/>
      <c r="J50" s="126"/>
      <c r="K50" s="126"/>
      <c r="L50" s="126"/>
      <c r="M50" s="126"/>
      <c r="N50" s="97">
        <f t="shared" si="6"/>
        <v>0</v>
      </c>
      <c r="P50" s="65" t="str">
        <f>'N0.6_Lookup_References'!B47</f>
        <v>-</v>
      </c>
      <c r="Q50" s="126"/>
      <c r="R50" s="126"/>
      <c r="S50" s="126"/>
      <c r="T50" s="126"/>
      <c r="U50" s="126"/>
      <c r="V50" s="126"/>
      <c r="W50" s="126"/>
      <c r="X50" s="126"/>
      <c r="Y50" s="126"/>
      <c r="Z50" s="126"/>
      <c r="AA50" s="36">
        <f t="shared" si="7"/>
        <v>0</v>
      </c>
      <c r="AC50" s="65" t="s">
        <v>55</v>
      </c>
      <c r="AD50" s="97" t="str">
        <f t="shared" si="8"/>
        <v/>
      </c>
      <c r="AE50" s="97" t="str">
        <f t="shared" si="9"/>
        <v/>
      </c>
      <c r="AF50" s="97" t="str">
        <f t="shared" si="10"/>
        <v/>
      </c>
      <c r="AG50" s="97" t="str">
        <f t="shared" si="11"/>
        <v/>
      </c>
      <c r="AH50" s="97" t="str">
        <f t="shared" si="12"/>
        <v/>
      </c>
      <c r="AI50" s="97" t="str">
        <f t="shared" si="13"/>
        <v/>
      </c>
      <c r="AJ50" s="97" t="str">
        <f t="shared" si="14"/>
        <v/>
      </c>
      <c r="AK50" s="97" t="str">
        <f t="shared" si="15"/>
        <v/>
      </c>
      <c r="AL50" s="97" t="str">
        <f t="shared" si="16"/>
        <v/>
      </c>
      <c r="AM50" s="97" t="str">
        <f t="shared" si="17"/>
        <v/>
      </c>
      <c r="AN50" s="63" t="str">
        <f t="shared" si="18"/>
        <v/>
      </c>
    </row>
    <row r="51" spans="1:40">
      <c r="A51" s="196" t="s">
        <v>359</v>
      </c>
      <c r="B51" s="18" t="str">
        <f t="shared" ca="1" si="3"/>
        <v>No entry required</v>
      </c>
      <c r="C51" s="65" t="s">
        <v>55</v>
      </c>
      <c r="D51" s="126"/>
      <c r="E51" s="126"/>
      <c r="F51" s="126"/>
      <c r="G51" s="126"/>
      <c r="H51" s="126"/>
      <c r="I51" s="126"/>
      <c r="J51" s="126"/>
      <c r="K51" s="126"/>
      <c r="L51" s="126"/>
      <c r="M51" s="126"/>
      <c r="N51" s="97">
        <f t="shared" si="6"/>
        <v>0</v>
      </c>
      <c r="P51" s="65" t="str">
        <f>'N0.6_Lookup_References'!B48</f>
        <v>-</v>
      </c>
      <c r="Q51" s="126"/>
      <c r="R51" s="126"/>
      <c r="S51" s="126"/>
      <c r="T51" s="126"/>
      <c r="U51" s="126"/>
      <c r="V51" s="126"/>
      <c r="W51" s="126"/>
      <c r="X51" s="126"/>
      <c r="Y51" s="126"/>
      <c r="Z51" s="126"/>
      <c r="AA51" s="36">
        <f t="shared" si="7"/>
        <v>0</v>
      </c>
      <c r="AC51" s="65" t="s">
        <v>55</v>
      </c>
      <c r="AD51" s="97" t="str">
        <f t="shared" si="8"/>
        <v/>
      </c>
      <c r="AE51" s="97" t="str">
        <f t="shared" si="9"/>
        <v/>
      </c>
      <c r="AF51" s="97" t="str">
        <f t="shared" si="10"/>
        <v/>
      </c>
      <c r="AG51" s="97" t="str">
        <f t="shared" si="11"/>
        <v/>
      </c>
      <c r="AH51" s="97" t="str">
        <f t="shared" si="12"/>
        <v/>
      </c>
      <c r="AI51" s="97" t="str">
        <f t="shared" si="13"/>
        <v/>
      </c>
      <c r="AJ51" s="97" t="str">
        <f t="shared" si="14"/>
        <v/>
      </c>
      <c r="AK51" s="97" t="str">
        <f t="shared" si="15"/>
        <v/>
      </c>
      <c r="AL51" s="97" t="str">
        <f t="shared" si="16"/>
        <v/>
      </c>
      <c r="AM51" s="97" t="str">
        <f t="shared" si="17"/>
        <v/>
      </c>
      <c r="AN51" s="63" t="str">
        <f t="shared" si="18"/>
        <v/>
      </c>
    </row>
    <row r="52" spans="1:40">
      <c r="A52" s="196" t="s">
        <v>360</v>
      </c>
      <c r="B52" s="18" t="str">
        <f t="shared" ca="1" si="3"/>
        <v>No entry required</v>
      </c>
      <c r="C52" s="65" t="s">
        <v>55</v>
      </c>
      <c r="D52" s="126"/>
      <c r="E52" s="126"/>
      <c r="F52" s="126"/>
      <c r="G52" s="126"/>
      <c r="H52" s="126"/>
      <c r="I52" s="126"/>
      <c r="J52" s="126"/>
      <c r="K52" s="126"/>
      <c r="L52" s="126"/>
      <c r="M52" s="126"/>
      <c r="N52" s="97">
        <f t="shared" si="6"/>
        <v>0</v>
      </c>
      <c r="P52" s="65" t="str">
        <f>'N0.6_Lookup_References'!B49</f>
        <v>-</v>
      </c>
      <c r="Q52" s="126"/>
      <c r="R52" s="126"/>
      <c r="S52" s="126"/>
      <c r="T52" s="126"/>
      <c r="U52" s="126"/>
      <c r="V52" s="126"/>
      <c r="W52" s="126"/>
      <c r="X52" s="126"/>
      <c r="Y52" s="126"/>
      <c r="Z52" s="126"/>
      <c r="AA52" s="36">
        <f t="shared" si="7"/>
        <v>0</v>
      </c>
      <c r="AC52" s="65" t="s">
        <v>55</v>
      </c>
      <c r="AD52" s="97" t="str">
        <f t="shared" si="8"/>
        <v/>
      </c>
      <c r="AE52" s="97" t="str">
        <f t="shared" si="9"/>
        <v/>
      </c>
      <c r="AF52" s="97" t="str">
        <f t="shared" si="10"/>
        <v/>
      </c>
      <c r="AG52" s="97" t="str">
        <f t="shared" si="11"/>
        <v/>
      </c>
      <c r="AH52" s="97" t="str">
        <f t="shared" si="12"/>
        <v/>
      </c>
      <c r="AI52" s="97" t="str">
        <f t="shared" si="13"/>
        <v/>
      </c>
      <c r="AJ52" s="97" t="str">
        <f t="shared" si="14"/>
        <v/>
      </c>
      <c r="AK52" s="97" t="str">
        <f t="shared" si="15"/>
        <v/>
      </c>
      <c r="AL52" s="97" t="str">
        <f t="shared" si="16"/>
        <v/>
      </c>
      <c r="AM52" s="97" t="str">
        <f t="shared" si="17"/>
        <v/>
      </c>
      <c r="AN52" s="63" t="str">
        <f t="shared" si="18"/>
        <v/>
      </c>
    </row>
    <row r="53" spans="1:40">
      <c r="A53" s="196" t="s">
        <v>361</v>
      </c>
      <c r="B53" s="18" t="str">
        <f t="shared" ca="1" si="3"/>
        <v>No entry required</v>
      </c>
      <c r="C53" s="65" t="s">
        <v>55</v>
      </c>
      <c r="D53" s="126"/>
      <c r="E53" s="126"/>
      <c r="F53" s="126"/>
      <c r="G53" s="126"/>
      <c r="H53" s="126"/>
      <c r="I53" s="126"/>
      <c r="J53" s="126"/>
      <c r="K53" s="126"/>
      <c r="L53" s="126"/>
      <c r="M53" s="126"/>
      <c r="N53" s="97">
        <f t="shared" si="6"/>
        <v>0</v>
      </c>
      <c r="P53" s="65" t="str">
        <f>'N0.6_Lookup_References'!B50</f>
        <v>-</v>
      </c>
      <c r="Q53" s="126"/>
      <c r="R53" s="126"/>
      <c r="S53" s="126"/>
      <c r="T53" s="126"/>
      <c r="U53" s="126"/>
      <c r="V53" s="126"/>
      <c r="W53" s="126"/>
      <c r="X53" s="126"/>
      <c r="Y53" s="126"/>
      <c r="Z53" s="126"/>
      <c r="AA53" s="36">
        <f t="shared" si="7"/>
        <v>0</v>
      </c>
      <c r="AC53" s="65" t="s">
        <v>55</v>
      </c>
      <c r="AD53" s="97" t="str">
        <f t="shared" si="8"/>
        <v/>
      </c>
      <c r="AE53" s="97" t="str">
        <f t="shared" si="9"/>
        <v/>
      </c>
      <c r="AF53" s="97" t="str">
        <f t="shared" si="10"/>
        <v/>
      </c>
      <c r="AG53" s="97" t="str">
        <f t="shared" si="11"/>
        <v/>
      </c>
      <c r="AH53" s="97" t="str">
        <f t="shared" si="12"/>
        <v/>
      </c>
      <c r="AI53" s="97" t="str">
        <f t="shared" si="13"/>
        <v/>
      </c>
      <c r="AJ53" s="97" t="str">
        <f t="shared" si="14"/>
        <v/>
      </c>
      <c r="AK53" s="97" t="str">
        <f t="shared" si="15"/>
        <v/>
      </c>
      <c r="AL53" s="97" t="str">
        <f t="shared" si="16"/>
        <v/>
      </c>
      <c r="AM53" s="97" t="str">
        <f t="shared" si="17"/>
        <v/>
      </c>
      <c r="AN53" s="63" t="str">
        <f t="shared" si="18"/>
        <v/>
      </c>
    </row>
    <row r="54" spans="1:40">
      <c r="A54" s="17"/>
      <c r="B54" s="18" t="s">
        <v>29</v>
      </c>
      <c r="C54" s="65" t="s">
        <v>55</v>
      </c>
      <c r="D54" s="65"/>
      <c r="E54" s="65"/>
      <c r="F54" s="65"/>
      <c r="G54" s="65"/>
      <c r="H54" s="65"/>
      <c r="I54" s="65"/>
      <c r="J54" s="65"/>
      <c r="K54" s="65"/>
      <c r="L54" s="65"/>
      <c r="M54" s="65"/>
      <c r="N54" s="36">
        <f>SUM(N17:N53)</f>
        <v>2673.9557700024798</v>
      </c>
    </row>
    <row r="56" spans="1:40" ht="18">
      <c r="A56" s="9" t="s">
        <v>127</v>
      </c>
      <c r="Q56" s="9"/>
      <c r="AA56" s="127"/>
    </row>
    <row r="58" spans="1:40">
      <c r="A58" s="13" t="s">
        <v>155</v>
      </c>
      <c r="B58" s="125"/>
      <c r="C58" s="125"/>
      <c r="D58" s="291" t="s">
        <v>156</v>
      </c>
      <c r="E58" s="292"/>
      <c r="F58" s="292"/>
      <c r="G58" s="292"/>
      <c r="H58" s="292"/>
      <c r="I58" s="292"/>
      <c r="J58" s="292"/>
      <c r="K58" s="292"/>
      <c r="L58" s="292"/>
      <c r="M58" s="293"/>
      <c r="P58" s="125"/>
      <c r="Q58" s="291" t="s">
        <v>128</v>
      </c>
      <c r="R58" s="292"/>
      <c r="S58" s="292"/>
      <c r="T58" s="292"/>
      <c r="U58" s="292"/>
      <c r="V58" s="292"/>
      <c r="W58" s="292"/>
      <c r="X58" s="292"/>
      <c r="Y58" s="292"/>
      <c r="Z58" s="293"/>
    </row>
    <row r="59" spans="1:40" ht="15.75" thickBot="1">
      <c r="A59" s="195"/>
      <c r="B59" s="195" t="s">
        <v>4</v>
      </c>
      <c r="C59" s="64" t="s">
        <v>53</v>
      </c>
      <c r="D59" s="20" t="s">
        <v>5</v>
      </c>
      <c r="E59" s="21" t="s">
        <v>6</v>
      </c>
      <c r="F59" s="22" t="s">
        <v>7</v>
      </c>
      <c r="G59" s="23" t="s">
        <v>8</v>
      </c>
      <c r="H59" s="24" t="s">
        <v>9</v>
      </c>
      <c r="I59" s="25" t="s">
        <v>116</v>
      </c>
      <c r="J59" s="26" t="s">
        <v>117</v>
      </c>
      <c r="K59" s="29" t="s">
        <v>118</v>
      </c>
      <c r="L59" s="27" t="s">
        <v>119</v>
      </c>
      <c r="M59" s="28" t="s">
        <v>120</v>
      </c>
      <c r="N59" s="32" t="s">
        <v>29</v>
      </c>
      <c r="P59" s="123" t="s">
        <v>53</v>
      </c>
      <c r="Q59" s="67" t="s">
        <v>5</v>
      </c>
      <c r="R59" s="21" t="s">
        <v>6</v>
      </c>
      <c r="S59" s="22" t="s">
        <v>7</v>
      </c>
      <c r="T59" s="23" t="s">
        <v>8</v>
      </c>
      <c r="U59" s="24" t="s">
        <v>9</v>
      </c>
      <c r="V59" s="25" t="s">
        <v>116</v>
      </c>
      <c r="W59" s="26" t="s">
        <v>117</v>
      </c>
      <c r="X59" s="29" t="s">
        <v>118</v>
      </c>
      <c r="Y59" s="27" t="s">
        <v>119</v>
      </c>
      <c r="Z59" s="28" t="s">
        <v>120</v>
      </c>
      <c r="AA59" s="32" t="s">
        <v>29</v>
      </c>
    </row>
    <row r="60" spans="1:40">
      <c r="A60" s="196" t="s">
        <v>305</v>
      </c>
      <c r="B60" s="18" t="str">
        <f ca="1">INDIRECT("N3." &amp; $A60 &amp; "!$A$12")</f>
        <v>132kV Circuit Breaker</v>
      </c>
      <c r="C60" s="65" t="s">
        <v>56</v>
      </c>
      <c r="D60" s="128">
        <v>0.81356552021882611</v>
      </c>
      <c r="E60" s="128">
        <v>2.0903488648549735</v>
      </c>
      <c r="F60" s="128">
        <v>2.6268099660973503</v>
      </c>
      <c r="G60" s="128">
        <v>0</v>
      </c>
      <c r="H60" s="128">
        <v>0</v>
      </c>
      <c r="I60" s="128">
        <v>0</v>
      </c>
      <c r="J60" s="128">
        <v>0</v>
      </c>
      <c r="K60" s="128">
        <v>8.4750999480663456</v>
      </c>
      <c r="L60" s="128">
        <v>8.7332368503359419</v>
      </c>
      <c r="M60" s="128">
        <v>9.8452182214158661</v>
      </c>
      <c r="N60" s="129">
        <f t="array" ref="N60">IFERROR(SUM(Q60:Z60/SUM(Q60:Z60) * D60:M60),0)</f>
        <v>2.5893353400716927</v>
      </c>
      <c r="P60" s="65" t="str">
        <f>'N0.6_Lookup_References'!B14</f>
        <v>#</v>
      </c>
      <c r="Q60" s="126">
        <v>171</v>
      </c>
      <c r="R60" s="126">
        <v>23</v>
      </c>
      <c r="S60" s="126">
        <v>2</v>
      </c>
      <c r="T60" s="126">
        <v>0</v>
      </c>
      <c r="U60" s="126">
        <v>0</v>
      </c>
      <c r="V60" s="126">
        <v>0</v>
      </c>
      <c r="W60" s="126">
        <v>0</v>
      </c>
      <c r="X60" s="126">
        <v>4</v>
      </c>
      <c r="Y60" s="126">
        <v>38</v>
      </c>
      <c r="Z60" s="126">
        <v>8</v>
      </c>
      <c r="AA60" s="36">
        <f>SUM(Q60:Z60)</f>
        <v>246</v>
      </c>
      <c r="AB60" s="66" t="str">
        <f t="shared" ref="AB60:AB96" si="19">IF(ABS(AA17-AA60)&lt;0.1,"OK","Error")</f>
        <v>OK</v>
      </c>
    </row>
    <row r="61" spans="1:40">
      <c r="A61" s="196" t="s">
        <v>306</v>
      </c>
      <c r="B61" s="18" t="str">
        <f t="shared" ref="B61:B96" ca="1" si="20">INDIRECT("N3." &amp; $A61 &amp; "!$A$12")</f>
        <v>132kV Transformer</v>
      </c>
      <c r="C61" s="65" t="s">
        <v>56</v>
      </c>
      <c r="D61" s="128">
        <v>0.77528578882288979</v>
      </c>
      <c r="E61" s="128">
        <v>1.829600647712917</v>
      </c>
      <c r="F61" s="128">
        <v>3.0619407793531441</v>
      </c>
      <c r="G61" s="128">
        <v>3.9211400553089244</v>
      </c>
      <c r="H61" s="128">
        <v>4.9508765824428309</v>
      </c>
      <c r="I61" s="128">
        <v>5.8868136601732592</v>
      </c>
      <c r="J61" s="128">
        <v>6.9226476847218592</v>
      </c>
      <c r="K61" s="128">
        <v>7.9200115971814569</v>
      </c>
      <c r="L61" s="128">
        <v>8.6955431164854371</v>
      </c>
      <c r="M61" s="128">
        <v>0</v>
      </c>
      <c r="N61" s="129">
        <f t="array" ref="N61">IFERROR(SUM(Q61:Z61/SUM(Q61:Z61) * D61:M61),0)</f>
        <v>3.8160508933513393</v>
      </c>
      <c r="P61" s="65" t="str">
        <f>'N0.6_Lookup_References'!B15</f>
        <v>#</v>
      </c>
      <c r="Q61" s="126">
        <v>66</v>
      </c>
      <c r="R61" s="126">
        <v>14</v>
      </c>
      <c r="S61" s="126">
        <v>4</v>
      </c>
      <c r="T61" s="126">
        <v>7</v>
      </c>
      <c r="U61" s="126">
        <v>3</v>
      </c>
      <c r="V61" s="126">
        <v>37</v>
      </c>
      <c r="W61" s="126">
        <v>32</v>
      </c>
      <c r="X61" s="126">
        <v>3</v>
      </c>
      <c r="Y61" s="126">
        <v>8</v>
      </c>
      <c r="Z61" s="126">
        <v>0</v>
      </c>
      <c r="AA61" s="36">
        <f t="shared" ref="AA61:AA74" si="21">SUM(Q61:Z61)</f>
        <v>174</v>
      </c>
      <c r="AB61" s="66" t="str">
        <f t="shared" si="19"/>
        <v>OK</v>
      </c>
    </row>
    <row r="62" spans="1:40">
      <c r="A62" s="196" t="s">
        <v>307</v>
      </c>
      <c r="B62" s="18" t="str">
        <f t="shared" ca="1" si="20"/>
        <v>132kV Reactor</v>
      </c>
      <c r="C62" s="65" t="s">
        <v>56</v>
      </c>
      <c r="D62" s="128">
        <v>0</v>
      </c>
      <c r="E62" s="128">
        <v>0</v>
      </c>
      <c r="F62" s="128">
        <v>0</v>
      </c>
      <c r="G62" s="128">
        <v>0</v>
      </c>
      <c r="H62" s="128">
        <v>0</v>
      </c>
      <c r="I62" s="128">
        <v>5.7608453885027568</v>
      </c>
      <c r="J62" s="128">
        <v>6.8302851045645605</v>
      </c>
      <c r="K62" s="128">
        <v>0</v>
      </c>
      <c r="L62" s="128">
        <v>0</v>
      </c>
      <c r="M62" s="128">
        <v>0</v>
      </c>
      <c r="N62" s="129">
        <f t="array" ref="N62">IFERROR(SUM(Q62:Z62/SUM(Q62:Z62) * D62:M62),0)</f>
        <v>6.2955652465336591</v>
      </c>
      <c r="P62" s="65" t="str">
        <f>'N0.6_Lookup_References'!B16</f>
        <v>#</v>
      </c>
      <c r="Q62" s="126">
        <v>0</v>
      </c>
      <c r="R62" s="126">
        <v>0</v>
      </c>
      <c r="S62" s="126">
        <v>0</v>
      </c>
      <c r="T62" s="126">
        <v>0</v>
      </c>
      <c r="U62" s="126">
        <v>0</v>
      </c>
      <c r="V62" s="126">
        <v>1</v>
      </c>
      <c r="W62" s="126">
        <v>1</v>
      </c>
      <c r="X62" s="126">
        <v>0</v>
      </c>
      <c r="Y62" s="126">
        <v>0</v>
      </c>
      <c r="Z62" s="126">
        <v>0</v>
      </c>
      <c r="AA62" s="36">
        <f t="shared" si="21"/>
        <v>2</v>
      </c>
      <c r="AB62" s="66" t="str">
        <f t="shared" si="19"/>
        <v>OK</v>
      </c>
    </row>
    <row r="63" spans="1:40">
      <c r="A63" s="196" t="s">
        <v>308</v>
      </c>
      <c r="B63" s="18" t="str">
        <f t="shared" ca="1" si="20"/>
        <v>132kV Underground Cable</v>
      </c>
      <c r="C63" s="65" t="s">
        <v>56</v>
      </c>
      <c r="D63" s="128">
        <v>0.91895460020501496</v>
      </c>
      <c r="E63" s="128">
        <v>2.0664375930397787</v>
      </c>
      <c r="F63" s="128">
        <v>3.1633681704595964</v>
      </c>
      <c r="G63" s="128">
        <v>3.7943464424620221</v>
      </c>
      <c r="H63" s="128">
        <v>4.5948876838466939</v>
      </c>
      <c r="I63" s="128">
        <v>5.6801206062052749</v>
      </c>
      <c r="J63" s="128">
        <v>7.0233739738760086</v>
      </c>
      <c r="K63" s="128">
        <v>8.3004961377564115</v>
      </c>
      <c r="L63" s="128">
        <v>8.5618309806132</v>
      </c>
      <c r="M63" s="128">
        <v>0</v>
      </c>
      <c r="N63" s="129">
        <f t="array" ref="N63">IFERROR(SUM(Q63:Z63/SUM(Q63:Z63) * D63:M63),0)</f>
        <v>1.9055889467320835</v>
      </c>
      <c r="P63" s="65" t="str">
        <f>'N0.6_Lookup_References'!B17</f>
        <v>km</v>
      </c>
      <c r="Q63" s="126">
        <v>236.41310000000004</v>
      </c>
      <c r="R63" s="126">
        <v>15.245300000000002</v>
      </c>
      <c r="S63" s="126">
        <v>4.083499999999999</v>
      </c>
      <c r="T63" s="126">
        <v>8.7310999999999979</v>
      </c>
      <c r="U63" s="126">
        <v>0.65160000000000007</v>
      </c>
      <c r="V63" s="126">
        <v>1.6093</v>
      </c>
      <c r="W63" s="126">
        <v>7.6100000000000021</v>
      </c>
      <c r="X63" s="126">
        <v>14.028999999999995</v>
      </c>
      <c r="Y63" s="126">
        <v>10.9201</v>
      </c>
      <c r="Z63" s="126">
        <v>0</v>
      </c>
      <c r="AA63" s="36">
        <f t="shared" si="21"/>
        <v>299.29300000000006</v>
      </c>
      <c r="AB63" s="66" t="str">
        <f t="shared" si="19"/>
        <v>OK</v>
      </c>
    </row>
    <row r="64" spans="1:40">
      <c r="A64" s="196" t="s">
        <v>309</v>
      </c>
      <c r="B64" s="18" t="str">
        <f t="shared" ca="1" si="20"/>
        <v>132kV OHL Conductor</v>
      </c>
      <c r="C64" s="65" t="s">
        <v>56</v>
      </c>
      <c r="D64" s="128">
        <v>0.69260595283906867</v>
      </c>
      <c r="E64" s="128">
        <v>1.9458161905764069</v>
      </c>
      <c r="F64" s="128">
        <v>3.0897635317002234</v>
      </c>
      <c r="G64" s="128">
        <v>4.2438645828064629</v>
      </c>
      <c r="H64" s="128">
        <v>4.9634272227283374</v>
      </c>
      <c r="I64" s="128">
        <v>5.837691462324897</v>
      </c>
      <c r="J64" s="128">
        <v>6.9263256301236122</v>
      </c>
      <c r="K64" s="128">
        <v>8.4579477217894343</v>
      </c>
      <c r="L64" s="128">
        <v>8.533731881752308</v>
      </c>
      <c r="M64" s="128">
        <v>0</v>
      </c>
      <c r="N64" s="129">
        <f t="array" ref="N64">IFERROR(SUM(Q64:Z64/SUM(Q64:Z64) * D64:M64),0)</f>
        <v>3.4554484667040146</v>
      </c>
      <c r="P64" s="65" t="str">
        <f>'N0.6_Lookup_References'!B18</f>
        <v>km</v>
      </c>
      <c r="Q64" s="126">
        <v>517.50480000000096</v>
      </c>
      <c r="R64" s="126">
        <v>293.99329999999958</v>
      </c>
      <c r="S64" s="126">
        <v>44.068799999999989</v>
      </c>
      <c r="T64" s="126">
        <v>59.309500000000021</v>
      </c>
      <c r="U64" s="126">
        <v>47.054800000000007</v>
      </c>
      <c r="V64" s="126">
        <v>357.66379999999998</v>
      </c>
      <c r="W64" s="126">
        <v>161.68269999999998</v>
      </c>
      <c r="X64" s="126">
        <v>3.6113</v>
      </c>
      <c r="Y64" s="126">
        <v>67.092500000000044</v>
      </c>
      <c r="Z64" s="126">
        <v>0</v>
      </c>
      <c r="AA64" s="36">
        <f t="shared" si="21"/>
        <v>1551.9815000000006</v>
      </c>
      <c r="AB64" s="66" t="str">
        <f t="shared" si="19"/>
        <v>OK</v>
      </c>
    </row>
    <row r="65" spans="1:28">
      <c r="A65" s="196" t="s">
        <v>310</v>
      </c>
      <c r="B65" s="18" t="str">
        <f t="shared" ca="1" si="20"/>
        <v>132kV OHL Fittings</v>
      </c>
      <c r="C65" s="65" t="s">
        <v>56</v>
      </c>
      <c r="D65" s="128">
        <v>0.838408996766283</v>
      </c>
      <c r="E65" s="128">
        <v>2.1101917515526081</v>
      </c>
      <c r="F65" s="128">
        <v>2.9708335967920942</v>
      </c>
      <c r="G65" s="128">
        <v>3.8224637830695007</v>
      </c>
      <c r="H65" s="128">
        <v>4.8509579848978532</v>
      </c>
      <c r="I65" s="128">
        <v>5.8596807347387401</v>
      </c>
      <c r="J65" s="128">
        <v>6.8789994135731769</v>
      </c>
      <c r="K65" s="128">
        <v>7.822481081021416</v>
      </c>
      <c r="L65" s="128">
        <v>9.0194049116174533</v>
      </c>
      <c r="M65" s="128">
        <v>11.025404734838839</v>
      </c>
      <c r="N65" s="129">
        <f t="array" ref="N65">IFERROR(SUM(Q65:Z65/SUM(Q65:Z65) * D65:M65),0)</f>
        <v>2.2229980205512661</v>
      </c>
      <c r="P65" s="65" t="str">
        <f>'N0.6_Lookup_References'!B19</f>
        <v>#</v>
      </c>
      <c r="Q65" s="126">
        <v>3857</v>
      </c>
      <c r="R65" s="126">
        <v>1069</v>
      </c>
      <c r="S65" s="126">
        <v>415</v>
      </c>
      <c r="T65" s="126">
        <v>358</v>
      </c>
      <c r="U65" s="126">
        <v>70</v>
      </c>
      <c r="V65" s="126">
        <v>237</v>
      </c>
      <c r="W65" s="126">
        <v>86</v>
      </c>
      <c r="X65" s="126">
        <v>62</v>
      </c>
      <c r="Y65" s="126">
        <v>38</v>
      </c>
      <c r="Z65" s="126">
        <v>287</v>
      </c>
      <c r="AA65" s="36">
        <f t="shared" si="21"/>
        <v>6479</v>
      </c>
      <c r="AB65" s="66" t="str">
        <f t="shared" si="19"/>
        <v>OK</v>
      </c>
    </row>
    <row r="66" spans="1:28">
      <c r="A66" s="196" t="s">
        <v>311</v>
      </c>
      <c r="B66" s="18" t="str">
        <f t="shared" ca="1" si="20"/>
        <v>132kV OHL Tower</v>
      </c>
      <c r="C66" s="65" t="s">
        <v>56</v>
      </c>
      <c r="D66" s="128">
        <v>0.84201892184476534</v>
      </c>
      <c r="E66" s="128">
        <v>1.9888512810943668</v>
      </c>
      <c r="F66" s="128">
        <v>3.019071954550034</v>
      </c>
      <c r="G66" s="128">
        <v>3.9807526358951009</v>
      </c>
      <c r="H66" s="128">
        <v>4.9982850959389333</v>
      </c>
      <c r="I66" s="128">
        <v>5.8294948252950318</v>
      </c>
      <c r="J66" s="128">
        <v>6.8748472153862723</v>
      </c>
      <c r="K66" s="128">
        <v>7.9379408619218967</v>
      </c>
      <c r="L66" s="128">
        <v>9.0109533233858343</v>
      </c>
      <c r="M66" s="128">
        <v>10.602889046102227</v>
      </c>
      <c r="N66" s="129">
        <f t="array" ref="N66">IFERROR(SUM(Q66:Z66/SUM(Q66:Z66) * D66:M66),0)</f>
        <v>5.4569394482925802</v>
      </c>
      <c r="P66" s="65" t="str">
        <f>'N0.6_Lookup_References'!B20</f>
        <v>#</v>
      </c>
      <c r="Q66" s="126">
        <v>422</v>
      </c>
      <c r="R66" s="126">
        <v>427</v>
      </c>
      <c r="S66" s="126">
        <v>318</v>
      </c>
      <c r="T66" s="126">
        <v>187</v>
      </c>
      <c r="U66" s="126">
        <v>203</v>
      </c>
      <c r="V66" s="126">
        <v>466</v>
      </c>
      <c r="W66" s="126">
        <v>209</v>
      </c>
      <c r="X66" s="126">
        <v>83</v>
      </c>
      <c r="Y66" s="126">
        <v>67</v>
      </c>
      <c r="Z66" s="126">
        <v>711</v>
      </c>
      <c r="AA66" s="36">
        <f t="shared" si="21"/>
        <v>3093</v>
      </c>
      <c r="AB66" s="66" t="str">
        <f t="shared" si="19"/>
        <v>OK</v>
      </c>
    </row>
    <row r="67" spans="1:28">
      <c r="A67" s="196" t="s">
        <v>312</v>
      </c>
      <c r="B67" s="18" t="str">
        <f t="shared" ca="1" si="20"/>
        <v>275kV Circuit Breaker</v>
      </c>
      <c r="C67" s="65" t="s">
        <v>56</v>
      </c>
      <c r="D67" s="128">
        <v>0.69972735283775955</v>
      </c>
      <c r="E67" s="128">
        <v>1.7396841120204347</v>
      </c>
      <c r="F67" s="128">
        <v>0</v>
      </c>
      <c r="G67" s="128">
        <v>0</v>
      </c>
      <c r="H67" s="128">
        <v>0</v>
      </c>
      <c r="I67" s="128">
        <v>6.2132181971925151</v>
      </c>
      <c r="J67" s="128">
        <v>7.2521811774200211</v>
      </c>
      <c r="K67" s="128">
        <v>0</v>
      </c>
      <c r="L67" s="128">
        <v>8.7066790062580264</v>
      </c>
      <c r="M67" s="128">
        <v>0</v>
      </c>
      <c r="N67" s="129">
        <f t="array" ref="N67">IFERROR(SUM(Q67:Z67/SUM(Q67:Z67) * D67:M67),0)</f>
        <v>2.6679554778432593</v>
      </c>
      <c r="P67" s="65" t="str">
        <f>'N0.6_Lookup_References'!B21</f>
        <v>#</v>
      </c>
      <c r="Q67" s="126">
        <v>124</v>
      </c>
      <c r="R67" s="126">
        <v>20</v>
      </c>
      <c r="S67" s="126">
        <v>0</v>
      </c>
      <c r="T67" s="126">
        <v>0</v>
      </c>
      <c r="U67" s="126">
        <v>0</v>
      </c>
      <c r="V67" s="126">
        <v>5</v>
      </c>
      <c r="W67" s="126">
        <v>6</v>
      </c>
      <c r="X67" s="126">
        <v>0</v>
      </c>
      <c r="Y67" s="126">
        <v>36</v>
      </c>
      <c r="Z67" s="126">
        <v>0</v>
      </c>
      <c r="AA67" s="36">
        <f t="shared" si="21"/>
        <v>191</v>
      </c>
      <c r="AB67" s="66" t="str">
        <f t="shared" si="19"/>
        <v>OK</v>
      </c>
    </row>
    <row r="68" spans="1:28">
      <c r="A68" s="196" t="s">
        <v>313</v>
      </c>
      <c r="B68" s="18" t="str">
        <f t="shared" ca="1" si="20"/>
        <v>275kV Transformer</v>
      </c>
      <c r="C68" s="65" t="s">
        <v>56</v>
      </c>
      <c r="D68" s="128">
        <v>0.9254355446572764</v>
      </c>
      <c r="E68" s="128">
        <v>2.0132964197016077</v>
      </c>
      <c r="F68" s="128">
        <v>2.5797015748235412</v>
      </c>
      <c r="G68" s="128">
        <v>3.6073109889859682</v>
      </c>
      <c r="H68" s="128">
        <v>0</v>
      </c>
      <c r="I68" s="128">
        <v>5.9149007036330623</v>
      </c>
      <c r="J68" s="128">
        <v>6.9885365818144045</v>
      </c>
      <c r="K68" s="128">
        <v>7.6867677097370377</v>
      </c>
      <c r="L68" s="128">
        <v>8.5665651853559623</v>
      </c>
      <c r="M68" s="128">
        <v>0</v>
      </c>
      <c r="N68" s="129">
        <f t="array" ref="N68">IFERROR(SUM(Q68:Z68/SUM(Q68:Z68) * D68:M68),0)</f>
        <v>3.8940770070379709</v>
      </c>
      <c r="P68" s="65" t="str">
        <f>'N0.6_Lookup_References'!B22</f>
        <v>#</v>
      </c>
      <c r="Q68" s="126">
        <v>43</v>
      </c>
      <c r="R68" s="126">
        <v>4</v>
      </c>
      <c r="S68" s="126">
        <v>3</v>
      </c>
      <c r="T68" s="126">
        <v>2</v>
      </c>
      <c r="U68" s="126">
        <v>0</v>
      </c>
      <c r="V68" s="126">
        <v>22</v>
      </c>
      <c r="W68" s="126">
        <v>22</v>
      </c>
      <c r="X68" s="126">
        <v>1</v>
      </c>
      <c r="Y68" s="126">
        <v>5</v>
      </c>
      <c r="Z68" s="126">
        <v>0</v>
      </c>
      <c r="AA68" s="36">
        <f t="shared" si="21"/>
        <v>102</v>
      </c>
      <c r="AB68" s="66" t="str">
        <f t="shared" si="19"/>
        <v>OK</v>
      </c>
    </row>
    <row r="69" spans="1:28">
      <c r="A69" s="196" t="s">
        <v>314</v>
      </c>
      <c r="B69" s="18" t="str">
        <f t="shared" ca="1" si="20"/>
        <v>275kV Reactor</v>
      </c>
      <c r="C69" s="65" t="s">
        <v>56</v>
      </c>
      <c r="D69" s="128">
        <v>0.6726681100697024</v>
      </c>
      <c r="E69" s="128">
        <v>1.7161642849133092</v>
      </c>
      <c r="F69" s="128">
        <v>0</v>
      </c>
      <c r="G69" s="128">
        <v>0</v>
      </c>
      <c r="H69" s="128">
        <v>0</v>
      </c>
      <c r="I69" s="128">
        <v>0</v>
      </c>
      <c r="J69" s="128">
        <v>6.9570391632850175</v>
      </c>
      <c r="K69" s="128">
        <v>0</v>
      </c>
      <c r="L69" s="128">
        <v>0</v>
      </c>
      <c r="M69" s="128">
        <v>0</v>
      </c>
      <c r="N69" s="129">
        <f t="array" ref="N69">IFERROR(SUM(Q69:Z69/SUM(Q69:Z69) * D69:M69),0)</f>
        <v>1.999108732369006</v>
      </c>
      <c r="P69" s="65" t="str">
        <f>'N0.6_Lookup_References'!B23</f>
        <v>#</v>
      </c>
      <c r="Q69" s="126">
        <v>11</v>
      </c>
      <c r="R69" s="126">
        <v>1</v>
      </c>
      <c r="S69" s="126">
        <v>0</v>
      </c>
      <c r="T69" s="126">
        <v>0</v>
      </c>
      <c r="U69" s="126">
        <v>0</v>
      </c>
      <c r="V69" s="126">
        <v>0</v>
      </c>
      <c r="W69" s="126">
        <v>3</v>
      </c>
      <c r="X69" s="126">
        <v>0</v>
      </c>
      <c r="Y69" s="126">
        <v>0</v>
      </c>
      <c r="Z69" s="126">
        <v>0</v>
      </c>
      <c r="AA69" s="36">
        <f t="shared" si="21"/>
        <v>15</v>
      </c>
      <c r="AB69" s="66" t="str">
        <f t="shared" si="19"/>
        <v>OK</v>
      </c>
    </row>
    <row r="70" spans="1:28">
      <c r="A70" s="196" t="s">
        <v>315</v>
      </c>
      <c r="B70" s="18" t="str">
        <f t="shared" ca="1" si="20"/>
        <v>275kV Underground Cable</v>
      </c>
      <c r="C70" s="65" t="s">
        <v>56</v>
      </c>
      <c r="D70" s="128">
        <v>0.91972472605060185</v>
      </c>
      <c r="E70" s="128">
        <v>1.8030624758209224</v>
      </c>
      <c r="F70" s="128">
        <v>3.2811032816781833</v>
      </c>
      <c r="G70" s="128">
        <v>4.0307346201593353</v>
      </c>
      <c r="H70" s="128">
        <v>4.7769179339791599</v>
      </c>
      <c r="I70" s="128">
        <v>5.6988959702488238</v>
      </c>
      <c r="J70" s="128">
        <v>6.9601486121160816</v>
      </c>
      <c r="K70" s="128">
        <v>0</v>
      </c>
      <c r="L70" s="128">
        <v>0</v>
      </c>
      <c r="M70" s="128">
        <v>0</v>
      </c>
      <c r="N70" s="129">
        <f t="array" ref="N70">IFERROR(SUM(Q70:Z70/SUM(Q70:Z70) * D70:M70),0)</f>
        <v>1.6168609074628346</v>
      </c>
      <c r="P70" s="65" t="str">
        <f>'N0.6_Lookup_References'!B24</f>
        <v>km</v>
      </c>
      <c r="Q70" s="126">
        <v>96.693599999999989</v>
      </c>
      <c r="R70" s="126">
        <v>15.356599999999998</v>
      </c>
      <c r="S70" s="126">
        <v>1.2196</v>
      </c>
      <c r="T70" s="126">
        <v>1.8914000000000004</v>
      </c>
      <c r="U70" s="126">
        <v>0.8</v>
      </c>
      <c r="V70" s="126">
        <v>2.164499999999999</v>
      </c>
      <c r="W70" s="126">
        <v>8.7194000000000056</v>
      </c>
      <c r="X70" s="126">
        <v>0</v>
      </c>
      <c r="Y70" s="126">
        <v>0</v>
      </c>
      <c r="Z70" s="126">
        <v>0</v>
      </c>
      <c r="AA70" s="36">
        <f t="shared" si="21"/>
        <v>126.8451</v>
      </c>
      <c r="AB70" s="66" t="str">
        <f t="shared" si="19"/>
        <v>OK</v>
      </c>
    </row>
    <row r="71" spans="1:28">
      <c r="A71" s="196" t="s">
        <v>316</v>
      </c>
      <c r="B71" s="18" t="str">
        <f t="shared" ca="1" si="20"/>
        <v>275kV OHL Conductor</v>
      </c>
      <c r="C71" s="65" t="s">
        <v>56</v>
      </c>
      <c r="D71" s="128">
        <v>0.67249745645316183</v>
      </c>
      <c r="E71" s="128">
        <v>1.6869021285335326</v>
      </c>
      <c r="F71" s="128">
        <v>3.1323826673786148</v>
      </c>
      <c r="G71" s="128">
        <v>4.2439572650033108</v>
      </c>
      <c r="H71" s="128">
        <v>5.0322533347781313</v>
      </c>
      <c r="I71" s="128">
        <v>5.8609025741124823</v>
      </c>
      <c r="J71" s="128">
        <v>6.953832609260302</v>
      </c>
      <c r="K71" s="128">
        <v>7.5006691352201118</v>
      </c>
      <c r="L71" s="128">
        <v>8.5798558972041974</v>
      </c>
      <c r="M71" s="128">
        <v>0</v>
      </c>
      <c r="N71" s="129">
        <f t="array" ref="N71">IFERROR(SUM(Q71:Z71/SUM(Q71:Z71) * D71:M71),0)</f>
        <v>3.6568280460454536</v>
      </c>
      <c r="P71" s="65" t="str">
        <f>'N0.6_Lookup_References'!B25</f>
        <v>km</v>
      </c>
      <c r="Q71" s="126">
        <v>527.07590000000016</v>
      </c>
      <c r="R71" s="126">
        <v>18.457699999999996</v>
      </c>
      <c r="S71" s="126">
        <v>3.028</v>
      </c>
      <c r="T71" s="126">
        <v>67.303700000000006</v>
      </c>
      <c r="U71" s="126">
        <v>1.2512000000000001</v>
      </c>
      <c r="V71" s="126">
        <v>148.82860000000002</v>
      </c>
      <c r="W71" s="126">
        <v>352.54190000000006</v>
      </c>
      <c r="X71" s="126">
        <v>1.4363000000000001</v>
      </c>
      <c r="Y71" s="126">
        <v>14.990299999999996</v>
      </c>
      <c r="Z71" s="126">
        <v>0</v>
      </c>
      <c r="AA71" s="36">
        <f t="shared" si="21"/>
        <v>1134.9136000000005</v>
      </c>
      <c r="AB71" s="66" t="str">
        <f t="shared" si="19"/>
        <v>OK</v>
      </c>
    </row>
    <row r="72" spans="1:28">
      <c r="A72" s="196" t="s">
        <v>317</v>
      </c>
      <c r="B72" s="18" t="str">
        <f t="shared" ca="1" si="20"/>
        <v>275kV OHL Fittings</v>
      </c>
      <c r="C72" s="65" t="s">
        <v>56</v>
      </c>
      <c r="D72" s="128">
        <v>0.7049915635221452</v>
      </c>
      <c r="E72" s="128">
        <v>1.8145801280948226</v>
      </c>
      <c r="F72" s="128">
        <v>2.8764969630633557</v>
      </c>
      <c r="G72" s="128">
        <v>3.9645530595770304</v>
      </c>
      <c r="H72" s="128">
        <v>4.9947305750357653</v>
      </c>
      <c r="I72" s="128">
        <v>5.8976627926351641</v>
      </c>
      <c r="J72" s="128">
        <v>6.8757717875120905</v>
      </c>
      <c r="K72" s="128">
        <v>8.1082320422468062</v>
      </c>
      <c r="L72" s="128">
        <v>8.7173664844184238</v>
      </c>
      <c r="M72" s="128">
        <v>10.681722831708559</v>
      </c>
      <c r="N72" s="129">
        <f t="array" ref="N72">IFERROR(SUM(Q72:Z72/SUM(Q72:Z72) * D72:M72),0)</f>
        <v>1.8381599098433592</v>
      </c>
      <c r="P72" s="65" t="str">
        <f>'N0.6_Lookup_References'!B26</f>
        <v>#</v>
      </c>
      <c r="Q72" s="126">
        <v>2067</v>
      </c>
      <c r="R72" s="126">
        <v>938</v>
      </c>
      <c r="S72" s="126">
        <v>122</v>
      </c>
      <c r="T72" s="126">
        <v>43</v>
      </c>
      <c r="U72" s="126">
        <v>12</v>
      </c>
      <c r="V72" s="126">
        <v>24</v>
      </c>
      <c r="W72" s="126">
        <v>3</v>
      </c>
      <c r="X72" s="126">
        <v>5</v>
      </c>
      <c r="Y72" s="126">
        <v>274</v>
      </c>
      <c r="Z72" s="126">
        <v>9</v>
      </c>
      <c r="AA72" s="36">
        <f t="shared" si="21"/>
        <v>3497</v>
      </c>
      <c r="AB72" s="66" t="str">
        <f t="shared" si="19"/>
        <v>OK</v>
      </c>
    </row>
    <row r="73" spans="1:28">
      <c r="A73" s="196" t="s">
        <v>318</v>
      </c>
      <c r="B73" s="18" t="str">
        <f t="shared" ca="1" si="20"/>
        <v>275kV OHL Tower</v>
      </c>
      <c r="C73" s="65" t="s">
        <v>56</v>
      </c>
      <c r="D73" s="128">
        <v>0.89398993375067581</v>
      </c>
      <c r="E73" s="128">
        <v>2.1001460817181545</v>
      </c>
      <c r="F73" s="128">
        <v>2.9455219363445626</v>
      </c>
      <c r="G73" s="128">
        <v>4.0022229966818248</v>
      </c>
      <c r="H73" s="128">
        <v>4.9611990812993882</v>
      </c>
      <c r="I73" s="128">
        <v>5.8933822619023246</v>
      </c>
      <c r="J73" s="128">
        <v>7.0264427819202222</v>
      </c>
      <c r="K73" s="128">
        <v>7.8804793784374008</v>
      </c>
      <c r="L73" s="128">
        <v>9.0115942244339156</v>
      </c>
      <c r="M73" s="128">
        <v>10.679614835953455</v>
      </c>
      <c r="N73" s="129">
        <f t="array" ref="N73">IFERROR(SUM(Q73:Z73/SUM(Q73:Z73) * D73:M73),0)</f>
        <v>4.525000231049626</v>
      </c>
      <c r="P73" s="65" t="str">
        <f>'N0.6_Lookup_References'!B27</f>
        <v>#</v>
      </c>
      <c r="Q73" s="126">
        <v>116</v>
      </c>
      <c r="R73" s="126">
        <v>405</v>
      </c>
      <c r="S73" s="126">
        <v>360</v>
      </c>
      <c r="T73" s="126">
        <v>187</v>
      </c>
      <c r="U73" s="126">
        <v>141</v>
      </c>
      <c r="V73" s="126">
        <v>269</v>
      </c>
      <c r="W73" s="126">
        <v>52</v>
      </c>
      <c r="X73" s="126">
        <v>45</v>
      </c>
      <c r="Y73" s="126">
        <v>45</v>
      </c>
      <c r="Z73" s="126">
        <v>188</v>
      </c>
      <c r="AA73" s="36">
        <f t="shared" si="21"/>
        <v>1808</v>
      </c>
      <c r="AB73" s="66" t="str">
        <f t="shared" si="19"/>
        <v>OK</v>
      </c>
    </row>
    <row r="74" spans="1:28">
      <c r="A74" s="196" t="s">
        <v>319</v>
      </c>
      <c r="B74" s="18" t="str">
        <f t="shared" ca="1" si="20"/>
        <v>400kV Circuit Breaker</v>
      </c>
      <c r="C74" s="65" t="s">
        <v>56</v>
      </c>
      <c r="D74" s="128">
        <v>0.70866765727813286</v>
      </c>
      <c r="E74" s="128">
        <v>1.7698590246213914</v>
      </c>
      <c r="F74" s="128">
        <v>2.8763451346316176</v>
      </c>
      <c r="G74" s="128">
        <v>0</v>
      </c>
      <c r="H74" s="128">
        <v>0</v>
      </c>
      <c r="I74" s="128">
        <v>0</v>
      </c>
      <c r="J74" s="128">
        <v>7.2395749619261673</v>
      </c>
      <c r="K74" s="128">
        <v>0</v>
      </c>
      <c r="L74" s="128">
        <v>8.9639849931768243</v>
      </c>
      <c r="M74" s="128">
        <v>0</v>
      </c>
      <c r="N74" s="129">
        <f t="array" ref="N74">IFERROR(SUM(Q74:Z74/SUM(Q74:Z74) * D74:M74),0)</f>
        <v>2.0876770638863587</v>
      </c>
      <c r="P74" s="65" t="str">
        <f>'N0.6_Lookup_References'!B28</f>
        <v>#</v>
      </c>
      <c r="Q74" s="126">
        <v>87</v>
      </c>
      <c r="R74" s="126">
        <v>6</v>
      </c>
      <c r="S74" s="126">
        <v>2</v>
      </c>
      <c r="T74" s="126">
        <v>0</v>
      </c>
      <c r="U74" s="126">
        <v>0</v>
      </c>
      <c r="V74" s="126">
        <v>0</v>
      </c>
      <c r="W74" s="126">
        <v>6</v>
      </c>
      <c r="X74" s="126">
        <v>0</v>
      </c>
      <c r="Y74" s="126">
        <v>13</v>
      </c>
      <c r="Z74" s="126">
        <v>0</v>
      </c>
      <c r="AA74" s="36">
        <f t="shared" si="21"/>
        <v>114</v>
      </c>
      <c r="AB74" s="66" t="str">
        <f t="shared" si="19"/>
        <v>OK</v>
      </c>
    </row>
    <row r="75" spans="1:28">
      <c r="A75" s="196" t="s">
        <v>320</v>
      </c>
      <c r="B75" s="18" t="str">
        <f t="shared" ca="1" si="20"/>
        <v>400kV Transformer</v>
      </c>
      <c r="C75" s="65" t="s">
        <v>56</v>
      </c>
      <c r="D75" s="128">
        <v>0.84276589035692517</v>
      </c>
      <c r="E75" s="128">
        <v>1.5160951255758202</v>
      </c>
      <c r="F75" s="128">
        <v>0</v>
      </c>
      <c r="G75" s="128">
        <v>4.0136687466100476</v>
      </c>
      <c r="H75" s="128">
        <v>5.3901684243058927</v>
      </c>
      <c r="I75" s="128">
        <v>5.9419803301372136</v>
      </c>
      <c r="J75" s="128">
        <v>7.0831790798955412</v>
      </c>
      <c r="K75" s="128">
        <v>0</v>
      </c>
      <c r="L75" s="128">
        <v>0</v>
      </c>
      <c r="M75" s="128">
        <v>0</v>
      </c>
      <c r="N75" s="129">
        <f t="array" ref="N75">IFERROR(SUM(Q75:Z75/SUM(Q75:Z75) * D75:M75),0)</f>
        <v>2.9358430022564717</v>
      </c>
      <c r="P75" s="65" t="str">
        <f>'N0.6_Lookup_References'!B29</f>
        <v>#</v>
      </c>
      <c r="Q75" s="126">
        <v>22</v>
      </c>
      <c r="R75" s="126">
        <v>1</v>
      </c>
      <c r="S75" s="126">
        <v>0</v>
      </c>
      <c r="T75" s="126">
        <v>3</v>
      </c>
      <c r="U75" s="126">
        <v>1</v>
      </c>
      <c r="V75" s="126">
        <v>7</v>
      </c>
      <c r="W75" s="126">
        <v>5</v>
      </c>
      <c r="X75" s="126">
        <v>0</v>
      </c>
      <c r="Y75" s="126">
        <v>0</v>
      </c>
      <c r="Z75" s="126">
        <v>0</v>
      </c>
      <c r="AA75" s="36">
        <f t="shared" ref="AA75:AA95" si="22">SUM(Q75:Z75)</f>
        <v>39</v>
      </c>
      <c r="AB75" s="66" t="str">
        <f t="shared" si="19"/>
        <v>OK</v>
      </c>
    </row>
    <row r="76" spans="1:28">
      <c r="A76" s="196" t="s">
        <v>321</v>
      </c>
      <c r="B76" s="18" t="str">
        <f t="shared" ca="1" si="20"/>
        <v>400kV Reactor</v>
      </c>
      <c r="C76" s="65" t="s">
        <v>56</v>
      </c>
      <c r="D76" s="128">
        <v>0.60597209927505047</v>
      </c>
      <c r="E76" s="128">
        <v>0</v>
      </c>
      <c r="F76" s="128">
        <v>0</v>
      </c>
      <c r="G76" s="128">
        <v>0</v>
      </c>
      <c r="H76" s="128">
        <v>0</v>
      </c>
      <c r="I76" s="128">
        <v>0</v>
      </c>
      <c r="J76" s="128">
        <v>0</v>
      </c>
      <c r="K76" s="128">
        <v>0</v>
      </c>
      <c r="L76" s="128">
        <v>0</v>
      </c>
      <c r="M76" s="128">
        <v>10.412612089707341</v>
      </c>
      <c r="N76" s="129">
        <f t="array" ref="N76">IFERROR(SUM(Q76:Z76/SUM(Q76:Z76) * D76:M76),0)</f>
        <v>2.0069206693368065</v>
      </c>
      <c r="P76" s="65" t="str">
        <f>'N0.6_Lookup_References'!B30</f>
        <v>#</v>
      </c>
      <c r="Q76" s="126">
        <v>12</v>
      </c>
      <c r="R76" s="126">
        <v>0</v>
      </c>
      <c r="S76" s="126">
        <v>0</v>
      </c>
      <c r="T76" s="126">
        <v>0</v>
      </c>
      <c r="U76" s="126">
        <v>0</v>
      </c>
      <c r="V76" s="126">
        <v>0</v>
      </c>
      <c r="W76" s="126">
        <v>0</v>
      </c>
      <c r="X76" s="126">
        <v>0</v>
      </c>
      <c r="Y76" s="126">
        <v>0</v>
      </c>
      <c r="Z76" s="126">
        <v>2</v>
      </c>
      <c r="AA76" s="36">
        <f t="shared" si="22"/>
        <v>14</v>
      </c>
      <c r="AB76" s="66" t="str">
        <f t="shared" si="19"/>
        <v>OK</v>
      </c>
    </row>
    <row r="77" spans="1:28">
      <c r="A77" s="196" t="s">
        <v>322</v>
      </c>
      <c r="B77" s="18" t="str">
        <f t="shared" ca="1" si="20"/>
        <v>400kV Underground Cable</v>
      </c>
      <c r="C77" s="65" t="s">
        <v>56</v>
      </c>
      <c r="D77" s="128">
        <v>0.61420313279291494</v>
      </c>
      <c r="E77" s="128">
        <v>2.0251121098314653</v>
      </c>
      <c r="F77" s="128">
        <v>3.2382660520611388</v>
      </c>
      <c r="G77" s="128">
        <v>3.5002986204253119</v>
      </c>
      <c r="H77" s="128">
        <v>0</v>
      </c>
      <c r="I77" s="128">
        <v>0</v>
      </c>
      <c r="J77" s="128">
        <v>0</v>
      </c>
      <c r="K77" s="128">
        <v>0</v>
      </c>
      <c r="L77" s="128">
        <v>0</v>
      </c>
      <c r="M77" s="128">
        <v>0</v>
      </c>
      <c r="N77" s="129">
        <f t="array" ref="N77">IFERROR(SUM(Q77:Z77/SUM(Q77:Z77) * D77:M77),0)</f>
        <v>1.0990013790955446</v>
      </c>
      <c r="P77" s="65" t="str">
        <f>'N0.6_Lookup_References'!B31</f>
        <v>km</v>
      </c>
      <c r="Q77" s="126">
        <v>10.639600000000002</v>
      </c>
      <c r="R77" s="126">
        <v>4.1997999999999998</v>
      </c>
      <c r="S77" s="126">
        <v>0.41339999999999999</v>
      </c>
      <c r="T77" s="126">
        <v>0.15999999999999998</v>
      </c>
      <c r="U77" s="126">
        <v>0</v>
      </c>
      <c r="V77" s="126">
        <v>0</v>
      </c>
      <c r="W77" s="126">
        <v>0</v>
      </c>
      <c r="X77" s="126">
        <v>0</v>
      </c>
      <c r="Y77" s="126">
        <v>0</v>
      </c>
      <c r="Z77" s="126">
        <v>0</v>
      </c>
      <c r="AA77" s="36">
        <f t="shared" si="22"/>
        <v>15.412800000000001</v>
      </c>
      <c r="AB77" s="66" t="str">
        <f t="shared" si="19"/>
        <v>OK</v>
      </c>
    </row>
    <row r="78" spans="1:28">
      <c r="A78" s="196" t="s">
        <v>323</v>
      </c>
      <c r="B78" s="18" t="str">
        <f t="shared" ca="1" si="20"/>
        <v>400kV OHL Conductor</v>
      </c>
      <c r="C78" s="65" t="s">
        <v>56</v>
      </c>
      <c r="D78" s="128">
        <v>0.87413176731470532</v>
      </c>
      <c r="E78" s="128">
        <v>2.1389936947888182</v>
      </c>
      <c r="F78" s="128">
        <v>0</v>
      </c>
      <c r="G78" s="128">
        <v>4.2517309753687318</v>
      </c>
      <c r="H78" s="128">
        <v>0</v>
      </c>
      <c r="I78" s="128">
        <v>5.8356223708597001</v>
      </c>
      <c r="J78" s="128">
        <v>7.072228695199172</v>
      </c>
      <c r="K78" s="128">
        <v>0</v>
      </c>
      <c r="L78" s="128">
        <v>8.608740772220516</v>
      </c>
      <c r="M78" s="128">
        <v>0</v>
      </c>
      <c r="N78" s="129">
        <f t="array" ref="N78">IFERROR(SUM(Q78:Z78/SUM(Q78:Z78) * D78:M78),0)</f>
        <v>4.8934221516372869</v>
      </c>
      <c r="P78" s="65" t="str">
        <f>'N0.6_Lookup_References'!B32</f>
        <v>km</v>
      </c>
      <c r="Q78" s="126">
        <v>211.77149999999989</v>
      </c>
      <c r="R78" s="126">
        <v>221.05399999999986</v>
      </c>
      <c r="S78" s="126">
        <v>0</v>
      </c>
      <c r="T78" s="126">
        <v>0.6895</v>
      </c>
      <c r="U78" s="126">
        <v>0</v>
      </c>
      <c r="V78" s="126">
        <v>19.707199999999993</v>
      </c>
      <c r="W78" s="126">
        <v>446.64939999999962</v>
      </c>
      <c r="X78" s="126">
        <v>0</v>
      </c>
      <c r="Y78" s="126">
        <v>126.16960000000014</v>
      </c>
      <c r="Z78" s="126">
        <v>0</v>
      </c>
      <c r="AA78" s="36">
        <f t="shared" si="22"/>
        <v>1026.0411999999994</v>
      </c>
      <c r="AB78" s="66" t="str">
        <f t="shared" si="19"/>
        <v>OK</v>
      </c>
    </row>
    <row r="79" spans="1:28">
      <c r="A79" s="196" t="s">
        <v>324</v>
      </c>
      <c r="B79" s="18" t="str">
        <f t="shared" ca="1" si="20"/>
        <v>400kV OHL Fittings</v>
      </c>
      <c r="C79" s="65" t="s">
        <v>56</v>
      </c>
      <c r="D79" s="128">
        <v>1.020441709039261</v>
      </c>
      <c r="E79" s="128">
        <v>1.9616354309317181</v>
      </c>
      <c r="F79" s="128">
        <v>3.2758067139949927</v>
      </c>
      <c r="G79" s="128">
        <v>3.9835484832900785</v>
      </c>
      <c r="H79" s="128">
        <v>4.9447848049942715</v>
      </c>
      <c r="I79" s="128">
        <v>5.9119504029877898</v>
      </c>
      <c r="J79" s="128">
        <v>6.923267149433344</v>
      </c>
      <c r="K79" s="128">
        <v>7.9291179013676434</v>
      </c>
      <c r="L79" s="128">
        <v>8.8289502818373311</v>
      </c>
      <c r="M79" s="128">
        <v>10.619296084665056</v>
      </c>
      <c r="N79" s="129">
        <f t="array" ref="N79">IFERROR(SUM(Q79:Z79/SUM(Q79:Z79) * D79:M79),0)</f>
        <v>4.0345944481995044</v>
      </c>
      <c r="P79" s="65" t="str">
        <f>'N0.6_Lookup_References'!B33</f>
        <v>#</v>
      </c>
      <c r="Q79" s="126">
        <v>778</v>
      </c>
      <c r="R79" s="126">
        <v>395</v>
      </c>
      <c r="S79" s="126">
        <v>737</v>
      </c>
      <c r="T79" s="126">
        <v>176</v>
      </c>
      <c r="U79" s="126">
        <v>163</v>
      </c>
      <c r="V79" s="126">
        <v>364</v>
      </c>
      <c r="W79" s="126">
        <v>58</v>
      </c>
      <c r="X79" s="126">
        <v>45</v>
      </c>
      <c r="Y79" s="126">
        <v>267</v>
      </c>
      <c r="Z79" s="126">
        <v>194</v>
      </c>
      <c r="AA79" s="36">
        <f t="shared" si="22"/>
        <v>3177</v>
      </c>
      <c r="AB79" s="66" t="str">
        <f t="shared" si="19"/>
        <v>OK</v>
      </c>
    </row>
    <row r="80" spans="1:28">
      <c r="A80" s="196" t="s">
        <v>325</v>
      </c>
      <c r="B80" s="18" t="str">
        <f t="shared" ca="1" si="20"/>
        <v>400kV OHL Tower</v>
      </c>
      <c r="C80" s="65" t="s">
        <v>56</v>
      </c>
      <c r="D80" s="128">
        <v>1.0029616010953073</v>
      </c>
      <c r="E80" s="128">
        <v>1.9403589848865384</v>
      </c>
      <c r="F80" s="128">
        <v>3.0895029484279899</v>
      </c>
      <c r="G80" s="128">
        <v>3.7695982967100008</v>
      </c>
      <c r="H80" s="128">
        <v>4.9535760915817191</v>
      </c>
      <c r="I80" s="128">
        <v>5.8984651017974983</v>
      </c>
      <c r="J80" s="128">
        <v>7.1643528627537698</v>
      </c>
      <c r="K80" s="128">
        <v>7.7609112729410521</v>
      </c>
      <c r="L80" s="128">
        <v>9.0469550874093763</v>
      </c>
      <c r="M80" s="128">
        <v>10.995153581415206</v>
      </c>
      <c r="N80" s="129">
        <f t="array" ref="N80">IFERROR(SUM(Q80:Z80/SUM(Q80:Z80) * D80:M80),0)</f>
        <v>5.8415966052380268</v>
      </c>
      <c r="P80" s="65" t="str">
        <f>'N0.6_Lookup_References'!B34</f>
        <v>#</v>
      </c>
      <c r="Q80" s="126">
        <v>132</v>
      </c>
      <c r="R80" s="126">
        <v>135</v>
      </c>
      <c r="S80" s="126">
        <v>235</v>
      </c>
      <c r="T80" s="126">
        <v>220</v>
      </c>
      <c r="U80" s="126">
        <v>90</v>
      </c>
      <c r="V80" s="126">
        <v>309</v>
      </c>
      <c r="W80" s="126">
        <v>45</v>
      </c>
      <c r="X80" s="126">
        <v>78</v>
      </c>
      <c r="Y80" s="126">
        <v>17</v>
      </c>
      <c r="Z80" s="126">
        <v>401</v>
      </c>
      <c r="AA80" s="36">
        <f t="shared" si="22"/>
        <v>1662</v>
      </c>
      <c r="AB80" s="66" t="str">
        <f t="shared" si="19"/>
        <v>OK</v>
      </c>
    </row>
    <row r="81" spans="1:28">
      <c r="A81" s="196" t="s">
        <v>326</v>
      </c>
      <c r="B81" s="18" t="str">
        <f t="shared" ca="1" si="20"/>
        <v>No entry required</v>
      </c>
      <c r="C81" s="65" t="s">
        <v>56</v>
      </c>
      <c r="D81" s="128"/>
      <c r="E81" s="128"/>
      <c r="F81" s="128"/>
      <c r="G81" s="128"/>
      <c r="H81" s="128"/>
      <c r="I81" s="128"/>
      <c r="J81" s="128"/>
      <c r="K81" s="128"/>
      <c r="L81" s="128"/>
      <c r="M81" s="128"/>
      <c r="N81" s="129">
        <f t="array" ref="N81">IFERROR(SUM(Q81:Z81/SUM(Q81:Z81) * D81:M81),0)</f>
        <v>0</v>
      </c>
      <c r="P81" s="65" t="str">
        <f>'N0.6_Lookup_References'!B35</f>
        <v>-</v>
      </c>
      <c r="Q81" s="126"/>
      <c r="R81" s="126"/>
      <c r="S81" s="126"/>
      <c r="T81" s="126"/>
      <c r="U81" s="126"/>
      <c r="V81" s="126"/>
      <c r="W81" s="126"/>
      <c r="X81" s="126"/>
      <c r="Y81" s="126"/>
      <c r="Z81" s="126"/>
      <c r="AA81" s="36">
        <f t="shared" si="22"/>
        <v>0</v>
      </c>
      <c r="AB81" s="66" t="str">
        <f t="shared" si="19"/>
        <v>OK</v>
      </c>
    </row>
    <row r="82" spans="1:28">
      <c r="A82" s="196" t="s">
        <v>327</v>
      </c>
      <c r="B82" s="18" t="str">
        <f t="shared" ca="1" si="20"/>
        <v>No entry required</v>
      </c>
      <c r="C82" s="65" t="s">
        <v>56</v>
      </c>
      <c r="D82" s="128"/>
      <c r="E82" s="128"/>
      <c r="F82" s="128"/>
      <c r="G82" s="128"/>
      <c r="H82" s="128"/>
      <c r="I82" s="128"/>
      <c r="J82" s="128"/>
      <c r="K82" s="128"/>
      <c r="L82" s="128"/>
      <c r="M82" s="128"/>
      <c r="N82" s="129">
        <f t="array" ref="N82">IFERROR(SUM(Q82:Z82/SUM(Q82:Z82) * D82:M82),0)</f>
        <v>0</v>
      </c>
      <c r="P82" s="65" t="str">
        <f>'N0.6_Lookup_References'!B36</f>
        <v>-</v>
      </c>
      <c r="Q82" s="126"/>
      <c r="R82" s="126"/>
      <c r="S82" s="126"/>
      <c r="T82" s="126"/>
      <c r="U82" s="126"/>
      <c r="V82" s="126"/>
      <c r="W82" s="126"/>
      <c r="X82" s="126"/>
      <c r="Y82" s="126"/>
      <c r="Z82" s="126"/>
      <c r="AA82" s="36">
        <f t="shared" si="22"/>
        <v>0</v>
      </c>
      <c r="AB82" s="66" t="str">
        <f t="shared" si="19"/>
        <v>OK</v>
      </c>
    </row>
    <row r="83" spans="1:28">
      <c r="A83" s="196" t="s">
        <v>328</v>
      </c>
      <c r="B83" s="18" t="str">
        <f t="shared" ca="1" si="20"/>
        <v>No entry required</v>
      </c>
      <c r="C83" s="65" t="s">
        <v>56</v>
      </c>
      <c r="D83" s="128"/>
      <c r="E83" s="128"/>
      <c r="F83" s="128"/>
      <c r="G83" s="128"/>
      <c r="H83" s="128"/>
      <c r="I83" s="128"/>
      <c r="J83" s="128"/>
      <c r="K83" s="128"/>
      <c r="L83" s="128"/>
      <c r="M83" s="128"/>
      <c r="N83" s="129">
        <f t="array" ref="N83">IFERROR(SUM(Q83:Z83/SUM(Q83:Z83) * D83:M83),0)</f>
        <v>0</v>
      </c>
      <c r="P83" s="65" t="str">
        <f>'N0.6_Lookup_References'!B37</f>
        <v>-</v>
      </c>
      <c r="Q83" s="126"/>
      <c r="R83" s="126"/>
      <c r="S83" s="126"/>
      <c r="T83" s="126"/>
      <c r="U83" s="126"/>
      <c r="V83" s="126"/>
      <c r="W83" s="126"/>
      <c r="X83" s="126"/>
      <c r="Y83" s="126"/>
      <c r="Z83" s="126"/>
      <c r="AA83" s="36">
        <f t="shared" si="22"/>
        <v>0</v>
      </c>
      <c r="AB83" s="66" t="str">
        <f t="shared" si="19"/>
        <v>OK</v>
      </c>
    </row>
    <row r="84" spans="1:28">
      <c r="A84" s="196" t="s">
        <v>329</v>
      </c>
      <c r="B84" s="18" t="str">
        <f t="shared" ca="1" si="20"/>
        <v>No entry required</v>
      </c>
      <c r="C84" s="65" t="s">
        <v>56</v>
      </c>
      <c r="D84" s="128"/>
      <c r="E84" s="128"/>
      <c r="F84" s="128"/>
      <c r="G84" s="128"/>
      <c r="H84" s="128"/>
      <c r="I84" s="128"/>
      <c r="J84" s="128"/>
      <c r="K84" s="128"/>
      <c r="L84" s="128"/>
      <c r="M84" s="128"/>
      <c r="N84" s="129">
        <f t="array" ref="N84">IFERROR(SUM(Q84:Z84/SUM(Q84:Z84) * D84:M84),0)</f>
        <v>0</v>
      </c>
      <c r="P84" s="65" t="str">
        <f>'N0.6_Lookup_References'!B38</f>
        <v>-</v>
      </c>
      <c r="Q84" s="126"/>
      <c r="R84" s="126"/>
      <c r="S84" s="126"/>
      <c r="T84" s="126"/>
      <c r="U84" s="126"/>
      <c r="V84" s="126"/>
      <c r="W84" s="126"/>
      <c r="X84" s="126"/>
      <c r="Y84" s="126"/>
      <c r="Z84" s="126"/>
      <c r="AA84" s="36">
        <f t="shared" si="22"/>
        <v>0</v>
      </c>
      <c r="AB84" s="66" t="str">
        <f t="shared" si="19"/>
        <v>OK</v>
      </c>
    </row>
    <row r="85" spans="1:28">
      <c r="A85" s="196" t="s">
        <v>330</v>
      </c>
      <c r="B85" s="18" t="str">
        <f t="shared" ca="1" si="20"/>
        <v>No entry required</v>
      </c>
      <c r="C85" s="65" t="s">
        <v>56</v>
      </c>
      <c r="D85" s="128"/>
      <c r="E85" s="128"/>
      <c r="F85" s="128"/>
      <c r="G85" s="128"/>
      <c r="H85" s="128"/>
      <c r="I85" s="128"/>
      <c r="J85" s="128"/>
      <c r="K85" s="128"/>
      <c r="L85" s="128"/>
      <c r="M85" s="128"/>
      <c r="N85" s="129">
        <f t="array" ref="N85">IFERROR(SUM(Q85:Z85/SUM(Q85:Z85) * D85:M85),0)</f>
        <v>0</v>
      </c>
      <c r="P85" s="65" t="str">
        <f>'N0.6_Lookup_References'!B39</f>
        <v>-</v>
      </c>
      <c r="Q85" s="126"/>
      <c r="R85" s="126"/>
      <c r="S85" s="126"/>
      <c r="T85" s="126"/>
      <c r="U85" s="126"/>
      <c r="V85" s="126"/>
      <c r="W85" s="126"/>
      <c r="X85" s="126"/>
      <c r="Y85" s="126"/>
      <c r="Z85" s="126"/>
      <c r="AA85" s="36">
        <f t="shared" si="22"/>
        <v>0</v>
      </c>
      <c r="AB85" s="66" t="str">
        <f t="shared" si="19"/>
        <v>OK</v>
      </c>
    </row>
    <row r="86" spans="1:28">
      <c r="A86" s="196" t="s">
        <v>351</v>
      </c>
      <c r="B86" s="18" t="str">
        <f t="shared" ca="1" si="20"/>
        <v>No entry required</v>
      </c>
      <c r="C86" s="65" t="s">
        <v>56</v>
      </c>
      <c r="D86" s="128"/>
      <c r="E86" s="128"/>
      <c r="F86" s="128"/>
      <c r="G86" s="128"/>
      <c r="H86" s="128"/>
      <c r="I86" s="128"/>
      <c r="J86" s="128"/>
      <c r="K86" s="128"/>
      <c r="L86" s="128"/>
      <c r="M86" s="128"/>
      <c r="N86" s="129">
        <f t="array" ref="N86">IFERROR(SUM(Q86:Z86/SUM(Q86:Z86) * D86:M86),0)</f>
        <v>0</v>
      </c>
      <c r="P86" s="65" t="str">
        <f>'N0.6_Lookup_References'!B40</f>
        <v>-</v>
      </c>
      <c r="Q86" s="126"/>
      <c r="R86" s="126"/>
      <c r="S86" s="126"/>
      <c r="T86" s="126"/>
      <c r="U86" s="126"/>
      <c r="V86" s="126"/>
      <c r="W86" s="126"/>
      <c r="X86" s="126"/>
      <c r="Y86" s="126"/>
      <c r="Z86" s="126"/>
      <c r="AA86" s="36">
        <f t="shared" si="22"/>
        <v>0</v>
      </c>
      <c r="AB86" s="66" t="str">
        <f t="shared" si="19"/>
        <v>OK</v>
      </c>
    </row>
    <row r="87" spans="1:28">
      <c r="A87" s="196" t="s">
        <v>352</v>
      </c>
      <c r="B87" s="18" t="str">
        <f t="shared" ca="1" si="20"/>
        <v>No entry required</v>
      </c>
      <c r="C87" s="65" t="s">
        <v>56</v>
      </c>
      <c r="D87" s="128"/>
      <c r="E87" s="128"/>
      <c r="F87" s="128"/>
      <c r="G87" s="128"/>
      <c r="H87" s="128"/>
      <c r="I87" s="128"/>
      <c r="J87" s="128"/>
      <c r="K87" s="128"/>
      <c r="L87" s="128"/>
      <c r="M87" s="128"/>
      <c r="N87" s="129">
        <f t="array" ref="N87">IFERROR(SUM(Q87:Z87/SUM(Q87:Z87) * D87:M87),0)</f>
        <v>0</v>
      </c>
      <c r="P87" s="65" t="str">
        <f>'N0.6_Lookup_References'!B41</f>
        <v>-</v>
      </c>
      <c r="Q87" s="126"/>
      <c r="R87" s="126"/>
      <c r="S87" s="126"/>
      <c r="T87" s="126"/>
      <c r="U87" s="126"/>
      <c r="V87" s="126"/>
      <c r="W87" s="126"/>
      <c r="X87" s="126"/>
      <c r="Y87" s="126"/>
      <c r="Z87" s="126"/>
      <c r="AA87" s="36">
        <f t="shared" si="22"/>
        <v>0</v>
      </c>
      <c r="AB87" s="66" t="str">
        <f t="shared" si="19"/>
        <v>OK</v>
      </c>
    </row>
    <row r="88" spans="1:28">
      <c r="A88" s="196" t="s">
        <v>353</v>
      </c>
      <c r="B88" s="18" t="str">
        <f t="shared" ca="1" si="20"/>
        <v>No entry required</v>
      </c>
      <c r="C88" s="65" t="s">
        <v>56</v>
      </c>
      <c r="D88" s="128"/>
      <c r="E88" s="128"/>
      <c r="F88" s="128"/>
      <c r="G88" s="128"/>
      <c r="H88" s="128"/>
      <c r="I88" s="128"/>
      <c r="J88" s="128"/>
      <c r="K88" s="128"/>
      <c r="L88" s="128"/>
      <c r="M88" s="128"/>
      <c r="N88" s="129">
        <f t="array" ref="N88">IFERROR(SUM(Q88:Z88/SUM(Q88:Z88) * D88:M88),0)</f>
        <v>0</v>
      </c>
      <c r="P88" s="65" t="str">
        <f>'N0.6_Lookup_References'!B42</f>
        <v>-</v>
      </c>
      <c r="Q88" s="126"/>
      <c r="R88" s="126"/>
      <c r="S88" s="126"/>
      <c r="T88" s="126"/>
      <c r="U88" s="126"/>
      <c r="V88" s="126"/>
      <c r="W88" s="126"/>
      <c r="X88" s="126"/>
      <c r="Y88" s="126"/>
      <c r="Z88" s="126"/>
      <c r="AA88" s="36">
        <f t="shared" si="22"/>
        <v>0</v>
      </c>
      <c r="AB88" s="66" t="str">
        <f t="shared" si="19"/>
        <v>OK</v>
      </c>
    </row>
    <row r="89" spans="1:28">
      <c r="A89" s="196" t="s">
        <v>354</v>
      </c>
      <c r="B89" s="18" t="str">
        <f t="shared" ca="1" si="20"/>
        <v>No entry required</v>
      </c>
      <c r="C89" s="65" t="s">
        <v>56</v>
      </c>
      <c r="D89" s="128"/>
      <c r="E89" s="128"/>
      <c r="F89" s="128"/>
      <c r="G89" s="128"/>
      <c r="H89" s="128"/>
      <c r="I89" s="128"/>
      <c r="J89" s="128"/>
      <c r="K89" s="128"/>
      <c r="L89" s="128"/>
      <c r="M89" s="128"/>
      <c r="N89" s="129">
        <f t="array" ref="N89">IFERROR(SUM(Q89:Z89/SUM(Q89:Z89) * D89:M89),0)</f>
        <v>0</v>
      </c>
      <c r="P89" s="65" t="str">
        <f>'N0.6_Lookup_References'!B43</f>
        <v>-</v>
      </c>
      <c r="Q89" s="126"/>
      <c r="R89" s="126"/>
      <c r="S89" s="126"/>
      <c r="T89" s="126"/>
      <c r="U89" s="126"/>
      <c r="V89" s="126"/>
      <c r="W89" s="126"/>
      <c r="X89" s="126"/>
      <c r="Y89" s="126"/>
      <c r="Z89" s="126"/>
      <c r="AA89" s="36">
        <f t="shared" si="22"/>
        <v>0</v>
      </c>
      <c r="AB89" s="66" t="str">
        <f t="shared" si="19"/>
        <v>OK</v>
      </c>
    </row>
    <row r="90" spans="1:28">
      <c r="A90" s="196" t="s">
        <v>355</v>
      </c>
      <c r="B90" s="18" t="str">
        <f t="shared" ca="1" si="20"/>
        <v>No entry required</v>
      </c>
      <c r="C90" s="65" t="s">
        <v>56</v>
      </c>
      <c r="D90" s="128"/>
      <c r="E90" s="128"/>
      <c r="F90" s="128"/>
      <c r="G90" s="128"/>
      <c r="H90" s="128"/>
      <c r="I90" s="128"/>
      <c r="J90" s="128"/>
      <c r="K90" s="128"/>
      <c r="L90" s="128"/>
      <c r="M90" s="128"/>
      <c r="N90" s="129">
        <f t="array" ref="N90">IFERROR(SUM(Q90:Z90/SUM(Q90:Z90) * D90:M90),0)</f>
        <v>0</v>
      </c>
      <c r="P90" s="65" t="str">
        <f>'N0.6_Lookup_References'!B44</f>
        <v>-</v>
      </c>
      <c r="Q90" s="126"/>
      <c r="R90" s="126"/>
      <c r="S90" s="126"/>
      <c r="T90" s="126"/>
      <c r="U90" s="126"/>
      <c r="V90" s="126"/>
      <c r="W90" s="126"/>
      <c r="X90" s="126"/>
      <c r="Y90" s="126"/>
      <c r="Z90" s="126"/>
      <c r="AA90" s="36">
        <f t="shared" si="22"/>
        <v>0</v>
      </c>
      <c r="AB90" s="66" t="str">
        <f t="shared" si="19"/>
        <v>OK</v>
      </c>
    </row>
    <row r="91" spans="1:28">
      <c r="A91" s="196" t="s">
        <v>356</v>
      </c>
      <c r="B91" s="18" t="str">
        <f t="shared" ca="1" si="20"/>
        <v>No entry required</v>
      </c>
      <c r="C91" s="65" t="s">
        <v>56</v>
      </c>
      <c r="D91" s="128"/>
      <c r="E91" s="128"/>
      <c r="F91" s="128"/>
      <c r="G91" s="128"/>
      <c r="H91" s="128"/>
      <c r="I91" s="128"/>
      <c r="J91" s="128"/>
      <c r="K91" s="128"/>
      <c r="L91" s="128"/>
      <c r="M91" s="128"/>
      <c r="N91" s="129">
        <f t="array" ref="N91">IFERROR(SUM(Q91:Z91/SUM(Q91:Z91) * D91:M91),0)</f>
        <v>0</v>
      </c>
      <c r="P91" s="65" t="str">
        <f>'N0.6_Lookup_References'!B45</f>
        <v>-</v>
      </c>
      <c r="Q91" s="126"/>
      <c r="R91" s="126"/>
      <c r="S91" s="126"/>
      <c r="T91" s="126"/>
      <c r="U91" s="126"/>
      <c r="V91" s="126"/>
      <c r="W91" s="126"/>
      <c r="X91" s="126"/>
      <c r="Y91" s="126"/>
      <c r="Z91" s="126"/>
      <c r="AA91" s="36">
        <f t="shared" si="22"/>
        <v>0</v>
      </c>
      <c r="AB91" s="66" t="str">
        <f t="shared" si="19"/>
        <v>OK</v>
      </c>
    </row>
    <row r="92" spans="1:28">
      <c r="A92" s="196" t="s">
        <v>357</v>
      </c>
      <c r="B92" s="18" t="str">
        <f t="shared" ca="1" si="20"/>
        <v>No entry required</v>
      </c>
      <c r="C92" s="65" t="s">
        <v>56</v>
      </c>
      <c r="D92" s="128"/>
      <c r="E92" s="128"/>
      <c r="F92" s="128"/>
      <c r="G92" s="128"/>
      <c r="H92" s="128"/>
      <c r="I92" s="128"/>
      <c r="J92" s="128"/>
      <c r="K92" s="128"/>
      <c r="L92" s="128"/>
      <c r="M92" s="128"/>
      <c r="N92" s="129">
        <f t="array" ref="N92">IFERROR(SUM(Q92:Z92/SUM(Q92:Z92) * D92:M92),0)</f>
        <v>0</v>
      </c>
      <c r="P92" s="65" t="str">
        <f>'N0.6_Lookup_References'!B46</f>
        <v>-</v>
      </c>
      <c r="Q92" s="126"/>
      <c r="R92" s="126"/>
      <c r="S92" s="126"/>
      <c r="T92" s="126"/>
      <c r="U92" s="126"/>
      <c r="V92" s="126"/>
      <c r="W92" s="126"/>
      <c r="X92" s="126"/>
      <c r="Y92" s="126"/>
      <c r="Z92" s="126"/>
      <c r="AA92" s="36">
        <f t="shared" si="22"/>
        <v>0</v>
      </c>
      <c r="AB92" s="66" t="str">
        <f t="shared" si="19"/>
        <v>OK</v>
      </c>
    </row>
    <row r="93" spans="1:28">
      <c r="A93" s="196" t="s">
        <v>358</v>
      </c>
      <c r="B93" s="18" t="str">
        <f t="shared" ca="1" si="20"/>
        <v>No entry required</v>
      </c>
      <c r="C93" s="65" t="s">
        <v>56</v>
      </c>
      <c r="D93" s="128"/>
      <c r="E93" s="128"/>
      <c r="F93" s="128"/>
      <c r="G93" s="128"/>
      <c r="H93" s="128"/>
      <c r="I93" s="128"/>
      <c r="J93" s="128"/>
      <c r="K93" s="128"/>
      <c r="L93" s="128"/>
      <c r="M93" s="128"/>
      <c r="N93" s="129">
        <f t="array" ref="N93">IFERROR(SUM(Q93:Z93/SUM(Q93:Z93) * D93:M93),0)</f>
        <v>0</v>
      </c>
      <c r="P93" s="65" t="str">
        <f>'N0.6_Lookup_References'!B47</f>
        <v>-</v>
      </c>
      <c r="Q93" s="126"/>
      <c r="R93" s="126"/>
      <c r="S93" s="126"/>
      <c r="T93" s="126"/>
      <c r="U93" s="126"/>
      <c r="V93" s="126"/>
      <c r="W93" s="126"/>
      <c r="X93" s="126"/>
      <c r="Y93" s="126"/>
      <c r="Z93" s="126"/>
      <c r="AA93" s="36">
        <f t="shared" si="22"/>
        <v>0</v>
      </c>
      <c r="AB93" s="66" t="str">
        <f t="shared" si="19"/>
        <v>OK</v>
      </c>
    </row>
    <row r="94" spans="1:28">
      <c r="A94" s="196" t="s">
        <v>359</v>
      </c>
      <c r="B94" s="18" t="str">
        <f t="shared" ca="1" si="20"/>
        <v>No entry required</v>
      </c>
      <c r="C94" s="65" t="s">
        <v>56</v>
      </c>
      <c r="D94" s="128"/>
      <c r="E94" s="128"/>
      <c r="F94" s="128"/>
      <c r="G94" s="128"/>
      <c r="H94" s="128"/>
      <c r="I94" s="128"/>
      <c r="J94" s="128"/>
      <c r="K94" s="128"/>
      <c r="L94" s="128"/>
      <c r="M94" s="128"/>
      <c r="N94" s="129">
        <f t="array" ref="N94">IFERROR(SUM(Q94:Z94/SUM(Q94:Z94) * D94:M94),0)</f>
        <v>0</v>
      </c>
      <c r="P94" s="65" t="str">
        <f>'N0.6_Lookup_References'!B48</f>
        <v>-</v>
      </c>
      <c r="Q94" s="126"/>
      <c r="R94" s="126"/>
      <c r="S94" s="126"/>
      <c r="T94" s="126"/>
      <c r="U94" s="126"/>
      <c r="V94" s="126"/>
      <c r="W94" s="126"/>
      <c r="X94" s="126"/>
      <c r="Y94" s="126"/>
      <c r="Z94" s="126"/>
      <c r="AA94" s="36">
        <f t="shared" si="22"/>
        <v>0</v>
      </c>
      <c r="AB94" s="66" t="str">
        <f t="shared" si="19"/>
        <v>OK</v>
      </c>
    </row>
    <row r="95" spans="1:28">
      <c r="A95" s="196" t="s">
        <v>360</v>
      </c>
      <c r="B95" s="18" t="str">
        <f t="shared" ca="1" si="20"/>
        <v>No entry required</v>
      </c>
      <c r="C95" s="65" t="s">
        <v>56</v>
      </c>
      <c r="D95" s="128"/>
      <c r="E95" s="128"/>
      <c r="F95" s="128"/>
      <c r="G95" s="128"/>
      <c r="H95" s="128"/>
      <c r="I95" s="128"/>
      <c r="J95" s="128"/>
      <c r="K95" s="128"/>
      <c r="L95" s="128"/>
      <c r="M95" s="128"/>
      <c r="N95" s="129">
        <f t="array" ref="N95">IFERROR(SUM(Q95:Z95/SUM(Q95:Z95) * D95:M95),0)</f>
        <v>0</v>
      </c>
      <c r="P95" s="65" t="str">
        <f>'N0.6_Lookup_References'!B49</f>
        <v>-</v>
      </c>
      <c r="Q95" s="126"/>
      <c r="R95" s="126"/>
      <c r="S95" s="126"/>
      <c r="T95" s="126"/>
      <c r="U95" s="126"/>
      <c r="V95" s="126"/>
      <c r="W95" s="126"/>
      <c r="X95" s="126"/>
      <c r="Y95" s="126"/>
      <c r="Z95" s="126"/>
      <c r="AA95" s="36">
        <f t="shared" si="22"/>
        <v>0</v>
      </c>
      <c r="AB95" s="66" t="str">
        <f t="shared" si="19"/>
        <v>OK</v>
      </c>
    </row>
    <row r="96" spans="1:28">
      <c r="A96" s="196" t="s">
        <v>361</v>
      </c>
      <c r="B96" s="18" t="str">
        <f t="shared" ca="1" si="20"/>
        <v>No entry required</v>
      </c>
      <c r="C96" s="65" t="s">
        <v>56</v>
      </c>
      <c r="D96" s="128"/>
      <c r="E96" s="128"/>
      <c r="F96" s="128"/>
      <c r="G96" s="128"/>
      <c r="H96" s="128"/>
      <c r="I96" s="128"/>
      <c r="J96" s="128"/>
      <c r="K96" s="128"/>
      <c r="L96" s="128"/>
      <c r="M96" s="128"/>
      <c r="N96" s="129">
        <f t="array" ref="N96">IFERROR(SUM(Q96:Z96/SUM(Q96:Z96) * D96:M96),0)</f>
        <v>0</v>
      </c>
      <c r="P96" s="65" t="str">
        <f>'N0.6_Lookup_References'!B50</f>
        <v>-</v>
      </c>
      <c r="Q96" s="126"/>
      <c r="R96" s="126"/>
      <c r="S96" s="126"/>
      <c r="T96" s="126"/>
      <c r="U96" s="126"/>
      <c r="V96" s="126"/>
      <c r="W96" s="126"/>
      <c r="X96" s="126"/>
      <c r="Y96" s="126"/>
      <c r="Z96" s="126"/>
      <c r="AA96" s="36">
        <f>SUM(Q96:Z96)</f>
        <v>0</v>
      </c>
      <c r="AB96" s="66" t="str">
        <f t="shared" si="19"/>
        <v>OK</v>
      </c>
    </row>
  </sheetData>
  <mergeCells count="5">
    <mergeCell ref="D15:M15"/>
    <mergeCell ref="Q15:Z15"/>
    <mergeCell ref="AD15:AM15"/>
    <mergeCell ref="D58:M58"/>
    <mergeCell ref="Q58:Z58"/>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theme="9" tint="-0.499984740745262"/>
  </sheetPr>
  <dimension ref="A1:CF96"/>
  <sheetViews>
    <sheetView workbookViewId="0"/>
  </sheetViews>
  <sheetFormatPr defaultRowHeight="15"/>
  <cols>
    <col min="2" max="2" width="44" bestFit="1" customWidth="1"/>
    <col min="3" max="3" width="9" customWidth="1"/>
    <col min="15" max="15" width="1" customWidth="1"/>
    <col min="16" max="16" width="9" customWidth="1"/>
    <col min="28" max="28" width="1" customWidth="1"/>
    <col min="47" max="47" width="9.42578125" bestFit="1" customWidth="1"/>
  </cols>
  <sheetData>
    <row r="1" spans="1:84" s="3" customFormat="1" ht="24.75">
      <c r="A1" s="1" t="str">
        <f>N0_Cover!A1</f>
        <v>RIIO-2 Business Plan Data Template</v>
      </c>
      <c r="B1" s="2"/>
      <c r="C1" s="2"/>
      <c r="D1" s="2"/>
      <c r="E1" s="2"/>
      <c r="F1" s="73"/>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row>
    <row r="2" spans="1:84" s="3" customFormat="1" ht="22.5">
      <c r="A2" s="1" t="str">
        <f>N0_Cover!$B$12</f>
        <v>Scottish Power Transmission</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row>
    <row r="3" spans="1:84" s="3" customFormat="1" ht="19.5">
      <c r="A3" s="5" t="str">
        <f>"Workbook " &amp; N0_Cover!$B$14</f>
        <v>Workbook N: NARM</v>
      </c>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row>
    <row r="4" spans="1:84" s="3" customFormat="1" ht="18">
      <c r="A4" s="7" t="str">
        <f>"Submission Version " &amp; N0_Cover!$B$15 &amp; " - Submitted on " &amp; TEXT(N0_Cover!$B$16,"dd mmm yyyy")</f>
        <v>Submission Version 3.0 - Submitted on 09 Dec 2019</v>
      </c>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row>
    <row r="5" spans="1:84" s="3" customFormat="1" ht="18">
      <c r="A5" s="7" t="str">
        <f>"Template Version: " &amp; N0_Cover!$B$11</f>
        <v>Template Version: v3.0</v>
      </c>
      <c r="B5" s="8"/>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row>
    <row r="6" spans="1:84" s="3" customFormat="1" ht="19.5">
      <c r="A6" s="5" t="str">
        <f ca="1">"Sheet: " &amp;VLOOKUP(RIGHT(CELL("filename",A1),LEN(CELL("filename",A1))-FIND("]",CELL("filename",A1))),'N0.1_Contents'!$A$11:$B$87,2,FALSE)</f>
        <v>Sheet: N2.3.2 Total Risk Without Intervention - End of 2025/26</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row>
    <row r="7" spans="1:84" s="3" customFormat="1" ht="18">
      <c r="A7" s="7" t="str">
        <f>"Prices Base: " &amp; 'N0.5_Data_Constants'!C13</f>
        <v>Prices Base: 2018/19</v>
      </c>
      <c r="B7" s="8"/>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row>
    <row r="8" spans="1:84" s="169" customFormat="1" ht="12.75">
      <c r="A8" s="171" t="str">
        <f ca="1">"Error Checks: " &amp; IF(ISERROR(MATCH("Error",$A$9:$AN$9,0)),"OK","Error")</f>
        <v>Error Checks: OK</v>
      </c>
      <c r="B8" s="172"/>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0"/>
      <c r="AP8" s="170"/>
      <c r="AQ8" s="170"/>
      <c r="AR8" s="170"/>
      <c r="AS8" s="170"/>
      <c r="AT8" s="170"/>
      <c r="AU8" s="170"/>
      <c r="AV8" s="170"/>
      <c r="AW8" s="170"/>
      <c r="AX8" s="170"/>
      <c r="AY8" s="170"/>
      <c r="AZ8" s="170"/>
      <c r="BA8" s="170"/>
      <c r="BB8" s="170"/>
      <c r="BC8" s="170"/>
      <c r="BD8" s="170"/>
      <c r="BE8" s="170"/>
      <c r="BF8" s="170"/>
      <c r="BG8" s="170"/>
      <c r="BH8" s="170"/>
      <c r="BI8" s="170"/>
      <c r="BJ8" s="170"/>
      <c r="BK8" s="170"/>
      <c r="BL8" s="170"/>
      <c r="BM8" s="170"/>
      <c r="BN8" s="170"/>
      <c r="BO8" s="170"/>
      <c r="BP8" s="170"/>
      <c r="BQ8" s="170"/>
      <c r="BR8" s="170"/>
      <c r="BS8" s="170"/>
      <c r="BT8" s="170"/>
      <c r="BU8" s="170"/>
      <c r="BV8" s="170"/>
      <c r="BW8" s="170"/>
      <c r="BX8" s="170"/>
      <c r="BY8" s="170"/>
      <c r="BZ8" s="170"/>
      <c r="CA8" s="170"/>
      <c r="CB8" s="170"/>
      <c r="CC8" s="170"/>
      <c r="CD8" s="170"/>
      <c r="CE8" s="170"/>
      <c r="CF8" s="170"/>
    </row>
    <row r="9" spans="1:84" s="169" customFormat="1" ht="12.75">
      <c r="A9" s="176" t="str">
        <f t="shared" ref="A9:AN9" si="0">IF(ISERROR(MATCH("Error",A10:A171,0)),"-","Error")</f>
        <v>-</v>
      </c>
      <c r="B9" s="176" t="str">
        <f t="shared" ca="1" si="0"/>
        <v>-</v>
      </c>
      <c r="C9" s="176" t="str">
        <f t="shared" si="0"/>
        <v>-</v>
      </c>
      <c r="D9" s="176" t="str">
        <f t="shared" ca="1" si="0"/>
        <v>-</v>
      </c>
      <c r="E9" s="176" t="str">
        <f t="shared" si="0"/>
        <v>-</v>
      </c>
      <c r="F9" s="176" t="str">
        <f t="shared" si="0"/>
        <v>-</v>
      </c>
      <c r="G9" s="176" t="str">
        <f t="shared" si="0"/>
        <v>-</v>
      </c>
      <c r="H9" s="176" t="str">
        <f t="shared" si="0"/>
        <v>-</v>
      </c>
      <c r="I9" s="176" t="str">
        <f t="shared" si="0"/>
        <v>-</v>
      </c>
      <c r="J9" s="176" t="str">
        <f t="shared" si="0"/>
        <v>-</v>
      </c>
      <c r="K9" s="176" t="str">
        <f t="shared" si="0"/>
        <v>-</v>
      </c>
      <c r="L9" s="176" t="str">
        <f t="shared" si="0"/>
        <v>-</v>
      </c>
      <c r="M9" s="176" t="str">
        <f t="shared" si="0"/>
        <v>-</v>
      </c>
      <c r="N9" s="176" t="str">
        <f t="shared" si="0"/>
        <v>-</v>
      </c>
      <c r="O9" s="176" t="str">
        <f t="shared" si="0"/>
        <v>-</v>
      </c>
      <c r="P9" s="176" t="str">
        <f t="shared" si="0"/>
        <v>-</v>
      </c>
      <c r="Q9" s="176" t="str">
        <f t="shared" si="0"/>
        <v>-</v>
      </c>
      <c r="R9" s="176" t="str">
        <f t="shared" si="0"/>
        <v>-</v>
      </c>
      <c r="S9" s="176" t="str">
        <f t="shared" si="0"/>
        <v>-</v>
      </c>
      <c r="T9" s="176" t="str">
        <f t="shared" si="0"/>
        <v>-</v>
      </c>
      <c r="U9" s="176" t="str">
        <f t="shared" si="0"/>
        <v>-</v>
      </c>
      <c r="V9" s="176" t="str">
        <f t="shared" si="0"/>
        <v>-</v>
      </c>
      <c r="W9" s="176" t="str">
        <f t="shared" si="0"/>
        <v>-</v>
      </c>
      <c r="X9" s="176" t="str">
        <f t="shared" si="0"/>
        <v>-</v>
      </c>
      <c r="Y9" s="176" t="str">
        <f t="shared" si="0"/>
        <v>-</v>
      </c>
      <c r="Z9" s="176" t="str">
        <f t="shared" si="0"/>
        <v>-</v>
      </c>
      <c r="AA9" s="176" t="str">
        <f t="shared" si="0"/>
        <v>-</v>
      </c>
      <c r="AB9" s="176" t="str">
        <f t="shared" si="0"/>
        <v>-</v>
      </c>
      <c r="AC9" s="176" t="str">
        <f t="shared" si="0"/>
        <v>-</v>
      </c>
      <c r="AD9" s="176" t="str">
        <f t="shared" si="0"/>
        <v>-</v>
      </c>
      <c r="AE9" s="176" t="str">
        <f t="shared" si="0"/>
        <v>-</v>
      </c>
      <c r="AF9" s="176" t="str">
        <f t="shared" si="0"/>
        <v>-</v>
      </c>
      <c r="AG9" s="176" t="str">
        <f t="shared" si="0"/>
        <v>-</v>
      </c>
      <c r="AH9" s="176" t="str">
        <f t="shared" si="0"/>
        <v>-</v>
      </c>
      <c r="AI9" s="176" t="str">
        <f t="shared" si="0"/>
        <v>-</v>
      </c>
      <c r="AJ9" s="176" t="str">
        <f t="shared" si="0"/>
        <v>-</v>
      </c>
      <c r="AK9" s="176" t="str">
        <f t="shared" si="0"/>
        <v>-</v>
      </c>
      <c r="AL9" s="176" t="str">
        <f t="shared" si="0"/>
        <v>-</v>
      </c>
      <c r="AM9" s="176" t="str">
        <f t="shared" si="0"/>
        <v>-</v>
      </c>
      <c r="AN9" s="176" t="str">
        <f t="shared" si="0"/>
        <v>-</v>
      </c>
      <c r="AO9" s="170"/>
      <c r="AP9" s="170"/>
      <c r="AQ9" s="170"/>
      <c r="AR9" s="170"/>
      <c r="AS9" s="170"/>
      <c r="AT9" s="170"/>
      <c r="AU9" s="170"/>
      <c r="AV9" s="170"/>
      <c r="AW9" s="170"/>
      <c r="AX9" s="170"/>
      <c r="AY9" s="170"/>
      <c r="AZ9" s="170"/>
      <c r="BA9" s="170"/>
      <c r="BB9" s="170"/>
      <c r="BC9" s="170"/>
      <c r="BD9" s="170"/>
      <c r="BE9" s="170"/>
      <c r="BF9" s="170"/>
      <c r="BG9" s="170"/>
      <c r="BH9" s="170"/>
      <c r="BI9" s="170"/>
      <c r="BJ9" s="170"/>
      <c r="BK9" s="170"/>
      <c r="BL9" s="170"/>
      <c r="BM9" s="170"/>
      <c r="BN9" s="170"/>
      <c r="BO9" s="170"/>
      <c r="BP9" s="170"/>
      <c r="BQ9" s="170"/>
      <c r="BR9" s="170"/>
      <c r="BS9" s="170"/>
      <c r="BT9" s="170"/>
      <c r="BU9" s="170"/>
      <c r="BV9" s="170"/>
      <c r="BW9" s="170"/>
      <c r="BX9" s="170"/>
      <c r="BY9" s="170"/>
      <c r="BZ9" s="170"/>
      <c r="CA9" s="170"/>
      <c r="CB9" s="170"/>
      <c r="CC9" s="170"/>
      <c r="CD9" s="170"/>
      <c r="CE9" s="170"/>
      <c r="CF9" s="170"/>
    </row>
    <row r="11" spans="1:84" ht="18">
      <c r="A11" s="9" t="s">
        <v>57</v>
      </c>
      <c r="D11" s="9" t="str">
        <f ca="1">SUBSTITUTE(VLOOKUP(RIGHT(CELL("filename",A1),LEN(CELL("filename",A1))-FIND("]",CELL("filename",A1))),'N0.1_Contents'!$A$11:$B$87,2,FALSE), LEFT(VLOOKUP(RIGHT(CELL("filename",A1),LEN(CELL("filename",A1))-FIND("]",CELL("filename",A1))),'N0.1_Contents'!$A$11:$B$87,2,FALSE),FIND(" ",VLOOKUP(RIGHT(CELL("filename",A1),LEN(CELL("filename",A1))-FIND("]",CELL("filename",A1))),'N0.1_Contents'!$A$11:$B$87,2,FALSE))),"")</f>
        <v>Total Risk Without Intervention - End of 2025/26</v>
      </c>
    </row>
    <row r="13" spans="1:84" ht="18">
      <c r="A13" s="9" t="s">
        <v>10</v>
      </c>
      <c r="Q13" s="9"/>
    </row>
    <row r="15" spans="1:84">
      <c r="A15" s="13" t="s">
        <v>27</v>
      </c>
      <c r="B15" s="125"/>
      <c r="C15" s="125"/>
      <c r="D15" s="291" t="s">
        <v>28</v>
      </c>
      <c r="E15" s="292"/>
      <c r="F15" s="292"/>
      <c r="G15" s="292"/>
      <c r="H15" s="292"/>
      <c r="I15" s="292"/>
      <c r="J15" s="292"/>
      <c r="K15" s="292"/>
      <c r="L15" s="292"/>
      <c r="M15" s="293"/>
      <c r="P15" s="125"/>
      <c r="Q15" s="291" t="s">
        <v>51</v>
      </c>
      <c r="R15" s="292"/>
      <c r="S15" s="292"/>
      <c r="T15" s="292"/>
      <c r="U15" s="292"/>
      <c r="V15" s="292"/>
      <c r="W15" s="292"/>
      <c r="X15" s="292"/>
      <c r="Y15" s="292"/>
      <c r="Z15" s="293"/>
      <c r="AC15" s="125"/>
      <c r="AD15" s="291" t="s">
        <v>13</v>
      </c>
      <c r="AE15" s="292"/>
      <c r="AF15" s="292"/>
      <c r="AG15" s="292"/>
      <c r="AH15" s="292"/>
      <c r="AI15" s="292"/>
      <c r="AJ15" s="292"/>
      <c r="AK15" s="292"/>
      <c r="AL15" s="292"/>
      <c r="AM15" s="293"/>
    </row>
    <row r="16" spans="1:84" ht="15.75" thickBot="1">
      <c r="A16" s="195"/>
      <c r="B16" s="195" t="s">
        <v>4</v>
      </c>
      <c r="C16" s="64" t="s">
        <v>53</v>
      </c>
      <c r="D16" s="20" t="s">
        <v>14</v>
      </c>
      <c r="E16" s="21" t="s">
        <v>15</v>
      </c>
      <c r="F16" s="22" t="s">
        <v>16</v>
      </c>
      <c r="G16" s="23" t="s">
        <v>17</v>
      </c>
      <c r="H16" s="24" t="s">
        <v>18</v>
      </c>
      <c r="I16" s="25" t="s">
        <v>19</v>
      </c>
      <c r="J16" s="26" t="s">
        <v>20</v>
      </c>
      <c r="K16" s="29" t="s">
        <v>21</v>
      </c>
      <c r="L16" s="27" t="s">
        <v>22</v>
      </c>
      <c r="M16" s="28" t="s">
        <v>23</v>
      </c>
      <c r="N16" s="32" t="s">
        <v>29</v>
      </c>
      <c r="P16" s="123" t="s">
        <v>53</v>
      </c>
      <c r="Q16" s="67" t="s">
        <v>14</v>
      </c>
      <c r="R16" s="21" t="s">
        <v>15</v>
      </c>
      <c r="S16" s="22" t="s">
        <v>16</v>
      </c>
      <c r="T16" s="23" t="s">
        <v>17</v>
      </c>
      <c r="U16" s="24" t="s">
        <v>18</v>
      </c>
      <c r="V16" s="25" t="s">
        <v>19</v>
      </c>
      <c r="W16" s="26" t="s">
        <v>20</v>
      </c>
      <c r="X16" s="29" t="s">
        <v>21</v>
      </c>
      <c r="Y16" s="27" t="s">
        <v>22</v>
      </c>
      <c r="Z16" s="28" t="s">
        <v>23</v>
      </c>
      <c r="AA16" s="32" t="s">
        <v>29</v>
      </c>
      <c r="AC16" s="64" t="s">
        <v>53</v>
      </c>
      <c r="AD16" s="20" t="s">
        <v>14</v>
      </c>
      <c r="AE16" s="21" t="s">
        <v>15</v>
      </c>
      <c r="AF16" s="22" t="s">
        <v>16</v>
      </c>
      <c r="AG16" s="23" t="s">
        <v>17</v>
      </c>
      <c r="AH16" s="24" t="s">
        <v>18</v>
      </c>
      <c r="AI16" s="25" t="s">
        <v>19</v>
      </c>
      <c r="AJ16" s="26" t="s">
        <v>20</v>
      </c>
      <c r="AK16" s="29" t="s">
        <v>21</v>
      </c>
      <c r="AL16" s="27" t="s">
        <v>22</v>
      </c>
      <c r="AM16" s="28" t="s">
        <v>23</v>
      </c>
      <c r="AN16" s="32" t="s">
        <v>29</v>
      </c>
    </row>
    <row r="17" spans="1:40">
      <c r="A17" s="196" t="s">
        <v>305</v>
      </c>
      <c r="B17" s="18" t="str">
        <f ca="1">INDIRECT("N3." &amp; $A17 &amp; "!$A$12")</f>
        <v>132kV Circuit Breaker</v>
      </c>
      <c r="C17" s="65" t="s">
        <v>55</v>
      </c>
      <c r="D17" s="126">
        <v>1.4239668414111617E-2</v>
      </c>
      <c r="E17" s="126">
        <v>1.921898317993145</v>
      </c>
      <c r="F17" s="126">
        <v>0.93031639765661633</v>
      </c>
      <c r="G17" s="126">
        <v>1.05207291613138</v>
      </c>
      <c r="H17" s="126">
        <v>1.5121753353010507</v>
      </c>
      <c r="I17" s="126">
        <v>0.78199575003452715</v>
      </c>
      <c r="J17" s="126">
        <v>1.7007904750296772</v>
      </c>
      <c r="K17" s="126">
        <v>1.1949663919276143</v>
      </c>
      <c r="L17" s="126">
        <v>0.34327569389695978</v>
      </c>
      <c r="M17" s="126">
        <v>11.230891666490759</v>
      </c>
      <c r="N17" s="97">
        <f>SUM(D17:M17)</f>
        <v>20.682622612875839</v>
      </c>
      <c r="P17" s="65" t="str">
        <f>'N0.6_Lookup_References'!B14</f>
        <v>#</v>
      </c>
      <c r="Q17" s="126">
        <v>6</v>
      </c>
      <c r="R17" s="126">
        <v>178</v>
      </c>
      <c r="S17" s="126">
        <v>13</v>
      </c>
      <c r="T17" s="126">
        <v>10</v>
      </c>
      <c r="U17" s="126">
        <v>10</v>
      </c>
      <c r="V17" s="126">
        <v>4</v>
      </c>
      <c r="W17" s="126">
        <v>7</v>
      </c>
      <c r="X17" s="126">
        <v>4</v>
      </c>
      <c r="Y17" s="126">
        <v>1</v>
      </c>
      <c r="Z17" s="126">
        <v>13</v>
      </c>
      <c r="AA17" s="36">
        <f>SUM(Q17:Z17)</f>
        <v>246</v>
      </c>
      <c r="AC17" s="65" t="s">
        <v>55</v>
      </c>
      <c r="AD17" s="97">
        <f t="shared" ref="AD17:AM31" si="1">IFERROR(D17/Q17,"")</f>
        <v>2.3732780690186028E-3</v>
      </c>
      <c r="AE17" s="97">
        <f t="shared" si="1"/>
        <v>1.0797181561759241E-2</v>
      </c>
      <c r="AF17" s="97">
        <f t="shared" si="1"/>
        <v>7.1562799819739717E-2</v>
      </c>
      <c r="AG17" s="97">
        <f t="shared" si="1"/>
        <v>0.10520729161313799</v>
      </c>
      <c r="AH17" s="97">
        <f t="shared" si="1"/>
        <v>0.15121753353010509</v>
      </c>
      <c r="AI17" s="97">
        <f t="shared" si="1"/>
        <v>0.19549893750863179</v>
      </c>
      <c r="AJ17" s="97">
        <f t="shared" si="1"/>
        <v>0.24297006786138245</v>
      </c>
      <c r="AK17" s="97">
        <f t="shared" si="1"/>
        <v>0.29874159798190358</v>
      </c>
      <c r="AL17" s="97">
        <f t="shared" si="1"/>
        <v>0.34327569389695978</v>
      </c>
      <c r="AM17" s="97">
        <f t="shared" si="1"/>
        <v>0.86391474357621223</v>
      </c>
      <c r="AN17" s="63">
        <f t="shared" ref="AN17:AN31" si="2">IFERROR(N17/AA17,"")</f>
        <v>8.4075701678357068E-2</v>
      </c>
    </row>
    <row r="18" spans="1:40">
      <c r="A18" s="196" t="s">
        <v>306</v>
      </c>
      <c r="B18" s="18" t="str">
        <f t="shared" ref="B18:B53" ca="1" si="3">INDIRECT("N3." &amp; $A18 &amp; "!$A$12")</f>
        <v>132kV Transformer</v>
      </c>
      <c r="C18" s="65" t="s">
        <v>55</v>
      </c>
      <c r="D18" s="126">
        <v>0</v>
      </c>
      <c r="E18" s="126">
        <v>7.4029704010611459</v>
      </c>
      <c r="F18" s="126">
        <v>8.9046263168343032</v>
      </c>
      <c r="G18" s="126">
        <v>4.9119581092504658</v>
      </c>
      <c r="H18" s="126">
        <v>6.4098793156244884</v>
      </c>
      <c r="I18" s="126">
        <v>6.21615366028011</v>
      </c>
      <c r="J18" s="126">
        <v>1.7470200219061192</v>
      </c>
      <c r="K18" s="126">
        <v>3.4502206154693922</v>
      </c>
      <c r="L18" s="126">
        <v>2.5842765886142196</v>
      </c>
      <c r="M18" s="126">
        <v>11.865530183933449</v>
      </c>
      <c r="N18" s="97">
        <f t="shared" ref="N18:N31" si="4">SUM(D18:M18)</f>
        <v>53.492635212973703</v>
      </c>
      <c r="P18" s="65" t="str">
        <f>'N0.6_Lookup_References'!B15</f>
        <v>#</v>
      </c>
      <c r="Q18" s="126">
        <v>0</v>
      </c>
      <c r="R18" s="126">
        <v>94</v>
      </c>
      <c r="S18" s="126">
        <v>36</v>
      </c>
      <c r="T18" s="126">
        <v>12</v>
      </c>
      <c r="U18" s="126">
        <v>11</v>
      </c>
      <c r="V18" s="126">
        <v>8</v>
      </c>
      <c r="W18" s="126">
        <v>2</v>
      </c>
      <c r="X18" s="126">
        <v>3</v>
      </c>
      <c r="Y18" s="126">
        <v>2</v>
      </c>
      <c r="Z18" s="126">
        <v>6</v>
      </c>
      <c r="AA18" s="36">
        <f t="shared" ref="AA18:AA31" si="5">SUM(Q18:Z18)</f>
        <v>174</v>
      </c>
      <c r="AC18" s="65" t="s">
        <v>55</v>
      </c>
      <c r="AD18" s="97" t="str">
        <f t="shared" si="1"/>
        <v/>
      </c>
      <c r="AE18" s="97">
        <f t="shared" si="1"/>
        <v>7.8755004266607934E-2</v>
      </c>
      <c r="AF18" s="97">
        <f t="shared" si="1"/>
        <v>0.24735073102317509</v>
      </c>
      <c r="AG18" s="97">
        <f t="shared" si="1"/>
        <v>0.40932984243753884</v>
      </c>
      <c r="AH18" s="97">
        <f t="shared" si="1"/>
        <v>0.58271630142040809</v>
      </c>
      <c r="AI18" s="97">
        <f t="shared" si="1"/>
        <v>0.77701920753501375</v>
      </c>
      <c r="AJ18" s="97">
        <f t="shared" si="1"/>
        <v>0.87351001095305958</v>
      </c>
      <c r="AK18" s="97">
        <f t="shared" si="1"/>
        <v>1.1500735384897973</v>
      </c>
      <c r="AL18" s="97">
        <f t="shared" si="1"/>
        <v>1.2921382943071098</v>
      </c>
      <c r="AM18" s="97">
        <f t="shared" si="1"/>
        <v>1.9775883639889082</v>
      </c>
      <c r="AN18" s="63">
        <f t="shared" si="2"/>
        <v>0.30742893800559601</v>
      </c>
    </row>
    <row r="19" spans="1:40">
      <c r="A19" s="196" t="s">
        <v>307</v>
      </c>
      <c r="B19" s="18" t="str">
        <f t="shared" ca="1" si="3"/>
        <v>132kV Reactor</v>
      </c>
      <c r="C19" s="65" t="s">
        <v>55</v>
      </c>
      <c r="D19" s="126">
        <v>0.26308972075127202</v>
      </c>
      <c r="E19" s="126">
        <v>0</v>
      </c>
      <c r="F19" s="126">
        <v>0</v>
      </c>
      <c r="G19" s="126">
        <v>0</v>
      </c>
      <c r="H19" s="126">
        <v>0</v>
      </c>
      <c r="I19" s="126">
        <v>0</v>
      </c>
      <c r="J19" s="126">
        <v>0</v>
      </c>
      <c r="K19" s="126">
        <v>0</v>
      </c>
      <c r="L19" s="126">
        <v>0</v>
      </c>
      <c r="M19" s="126">
        <v>0.416731460178563</v>
      </c>
      <c r="N19" s="97">
        <f t="shared" si="4"/>
        <v>0.67982118092983501</v>
      </c>
      <c r="P19" s="65" t="str">
        <f>'N0.6_Lookup_References'!B16</f>
        <v>#</v>
      </c>
      <c r="Q19" s="126">
        <v>1</v>
      </c>
      <c r="R19" s="126">
        <v>0</v>
      </c>
      <c r="S19" s="126">
        <v>0</v>
      </c>
      <c r="T19" s="126">
        <v>0</v>
      </c>
      <c r="U19" s="126">
        <v>0</v>
      </c>
      <c r="V19" s="126">
        <v>0</v>
      </c>
      <c r="W19" s="126">
        <v>0</v>
      </c>
      <c r="X19" s="126">
        <v>0</v>
      </c>
      <c r="Y19" s="126">
        <v>0</v>
      </c>
      <c r="Z19" s="126">
        <v>1</v>
      </c>
      <c r="AA19" s="36">
        <f t="shared" si="5"/>
        <v>2</v>
      </c>
      <c r="AC19" s="65" t="s">
        <v>55</v>
      </c>
      <c r="AD19" s="97">
        <f t="shared" si="1"/>
        <v>0.26308972075127202</v>
      </c>
      <c r="AE19" s="97" t="str">
        <f t="shared" si="1"/>
        <v/>
      </c>
      <c r="AF19" s="97" t="str">
        <f t="shared" si="1"/>
        <v/>
      </c>
      <c r="AG19" s="97" t="str">
        <f t="shared" si="1"/>
        <v/>
      </c>
      <c r="AH19" s="97" t="str">
        <f t="shared" si="1"/>
        <v/>
      </c>
      <c r="AI19" s="97" t="str">
        <f t="shared" si="1"/>
        <v/>
      </c>
      <c r="AJ19" s="97" t="str">
        <f t="shared" si="1"/>
        <v/>
      </c>
      <c r="AK19" s="97" t="str">
        <f t="shared" si="1"/>
        <v/>
      </c>
      <c r="AL19" s="97" t="str">
        <f t="shared" si="1"/>
        <v/>
      </c>
      <c r="AM19" s="97">
        <f t="shared" si="1"/>
        <v>0.416731460178563</v>
      </c>
      <c r="AN19" s="63">
        <f t="shared" si="2"/>
        <v>0.33991059046491751</v>
      </c>
    </row>
    <row r="20" spans="1:40">
      <c r="A20" s="196" t="s">
        <v>308</v>
      </c>
      <c r="B20" s="18" t="str">
        <f t="shared" ca="1" si="3"/>
        <v>132kV Underground Cable</v>
      </c>
      <c r="C20" s="65" t="s">
        <v>55</v>
      </c>
      <c r="D20" s="126">
        <v>1.9799688188843661E-3</v>
      </c>
      <c r="E20" s="126">
        <v>3.5850847984959144</v>
      </c>
      <c r="F20" s="126">
        <v>4.0224786995682678</v>
      </c>
      <c r="G20" s="126">
        <v>6.9867562264376071</v>
      </c>
      <c r="H20" s="126">
        <v>4.8692114611458583</v>
      </c>
      <c r="I20" s="126">
        <v>0.26312184291319246</v>
      </c>
      <c r="J20" s="126">
        <v>0</v>
      </c>
      <c r="K20" s="126">
        <v>9.3679869808124316E-2</v>
      </c>
      <c r="L20" s="126">
        <v>16.147168557182063</v>
      </c>
      <c r="M20" s="126">
        <v>6.6392991801138352</v>
      </c>
      <c r="N20" s="97">
        <f t="shared" si="4"/>
        <v>42.608780604483755</v>
      </c>
      <c r="P20" s="65" t="str">
        <f>'N0.6_Lookup_References'!B17</f>
        <v>km</v>
      </c>
      <c r="Q20" s="126">
        <v>69.307399999999987</v>
      </c>
      <c r="R20" s="126">
        <v>177.27740000000003</v>
      </c>
      <c r="S20" s="126">
        <v>16.577099999999998</v>
      </c>
      <c r="T20" s="126">
        <v>13.1692</v>
      </c>
      <c r="U20" s="126">
        <v>7.6133000000000006</v>
      </c>
      <c r="V20" s="126">
        <v>0.25969999999999999</v>
      </c>
      <c r="W20" s="126">
        <v>0</v>
      </c>
      <c r="X20" s="126">
        <v>7.2499999999999995E-2</v>
      </c>
      <c r="Y20" s="126">
        <v>11.079899999999997</v>
      </c>
      <c r="Z20" s="126">
        <v>3.9365000000000006</v>
      </c>
      <c r="AA20" s="36">
        <f t="shared" si="5"/>
        <v>299.29300000000001</v>
      </c>
      <c r="AC20" s="65" t="s">
        <v>55</v>
      </c>
      <c r="AD20" s="97">
        <f t="shared" si="1"/>
        <v>2.8567928083932831E-5</v>
      </c>
      <c r="AE20" s="97">
        <f t="shared" si="1"/>
        <v>2.0223022215442657E-2</v>
      </c>
      <c r="AF20" s="97">
        <f t="shared" si="1"/>
        <v>0.24265273778696322</v>
      </c>
      <c r="AG20" s="97">
        <f t="shared" si="1"/>
        <v>0.53053763527303155</v>
      </c>
      <c r="AH20" s="97">
        <f t="shared" si="1"/>
        <v>0.63956647723665927</v>
      </c>
      <c r="AI20" s="97">
        <f t="shared" si="1"/>
        <v>1.0131761375171062</v>
      </c>
      <c r="AJ20" s="97" t="str">
        <f t="shared" si="1"/>
        <v/>
      </c>
      <c r="AK20" s="97">
        <f t="shared" si="1"/>
        <v>1.2921361352844734</v>
      </c>
      <c r="AL20" s="97">
        <f t="shared" si="1"/>
        <v>1.4573388349337149</v>
      </c>
      <c r="AM20" s="97">
        <f t="shared" si="1"/>
        <v>1.6865995630925528</v>
      </c>
      <c r="AN20" s="63">
        <f t="shared" si="2"/>
        <v>0.14236477500136574</v>
      </c>
    </row>
    <row r="21" spans="1:40">
      <c r="A21" s="196" t="s">
        <v>309</v>
      </c>
      <c r="B21" s="18" t="str">
        <f t="shared" ca="1" si="3"/>
        <v>132kV OHL Conductor</v>
      </c>
      <c r="C21" s="65" t="s">
        <v>55</v>
      </c>
      <c r="D21" s="126">
        <v>1.3440323817321537E-3</v>
      </c>
      <c r="E21" s="126">
        <v>7.504914514092035</v>
      </c>
      <c r="F21" s="126">
        <v>12.550935448361656</v>
      </c>
      <c r="G21" s="126">
        <v>4.2512963618908541</v>
      </c>
      <c r="H21" s="126">
        <v>1.2915487797678737</v>
      </c>
      <c r="I21" s="126">
        <v>4.6311085185876815</v>
      </c>
      <c r="J21" s="126">
        <v>5.1643096105530839</v>
      </c>
      <c r="K21" s="126">
        <v>1.3739746351889872</v>
      </c>
      <c r="L21" s="126">
        <v>4.8168901285474117</v>
      </c>
      <c r="M21" s="126">
        <v>11.496266618213724</v>
      </c>
      <c r="N21" s="97">
        <f t="shared" si="4"/>
        <v>53.082588647585041</v>
      </c>
      <c r="P21" s="65" t="str">
        <f>'N0.6_Lookup_References'!B18</f>
        <v>km</v>
      </c>
      <c r="Q21" s="126">
        <v>35.448799999999991</v>
      </c>
      <c r="R21" s="126">
        <v>903.08510000000092</v>
      </c>
      <c r="S21" s="126">
        <v>366.15980000000002</v>
      </c>
      <c r="T21" s="126">
        <v>74.627700000000004</v>
      </c>
      <c r="U21" s="126">
        <v>15.6457</v>
      </c>
      <c r="V21" s="126">
        <v>40.848099999999988</v>
      </c>
      <c r="W21" s="126">
        <v>39.527499999999996</v>
      </c>
      <c r="X21" s="126">
        <v>8.2744000000000018</v>
      </c>
      <c r="Y21" s="126">
        <v>25.441800000000001</v>
      </c>
      <c r="Z21" s="126">
        <v>42.922600000000003</v>
      </c>
      <c r="AA21" s="36">
        <f t="shared" si="5"/>
        <v>1551.981500000001</v>
      </c>
      <c r="AC21" s="65" t="s">
        <v>55</v>
      </c>
      <c r="AD21" s="97">
        <f t="shared" si="1"/>
        <v>3.791474977240849E-5</v>
      </c>
      <c r="AE21" s="97">
        <f t="shared" si="1"/>
        <v>8.3103070951918347E-3</v>
      </c>
      <c r="AF21" s="97">
        <f t="shared" si="1"/>
        <v>3.4277207515302485E-2</v>
      </c>
      <c r="AG21" s="97">
        <f t="shared" si="1"/>
        <v>5.696673436124728E-2</v>
      </c>
      <c r="AH21" s="97">
        <f t="shared" si="1"/>
        <v>8.2549759983118282E-2</v>
      </c>
      <c r="AI21" s="97">
        <f t="shared" si="1"/>
        <v>0.11337390279077075</v>
      </c>
      <c r="AJ21" s="97">
        <f t="shared" si="1"/>
        <v>0.13065105586118739</v>
      </c>
      <c r="AK21" s="97">
        <f t="shared" si="1"/>
        <v>0.16605127080984566</v>
      </c>
      <c r="AL21" s="97">
        <f t="shared" si="1"/>
        <v>0.1893297694560688</v>
      </c>
      <c r="AM21" s="97">
        <f t="shared" si="1"/>
        <v>0.26783714449296464</v>
      </c>
      <c r="AN21" s="63">
        <f t="shared" si="2"/>
        <v>3.4203106575423102E-2</v>
      </c>
    </row>
    <row r="22" spans="1:40">
      <c r="A22" s="196" t="s">
        <v>310</v>
      </c>
      <c r="B22" s="18" t="str">
        <f t="shared" ca="1" si="3"/>
        <v>132kV OHL Fittings</v>
      </c>
      <c r="C22" s="65" t="s">
        <v>55</v>
      </c>
      <c r="D22" s="126">
        <v>0.17554095190886057</v>
      </c>
      <c r="E22" s="126">
        <v>120.02546607630262</v>
      </c>
      <c r="F22" s="126">
        <v>115.58762805374225</v>
      </c>
      <c r="G22" s="126">
        <v>29.214450223274298</v>
      </c>
      <c r="H22" s="126">
        <v>10.594567750629533</v>
      </c>
      <c r="I22" s="126">
        <v>13.870612351986141</v>
      </c>
      <c r="J22" s="126">
        <v>18.60685018316904</v>
      </c>
      <c r="K22" s="126">
        <v>21.092620072903141</v>
      </c>
      <c r="L22" s="126">
        <v>19.076089442957073</v>
      </c>
      <c r="M22" s="126">
        <v>350.74466270739475</v>
      </c>
      <c r="N22" s="97">
        <f t="shared" si="4"/>
        <v>698.98848781426773</v>
      </c>
      <c r="P22" s="65" t="str">
        <f>'N0.6_Lookup_References'!B19</f>
        <v>#</v>
      </c>
      <c r="Q22" s="126">
        <v>1269</v>
      </c>
      <c r="R22" s="126">
        <v>3741</v>
      </c>
      <c r="S22" s="126">
        <v>931</v>
      </c>
      <c r="T22" s="126">
        <v>128</v>
      </c>
      <c r="U22" s="126">
        <v>32</v>
      </c>
      <c r="V22" s="126">
        <v>32</v>
      </c>
      <c r="W22" s="126">
        <v>35</v>
      </c>
      <c r="X22" s="126">
        <v>36</v>
      </c>
      <c r="Y22" s="126">
        <v>27</v>
      </c>
      <c r="Z22" s="126">
        <v>248</v>
      </c>
      <c r="AA22" s="36">
        <f t="shared" si="5"/>
        <v>6479</v>
      </c>
      <c r="AC22" s="65" t="s">
        <v>55</v>
      </c>
      <c r="AD22" s="97">
        <f t="shared" si="1"/>
        <v>1.3833014334819587E-4</v>
      </c>
      <c r="AE22" s="97">
        <f t="shared" si="1"/>
        <v>3.2083792054611766E-2</v>
      </c>
      <c r="AF22" s="97">
        <f t="shared" si="1"/>
        <v>0.12415427288264473</v>
      </c>
      <c r="AG22" s="97">
        <f t="shared" si="1"/>
        <v>0.22823789236933045</v>
      </c>
      <c r="AH22" s="97">
        <f t="shared" si="1"/>
        <v>0.33108024220717291</v>
      </c>
      <c r="AI22" s="97">
        <f t="shared" si="1"/>
        <v>0.43345663599956691</v>
      </c>
      <c r="AJ22" s="97">
        <f t="shared" si="1"/>
        <v>0.53162429094768682</v>
      </c>
      <c r="AK22" s="97">
        <f t="shared" si="1"/>
        <v>0.58590611313619834</v>
      </c>
      <c r="AL22" s="97">
        <f t="shared" si="1"/>
        <v>0.70652183122063239</v>
      </c>
      <c r="AM22" s="97">
        <f t="shared" si="1"/>
        <v>1.4142929947878822</v>
      </c>
      <c r="AN22" s="63">
        <f t="shared" si="2"/>
        <v>0.1078852427557135</v>
      </c>
    </row>
    <row r="23" spans="1:40">
      <c r="A23" s="196" t="s">
        <v>311</v>
      </c>
      <c r="B23" s="18" t="str">
        <f t="shared" ca="1" si="3"/>
        <v>132kV OHL Tower</v>
      </c>
      <c r="C23" s="65" t="s">
        <v>55</v>
      </c>
      <c r="D23" s="126">
        <v>0</v>
      </c>
      <c r="E23" s="126">
        <v>53.237493995608688</v>
      </c>
      <c r="F23" s="126">
        <v>77.197490072456858</v>
      </c>
      <c r="G23" s="126">
        <v>22.37127379259173</v>
      </c>
      <c r="H23" s="126">
        <v>2.8809109258802805</v>
      </c>
      <c r="I23" s="126">
        <v>9.6939818585198516</v>
      </c>
      <c r="J23" s="126">
        <v>1.5308507102144453</v>
      </c>
      <c r="K23" s="126">
        <v>0.98921974602991525</v>
      </c>
      <c r="L23" s="126">
        <v>10.409927122817365</v>
      </c>
      <c r="M23" s="126">
        <v>166.76610052906133</v>
      </c>
      <c r="N23" s="97">
        <f t="shared" si="4"/>
        <v>345.07724875318047</v>
      </c>
      <c r="P23" s="65" t="str">
        <f>'N0.6_Lookup_References'!B20</f>
        <v>#</v>
      </c>
      <c r="Q23" s="126">
        <v>0</v>
      </c>
      <c r="R23" s="126">
        <v>2484</v>
      </c>
      <c r="S23" s="126">
        <v>406</v>
      </c>
      <c r="T23" s="126">
        <v>73</v>
      </c>
      <c r="U23" s="126">
        <v>6</v>
      </c>
      <c r="V23" s="126">
        <v>14</v>
      </c>
      <c r="W23" s="126">
        <v>2</v>
      </c>
      <c r="X23" s="126">
        <v>1</v>
      </c>
      <c r="Y23" s="126">
        <v>10</v>
      </c>
      <c r="Z23" s="126">
        <v>97</v>
      </c>
      <c r="AA23" s="36">
        <f t="shared" si="5"/>
        <v>3093</v>
      </c>
      <c r="AC23" s="65" t="s">
        <v>55</v>
      </c>
      <c r="AD23" s="97" t="str">
        <f t="shared" si="1"/>
        <v/>
      </c>
      <c r="AE23" s="97">
        <f t="shared" si="1"/>
        <v>2.143216344428691E-2</v>
      </c>
      <c r="AF23" s="97">
        <f t="shared" si="1"/>
        <v>0.19014160116368684</v>
      </c>
      <c r="AG23" s="97">
        <f t="shared" si="1"/>
        <v>0.3064558053779689</v>
      </c>
      <c r="AH23" s="97">
        <f t="shared" si="1"/>
        <v>0.48015182098004677</v>
      </c>
      <c r="AI23" s="97">
        <f t="shared" si="1"/>
        <v>0.69242727560856088</v>
      </c>
      <c r="AJ23" s="97">
        <f t="shared" si="1"/>
        <v>0.76542535510722265</v>
      </c>
      <c r="AK23" s="97">
        <f t="shared" si="1"/>
        <v>0.98921974602991525</v>
      </c>
      <c r="AL23" s="97">
        <f t="shared" si="1"/>
        <v>1.0409927122817364</v>
      </c>
      <c r="AM23" s="97">
        <f t="shared" si="1"/>
        <v>1.7192381497841374</v>
      </c>
      <c r="AN23" s="63">
        <f t="shared" si="2"/>
        <v>0.11156716739514402</v>
      </c>
    </row>
    <row r="24" spans="1:40">
      <c r="A24" s="196" t="s">
        <v>312</v>
      </c>
      <c r="B24" s="18" t="str">
        <f t="shared" ca="1" si="3"/>
        <v>275kV Circuit Breaker</v>
      </c>
      <c r="C24" s="65" t="s">
        <v>55</v>
      </c>
      <c r="D24" s="126">
        <v>2.5255275268377948E-3</v>
      </c>
      <c r="E24" s="126">
        <v>1.3142069918160899</v>
      </c>
      <c r="F24" s="126">
        <v>0.91462109899659083</v>
      </c>
      <c r="G24" s="126">
        <v>1.0797292991953653</v>
      </c>
      <c r="H24" s="126">
        <v>1.3005093142382809</v>
      </c>
      <c r="I24" s="126">
        <v>0.51155559402890227</v>
      </c>
      <c r="J24" s="126">
        <v>0.43070977255108606</v>
      </c>
      <c r="K24" s="126">
        <v>1.2553587709009175</v>
      </c>
      <c r="L24" s="126">
        <v>0.87008464275492003</v>
      </c>
      <c r="M24" s="126">
        <v>20.384549342588961</v>
      </c>
      <c r="N24" s="97">
        <f t="shared" si="4"/>
        <v>28.063850354597953</v>
      </c>
      <c r="P24" s="65" t="str">
        <f>'N0.6_Lookup_References'!B21</f>
        <v>#</v>
      </c>
      <c r="Q24" s="126">
        <v>1</v>
      </c>
      <c r="R24" s="126">
        <v>131</v>
      </c>
      <c r="S24" s="126">
        <v>15</v>
      </c>
      <c r="T24" s="126">
        <v>11</v>
      </c>
      <c r="U24" s="126">
        <v>10</v>
      </c>
      <c r="V24" s="126">
        <v>3</v>
      </c>
      <c r="W24" s="126">
        <v>2</v>
      </c>
      <c r="X24" s="126">
        <v>5</v>
      </c>
      <c r="Y24" s="126">
        <v>3</v>
      </c>
      <c r="Z24" s="126">
        <v>10</v>
      </c>
      <c r="AA24" s="36">
        <f t="shared" si="5"/>
        <v>191</v>
      </c>
      <c r="AC24" s="65" t="s">
        <v>55</v>
      </c>
      <c r="AD24" s="97">
        <f t="shared" si="1"/>
        <v>2.5255275268377948E-3</v>
      </c>
      <c r="AE24" s="97">
        <f t="shared" si="1"/>
        <v>1.0032114441344197E-2</v>
      </c>
      <c r="AF24" s="97">
        <f t="shared" si="1"/>
        <v>6.0974739933106058E-2</v>
      </c>
      <c r="AG24" s="97">
        <f t="shared" si="1"/>
        <v>9.8157209017760483E-2</v>
      </c>
      <c r="AH24" s="97">
        <f t="shared" si="1"/>
        <v>0.13005093142382809</v>
      </c>
      <c r="AI24" s="97">
        <f t="shared" si="1"/>
        <v>0.17051853134296743</v>
      </c>
      <c r="AJ24" s="97">
        <f t="shared" si="1"/>
        <v>0.21535488627554303</v>
      </c>
      <c r="AK24" s="97">
        <f t="shared" si="1"/>
        <v>0.25107175418018352</v>
      </c>
      <c r="AL24" s="97">
        <f t="shared" si="1"/>
        <v>0.29002821425163999</v>
      </c>
      <c r="AM24" s="97">
        <f t="shared" si="1"/>
        <v>2.0384549342588962</v>
      </c>
      <c r="AN24" s="63">
        <f t="shared" si="2"/>
        <v>0.14693115368899451</v>
      </c>
    </row>
    <row r="25" spans="1:40">
      <c r="A25" s="196" t="s">
        <v>313</v>
      </c>
      <c r="B25" s="18" t="str">
        <f t="shared" ca="1" si="3"/>
        <v>275kV Transformer</v>
      </c>
      <c r="C25" s="65" t="s">
        <v>55</v>
      </c>
      <c r="D25" s="126">
        <v>0</v>
      </c>
      <c r="E25" s="126">
        <v>4.1289959428796399</v>
      </c>
      <c r="F25" s="126">
        <v>4.3509467240902477</v>
      </c>
      <c r="G25" s="126">
        <v>5.6710699676082914</v>
      </c>
      <c r="H25" s="126">
        <v>4.1988399332948116</v>
      </c>
      <c r="I25" s="126">
        <v>7.1016862078474352</v>
      </c>
      <c r="J25" s="126">
        <v>1.9760073881656177</v>
      </c>
      <c r="K25" s="126">
        <v>1.1851553545772715</v>
      </c>
      <c r="L25" s="126">
        <v>5.5447768689996417</v>
      </c>
      <c r="M25" s="126">
        <v>6.8930780396481186</v>
      </c>
      <c r="N25" s="97">
        <f t="shared" si="4"/>
        <v>41.050556427111076</v>
      </c>
      <c r="P25" s="65" t="str">
        <f>'N0.6_Lookup_References'!B22</f>
        <v>#</v>
      </c>
      <c r="Q25" s="126">
        <v>0</v>
      </c>
      <c r="R25" s="126">
        <v>48</v>
      </c>
      <c r="S25" s="126">
        <v>15</v>
      </c>
      <c r="T25" s="126">
        <v>13</v>
      </c>
      <c r="U25" s="126">
        <v>7</v>
      </c>
      <c r="V25" s="126">
        <v>9</v>
      </c>
      <c r="W25" s="126">
        <v>2</v>
      </c>
      <c r="X25" s="126">
        <v>1</v>
      </c>
      <c r="Y25" s="126">
        <v>4</v>
      </c>
      <c r="Z25" s="126">
        <v>3</v>
      </c>
      <c r="AA25" s="36">
        <f t="shared" si="5"/>
        <v>102</v>
      </c>
      <c r="AC25" s="65" t="s">
        <v>55</v>
      </c>
      <c r="AD25" s="97" t="str">
        <f t="shared" si="1"/>
        <v/>
      </c>
      <c r="AE25" s="97">
        <f t="shared" si="1"/>
        <v>8.6020748809992498E-2</v>
      </c>
      <c r="AF25" s="97">
        <f t="shared" si="1"/>
        <v>0.29006311493934983</v>
      </c>
      <c r="AG25" s="97">
        <f t="shared" si="1"/>
        <v>0.43623615135448396</v>
      </c>
      <c r="AH25" s="97">
        <f t="shared" si="1"/>
        <v>0.59983427618497309</v>
      </c>
      <c r="AI25" s="97">
        <f t="shared" si="1"/>
        <v>0.78907624531638165</v>
      </c>
      <c r="AJ25" s="97">
        <f t="shared" si="1"/>
        <v>0.98800369408280886</v>
      </c>
      <c r="AK25" s="97">
        <f t="shared" si="1"/>
        <v>1.1851553545772715</v>
      </c>
      <c r="AL25" s="97">
        <f t="shared" si="1"/>
        <v>1.3861942172499104</v>
      </c>
      <c r="AM25" s="97">
        <f t="shared" si="1"/>
        <v>2.2976926798827062</v>
      </c>
      <c r="AN25" s="63">
        <f t="shared" si="2"/>
        <v>0.40245643555991251</v>
      </c>
    </row>
    <row r="26" spans="1:40">
      <c r="A26" s="196" t="s">
        <v>314</v>
      </c>
      <c r="B26" s="18" t="str">
        <f t="shared" ca="1" si="3"/>
        <v>275kV Reactor</v>
      </c>
      <c r="C26" s="65" t="s">
        <v>55</v>
      </c>
      <c r="D26" s="126">
        <v>0</v>
      </c>
      <c r="E26" s="126">
        <v>0.20001097043895805</v>
      </c>
      <c r="F26" s="126">
        <v>0</v>
      </c>
      <c r="G26" s="126">
        <v>0.15537568076808433</v>
      </c>
      <c r="H26" s="126">
        <v>9.2808084142505715E-2</v>
      </c>
      <c r="I26" s="126">
        <v>0.110489543344871</v>
      </c>
      <c r="J26" s="126">
        <v>0</v>
      </c>
      <c r="K26" s="126">
        <v>0.15667550229200505</v>
      </c>
      <c r="L26" s="126">
        <v>0</v>
      </c>
      <c r="M26" s="126">
        <v>0.36765536887776884</v>
      </c>
      <c r="N26" s="97">
        <f t="shared" si="4"/>
        <v>1.0830151498641931</v>
      </c>
      <c r="P26" s="65" t="str">
        <f>'N0.6_Lookup_References'!B23</f>
        <v>#</v>
      </c>
      <c r="Q26" s="126">
        <v>0</v>
      </c>
      <c r="R26" s="126">
        <v>8</v>
      </c>
      <c r="S26" s="126">
        <v>0</v>
      </c>
      <c r="T26" s="126">
        <v>2</v>
      </c>
      <c r="U26" s="126">
        <v>1</v>
      </c>
      <c r="V26" s="126">
        <v>1</v>
      </c>
      <c r="W26" s="126">
        <v>0</v>
      </c>
      <c r="X26" s="126">
        <v>1</v>
      </c>
      <c r="Y26" s="126">
        <v>0</v>
      </c>
      <c r="Z26" s="126">
        <v>2</v>
      </c>
      <c r="AA26" s="36">
        <f t="shared" si="5"/>
        <v>15</v>
      </c>
      <c r="AC26" s="65" t="s">
        <v>55</v>
      </c>
      <c r="AD26" s="97" t="str">
        <f t="shared" si="1"/>
        <v/>
      </c>
      <c r="AE26" s="97">
        <f t="shared" si="1"/>
        <v>2.5001371304869756E-2</v>
      </c>
      <c r="AF26" s="97" t="str">
        <f t="shared" si="1"/>
        <v/>
      </c>
      <c r="AG26" s="97">
        <f t="shared" si="1"/>
        <v>7.7687840384042167E-2</v>
      </c>
      <c r="AH26" s="97">
        <f t="shared" si="1"/>
        <v>9.2808084142505715E-2</v>
      </c>
      <c r="AI26" s="97">
        <f t="shared" si="1"/>
        <v>0.110489543344871</v>
      </c>
      <c r="AJ26" s="97" t="str">
        <f t="shared" si="1"/>
        <v/>
      </c>
      <c r="AK26" s="97">
        <f t="shared" si="1"/>
        <v>0.15667550229200505</v>
      </c>
      <c r="AL26" s="97" t="str">
        <f t="shared" si="1"/>
        <v/>
      </c>
      <c r="AM26" s="97">
        <f t="shared" si="1"/>
        <v>0.18382768443888442</v>
      </c>
      <c r="AN26" s="63">
        <f t="shared" si="2"/>
        <v>7.2201009990946211E-2</v>
      </c>
    </row>
    <row r="27" spans="1:40">
      <c r="A27" s="196" t="s">
        <v>315</v>
      </c>
      <c r="B27" s="18" t="str">
        <f t="shared" ca="1" si="3"/>
        <v>275kV Underground Cable</v>
      </c>
      <c r="C27" s="65" t="s">
        <v>55</v>
      </c>
      <c r="D27" s="126">
        <v>3.4529517368871539E-4</v>
      </c>
      <c r="E27" s="126">
        <v>4.5772916853148073</v>
      </c>
      <c r="F27" s="126">
        <v>1.0444090827150669</v>
      </c>
      <c r="G27" s="126">
        <v>0.12229276812840115</v>
      </c>
      <c r="H27" s="126">
        <v>0</v>
      </c>
      <c r="I27" s="126">
        <v>0</v>
      </c>
      <c r="J27" s="126">
        <v>0</v>
      </c>
      <c r="K27" s="126">
        <v>0</v>
      </c>
      <c r="L27" s="126">
        <v>5.7818874007911552</v>
      </c>
      <c r="M27" s="126">
        <v>23.313526227073833</v>
      </c>
      <c r="N27" s="97">
        <f t="shared" si="4"/>
        <v>34.839752459196951</v>
      </c>
      <c r="P27" s="65" t="str">
        <f>'N0.6_Lookup_References'!B24</f>
        <v>km</v>
      </c>
      <c r="Q27" s="126">
        <v>8.5566999999999993</v>
      </c>
      <c r="R27" s="126">
        <v>107.83310000000002</v>
      </c>
      <c r="S27" s="126">
        <v>1.6315000000000002</v>
      </c>
      <c r="T27" s="126">
        <v>0.10440000000000001</v>
      </c>
      <c r="U27" s="126">
        <v>0</v>
      </c>
      <c r="V27" s="126">
        <v>0</v>
      </c>
      <c r="W27" s="126">
        <v>0</v>
      </c>
      <c r="X27" s="126">
        <v>0</v>
      </c>
      <c r="Y27" s="126">
        <v>1.7336999999999998</v>
      </c>
      <c r="Z27" s="126">
        <v>6.9857000000000005</v>
      </c>
      <c r="AA27" s="36">
        <f t="shared" si="5"/>
        <v>126.8451</v>
      </c>
      <c r="AC27" s="65" t="s">
        <v>55</v>
      </c>
      <c r="AD27" s="97">
        <f t="shared" si="1"/>
        <v>4.0353778172509894E-5</v>
      </c>
      <c r="AE27" s="97">
        <f t="shared" si="1"/>
        <v>4.244792819009012E-2</v>
      </c>
      <c r="AF27" s="97">
        <f t="shared" si="1"/>
        <v>0.6401526709868629</v>
      </c>
      <c r="AG27" s="97">
        <f t="shared" si="1"/>
        <v>1.1713866678965625</v>
      </c>
      <c r="AH27" s="97" t="str">
        <f t="shared" si="1"/>
        <v/>
      </c>
      <c r="AI27" s="97" t="str">
        <f t="shared" si="1"/>
        <v/>
      </c>
      <c r="AJ27" s="97" t="str">
        <f t="shared" si="1"/>
        <v/>
      </c>
      <c r="AK27" s="97" t="str">
        <f t="shared" si="1"/>
        <v/>
      </c>
      <c r="AL27" s="97">
        <f t="shared" si="1"/>
        <v>3.3349987891741106</v>
      </c>
      <c r="AM27" s="97">
        <f t="shared" si="1"/>
        <v>3.3373214176208301</v>
      </c>
      <c r="AN27" s="63">
        <f t="shared" si="2"/>
        <v>0.27466376280358445</v>
      </c>
    </row>
    <row r="28" spans="1:40">
      <c r="A28" s="196" t="s">
        <v>316</v>
      </c>
      <c r="B28" s="18" t="str">
        <f t="shared" ca="1" si="3"/>
        <v>275kV OHL Conductor</v>
      </c>
      <c r="C28" s="65" t="s">
        <v>55</v>
      </c>
      <c r="D28" s="126">
        <v>2.420549134854864E-3</v>
      </c>
      <c r="E28" s="126">
        <v>9.7486732844395156</v>
      </c>
      <c r="F28" s="126">
        <v>11.038886805246921</v>
      </c>
      <c r="G28" s="126">
        <v>5.7954593802937078</v>
      </c>
      <c r="H28" s="126">
        <v>6.8131393040827453</v>
      </c>
      <c r="I28" s="126">
        <v>21.284174298314216</v>
      </c>
      <c r="J28" s="126">
        <v>7.1767215583674941</v>
      </c>
      <c r="K28" s="126">
        <v>3.5987200197366729</v>
      </c>
      <c r="L28" s="126">
        <v>0</v>
      </c>
      <c r="M28" s="126">
        <v>11.766373364232123</v>
      </c>
      <c r="N28" s="97">
        <f t="shared" si="4"/>
        <v>77.224568563848251</v>
      </c>
      <c r="P28" s="65" t="str">
        <f>'N0.6_Lookup_References'!B25</f>
        <v>km</v>
      </c>
      <c r="Q28" s="126">
        <v>27.133500000000005</v>
      </c>
      <c r="R28" s="126">
        <v>729.93180000000007</v>
      </c>
      <c r="S28" s="126">
        <v>130.79169999999999</v>
      </c>
      <c r="T28" s="126">
        <v>50.598100000000009</v>
      </c>
      <c r="U28" s="126">
        <v>37.207700000000003</v>
      </c>
      <c r="V28" s="126">
        <v>95.403199999999899</v>
      </c>
      <c r="W28" s="126">
        <v>24.067500000000003</v>
      </c>
      <c r="X28" s="126">
        <v>10.898900000000001</v>
      </c>
      <c r="Y28" s="126">
        <v>0</v>
      </c>
      <c r="Z28" s="126">
        <v>28.881199999999996</v>
      </c>
      <c r="AA28" s="36">
        <f t="shared" si="5"/>
        <v>1134.9136000000001</v>
      </c>
      <c r="AC28" s="65" t="s">
        <v>55</v>
      </c>
      <c r="AD28" s="97">
        <f t="shared" si="1"/>
        <v>8.9208879608412614E-5</v>
      </c>
      <c r="AE28" s="97">
        <f t="shared" si="1"/>
        <v>1.3355594706847291E-2</v>
      </c>
      <c r="AF28" s="97">
        <f t="shared" si="1"/>
        <v>8.4400514751677078E-2</v>
      </c>
      <c r="AG28" s="97">
        <f t="shared" si="1"/>
        <v>0.11453907123575206</v>
      </c>
      <c r="AH28" s="97">
        <f t="shared" si="1"/>
        <v>0.18311100401483416</v>
      </c>
      <c r="AI28" s="97">
        <f t="shared" si="1"/>
        <v>0.22309706905338855</v>
      </c>
      <c r="AJ28" s="97">
        <f t="shared" si="1"/>
        <v>0.2981914016149369</v>
      </c>
      <c r="AK28" s="97">
        <f t="shared" si="1"/>
        <v>0.33019112201567796</v>
      </c>
      <c r="AL28" s="97" t="str">
        <f t="shared" si="1"/>
        <v/>
      </c>
      <c r="AM28" s="97">
        <f t="shared" si="1"/>
        <v>0.40740597219755842</v>
      </c>
      <c r="AN28" s="63">
        <f t="shared" si="2"/>
        <v>6.8044447228272048E-2</v>
      </c>
    </row>
    <row r="29" spans="1:40">
      <c r="A29" s="196" t="s">
        <v>317</v>
      </c>
      <c r="B29" s="18" t="str">
        <f t="shared" ca="1" si="3"/>
        <v>275kV OHL Fittings</v>
      </c>
      <c r="C29" s="65" t="s">
        <v>55</v>
      </c>
      <c r="D29" s="126">
        <v>1.1971054170560798E-2</v>
      </c>
      <c r="E29" s="126">
        <v>75.617947022305771</v>
      </c>
      <c r="F29" s="126">
        <v>63.080631197570995</v>
      </c>
      <c r="G29" s="126">
        <v>19.640601546267266</v>
      </c>
      <c r="H29" s="126">
        <v>21.743801673939743</v>
      </c>
      <c r="I29" s="126">
        <v>2.7849794013982136</v>
      </c>
      <c r="J29" s="126">
        <v>5.4789120078821822</v>
      </c>
      <c r="K29" s="126">
        <v>46.807983634533137</v>
      </c>
      <c r="L29" s="126">
        <v>0</v>
      </c>
      <c r="M29" s="126">
        <v>222.46300917612305</v>
      </c>
      <c r="N29" s="97">
        <f t="shared" si="4"/>
        <v>457.6298367141909</v>
      </c>
      <c r="P29" s="65" t="str">
        <f>'N0.6_Lookup_References'!B26</f>
        <v>#</v>
      </c>
      <c r="Q29" s="126">
        <v>50</v>
      </c>
      <c r="R29" s="126">
        <v>2617</v>
      </c>
      <c r="S29" s="126">
        <v>474</v>
      </c>
      <c r="T29" s="126">
        <v>71</v>
      </c>
      <c r="U29" s="126">
        <v>60</v>
      </c>
      <c r="V29" s="126">
        <v>6</v>
      </c>
      <c r="W29" s="126">
        <v>9</v>
      </c>
      <c r="X29" s="126">
        <v>69</v>
      </c>
      <c r="Y29" s="126">
        <v>0</v>
      </c>
      <c r="Z29" s="126">
        <v>141</v>
      </c>
      <c r="AA29" s="36">
        <f t="shared" si="5"/>
        <v>3497</v>
      </c>
      <c r="AC29" s="65" t="s">
        <v>55</v>
      </c>
      <c r="AD29" s="97">
        <f t="shared" si="1"/>
        <v>2.3942108341121597E-4</v>
      </c>
      <c r="AE29" s="97">
        <f t="shared" si="1"/>
        <v>2.8894897601186766E-2</v>
      </c>
      <c r="AF29" s="97">
        <f t="shared" si="1"/>
        <v>0.13308150041681643</v>
      </c>
      <c r="AG29" s="97">
        <f t="shared" si="1"/>
        <v>0.27662819079249673</v>
      </c>
      <c r="AH29" s="97">
        <f t="shared" si="1"/>
        <v>0.36239669456566237</v>
      </c>
      <c r="AI29" s="97">
        <f t="shared" si="1"/>
        <v>0.46416323356636896</v>
      </c>
      <c r="AJ29" s="97">
        <f t="shared" si="1"/>
        <v>0.60876800087579808</v>
      </c>
      <c r="AK29" s="97">
        <f t="shared" si="1"/>
        <v>0.67837657441352373</v>
      </c>
      <c r="AL29" s="97" t="str">
        <f t="shared" si="1"/>
        <v/>
      </c>
      <c r="AM29" s="97">
        <f t="shared" si="1"/>
        <v>1.5777518381285323</v>
      </c>
      <c r="AN29" s="63">
        <f t="shared" si="2"/>
        <v>0.13086355067606259</v>
      </c>
    </row>
    <row r="30" spans="1:40">
      <c r="A30" s="196" t="s">
        <v>318</v>
      </c>
      <c r="B30" s="18" t="str">
        <f t="shared" ca="1" si="3"/>
        <v>275kV OHL Tower</v>
      </c>
      <c r="C30" s="65" t="s">
        <v>55</v>
      </c>
      <c r="D30" s="126">
        <v>1.4201478296986092E-3</v>
      </c>
      <c r="E30" s="126">
        <v>50.344652744797187</v>
      </c>
      <c r="F30" s="126">
        <v>10.331624109131489</v>
      </c>
      <c r="G30" s="126">
        <v>6.9381614603345989</v>
      </c>
      <c r="H30" s="126">
        <v>14.947779114734647</v>
      </c>
      <c r="I30" s="126">
        <v>9.8708455671031405</v>
      </c>
      <c r="J30" s="126">
        <v>11.938162819027518</v>
      </c>
      <c r="K30" s="126">
        <v>12.175407053664362</v>
      </c>
      <c r="L30" s="126">
        <v>32.043488086754877</v>
      </c>
      <c r="M30" s="126">
        <v>254.92543771432594</v>
      </c>
      <c r="N30" s="97">
        <f t="shared" si="4"/>
        <v>403.51697881770343</v>
      </c>
      <c r="P30" s="65" t="str">
        <f>'N0.6_Lookup_References'!B27</f>
        <v>#</v>
      </c>
      <c r="Q30" s="126">
        <v>10</v>
      </c>
      <c r="R30" s="126">
        <v>1668</v>
      </c>
      <c r="S30" s="126">
        <v>23</v>
      </c>
      <c r="T30" s="126">
        <v>10</v>
      </c>
      <c r="U30" s="126">
        <v>13</v>
      </c>
      <c r="V30" s="126">
        <v>7</v>
      </c>
      <c r="W30" s="126">
        <v>7</v>
      </c>
      <c r="X30" s="126">
        <v>6</v>
      </c>
      <c r="Y30" s="126">
        <v>13</v>
      </c>
      <c r="Z30" s="126">
        <v>51</v>
      </c>
      <c r="AA30" s="36">
        <f t="shared" si="5"/>
        <v>1808</v>
      </c>
      <c r="AC30" s="65" t="s">
        <v>55</v>
      </c>
      <c r="AD30" s="97">
        <f t="shared" si="1"/>
        <v>1.4201478296986092E-4</v>
      </c>
      <c r="AE30" s="97">
        <f t="shared" si="1"/>
        <v>3.0182645530453949E-2</v>
      </c>
      <c r="AF30" s="97">
        <f t="shared" si="1"/>
        <v>0.44920104822310825</v>
      </c>
      <c r="AG30" s="97">
        <f t="shared" si="1"/>
        <v>0.69381614603345987</v>
      </c>
      <c r="AH30" s="97">
        <f t="shared" si="1"/>
        <v>1.1498291626718959</v>
      </c>
      <c r="AI30" s="97">
        <f t="shared" si="1"/>
        <v>1.4101207953004486</v>
      </c>
      <c r="AJ30" s="97">
        <f t="shared" si="1"/>
        <v>1.7054518312896454</v>
      </c>
      <c r="AK30" s="97">
        <f t="shared" si="1"/>
        <v>2.0292345089440604</v>
      </c>
      <c r="AL30" s="97">
        <f t="shared" si="1"/>
        <v>2.4648836989811445</v>
      </c>
      <c r="AM30" s="97">
        <f t="shared" si="1"/>
        <v>4.9985379943985482</v>
      </c>
      <c r="AN30" s="63">
        <f t="shared" si="2"/>
        <v>0.22318416970005719</v>
      </c>
    </row>
    <row r="31" spans="1:40">
      <c r="A31" s="196" t="s">
        <v>319</v>
      </c>
      <c r="B31" s="18" t="str">
        <f t="shared" ca="1" si="3"/>
        <v>400kV Circuit Breaker</v>
      </c>
      <c r="C31" s="65" t="s">
        <v>55</v>
      </c>
      <c r="D31" s="126">
        <v>8.4812376049375124E-3</v>
      </c>
      <c r="E31" s="126">
        <v>2.2284843229785642</v>
      </c>
      <c r="F31" s="126">
        <v>6.1530647065589993E-2</v>
      </c>
      <c r="G31" s="126">
        <v>0</v>
      </c>
      <c r="H31" s="126">
        <v>0.21303145922176706</v>
      </c>
      <c r="I31" s="126">
        <v>0.23270385232193241</v>
      </c>
      <c r="J31" s="126">
        <v>0.61761952941522225</v>
      </c>
      <c r="K31" s="126">
        <v>0</v>
      </c>
      <c r="L31" s="126">
        <v>1.6220027688931957</v>
      </c>
      <c r="M31" s="126">
        <v>4.0753088314529027</v>
      </c>
      <c r="N31" s="97">
        <f t="shared" si="4"/>
        <v>9.0591626489541124</v>
      </c>
      <c r="P31" s="65" t="str">
        <f>'N0.6_Lookup_References'!B28</f>
        <v>#</v>
      </c>
      <c r="Q31" s="126">
        <v>3</v>
      </c>
      <c r="R31" s="126">
        <v>96</v>
      </c>
      <c r="S31" s="126">
        <v>1</v>
      </c>
      <c r="T31" s="126">
        <v>0</v>
      </c>
      <c r="U31" s="126">
        <v>1</v>
      </c>
      <c r="V31" s="126">
        <v>1</v>
      </c>
      <c r="W31" s="126">
        <v>2</v>
      </c>
      <c r="X31" s="126">
        <v>0</v>
      </c>
      <c r="Y31" s="126">
        <v>4</v>
      </c>
      <c r="Z31" s="126">
        <v>6</v>
      </c>
      <c r="AA31" s="36">
        <f t="shared" si="5"/>
        <v>114</v>
      </c>
      <c r="AC31" s="65" t="s">
        <v>55</v>
      </c>
      <c r="AD31" s="97">
        <f t="shared" si="1"/>
        <v>2.8270792016458373E-3</v>
      </c>
      <c r="AE31" s="97">
        <f t="shared" si="1"/>
        <v>2.3213378364360045E-2</v>
      </c>
      <c r="AF31" s="97">
        <f t="shared" si="1"/>
        <v>6.1530647065589993E-2</v>
      </c>
      <c r="AG31" s="97" t="str">
        <f t="shared" si="1"/>
        <v/>
      </c>
      <c r="AH31" s="97">
        <f t="shared" si="1"/>
        <v>0.21303145922176706</v>
      </c>
      <c r="AI31" s="97">
        <f t="shared" si="1"/>
        <v>0.23270385232193241</v>
      </c>
      <c r="AJ31" s="97">
        <f t="shared" si="1"/>
        <v>0.30880976470761112</v>
      </c>
      <c r="AK31" s="97" t="str">
        <f t="shared" si="1"/>
        <v/>
      </c>
      <c r="AL31" s="97">
        <f t="shared" si="1"/>
        <v>0.40550069222329893</v>
      </c>
      <c r="AM31" s="97">
        <f t="shared" si="1"/>
        <v>0.67921813857548374</v>
      </c>
      <c r="AN31" s="63">
        <f t="shared" si="2"/>
        <v>7.9466339025913268E-2</v>
      </c>
    </row>
    <row r="32" spans="1:40">
      <c r="A32" s="196" t="s">
        <v>320</v>
      </c>
      <c r="B32" s="18" t="str">
        <f t="shared" ca="1" si="3"/>
        <v>400kV Transformer</v>
      </c>
      <c r="C32" s="65" t="s">
        <v>55</v>
      </c>
      <c r="D32" s="126">
        <v>4.7393076446058217E-2</v>
      </c>
      <c r="E32" s="126">
        <v>2.9501372640525765</v>
      </c>
      <c r="F32" s="126">
        <v>3.5722767317597865</v>
      </c>
      <c r="G32" s="126">
        <v>0</v>
      </c>
      <c r="H32" s="126">
        <v>1.8383936639966807</v>
      </c>
      <c r="I32" s="126">
        <v>0</v>
      </c>
      <c r="J32" s="126">
        <v>2.6274568769516646</v>
      </c>
      <c r="K32" s="126">
        <v>0</v>
      </c>
      <c r="L32" s="126">
        <v>0</v>
      </c>
      <c r="M32" s="126">
        <v>4.1725282846060123</v>
      </c>
      <c r="N32" s="97">
        <f t="shared" ref="N32:N53" si="6">SUM(D32:M32)</f>
        <v>15.208185897812779</v>
      </c>
      <c r="P32" s="65" t="str">
        <f>'N0.6_Lookup_References'!B29</f>
        <v>#</v>
      </c>
      <c r="Q32" s="126">
        <v>1</v>
      </c>
      <c r="R32" s="126">
        <v>24</v>
      </c>
      <c r="S32" s="126">
        <v>8</v>
      </c>
      <c r="T32" s="126">
        <v>0</v>
      </c>
      <c r="U32" s="126">
        <v>2</v>
      </c>
      <c r="V32" s="126">
        <v>0</v>
      </c>
      <c r="W32" s="126">
        <v>2</v>
      </c>
      <c r="X32" s="126">
        <v>0</v>
      </c>
      <c r="Y32" s="126">
        <v>0</v>
      </c>
      <c r="Z32" s="126">
        <v>2</v>
      </c>
      <c r="AA32" s="36">
        <f t="shared" ref="AA32:AA53" si="7">SUM(Q32:Z32)</f>
        <v>39</v>
      </c>
      <c r="AC32" s="65" t="s">
        <v>55</v>
      </c>
      <c r="AD32" s="97">
        <f t="shared" ref="AD32:AD53" si="8">IFERROR(D32/Q32,"")</f>
        <v>4.7393076446058217E-2</v>
      </c>
      <c r="AE32" s="97">
        <f t="shared" ref="AE32:AE53" si="9">IFERROR(E32/R32,"")</f>
        <v>0.12292238600219069</v>
      </c>
      <c r="AF32" s="97">
        <f t="shared" ref="AF32:AF53" si="10">IFERROR(F32/S32,"")</f>
        <v>0.44653459146997332</v>
      </c>
      <c r="AG32" s="97" t="str">
        <f t="shared" ref="AG32:AG53" si="11">IFERROR(G32/T32,"")</f>
        <v/>
      </c>
      <c r="AH32" s="97">
        <f t="shared" ref="AH32:AH53" si="12">IFERROR(H32/U32,"")</f>
        <v>0.91919683199834035</v>
      </c>
      <c r="AI32" s="97" t="str">
        <f t="shared" ref="AI32:AI53" si="13">IFERROR(I32/V32,"")</f>
        <v/>
      </c>
      <c r="AJ32" s="97">
        <f t="shared" ref="AJ32:AJ53" si="14">IFERROR(J32/W32,"")</f>
        <v>1.3137284384758323</v>
      </c>
      <c r="AK32" s="97" t="str">
        <f t="shared" ref="AK32:AK53" si="15">IFERROR(K32/X32,"")</f>
        <v/>
      </c>
      <c r="AL32" s="97" t="str">
        <f t="shared" ref="AL32:AL53" si="16">IFERROR(L32/Y32,"")</f>
        <v/>
      </c>
      <c r="AM32" s="97">
        <f t="shared" ref="AM32:AM53" si="17">IFERROR(M32/Z32,"")</f>
        <v>2.0862641423030062</v>
      </c>
      <c r="AN32" s="63">
        <f t="shared" ref="AN32:AN53" si="18">IFERROR(N32/AA32,"")</f>
        <v>0.38995348455930201</v>
      </c>
    </row>
    <row r="33" spans="1:40">
      <c r="A33" s="196" t="s">
        <v>321</v>
      </c>
      <c r="B33" s="18" t="str">
        <f t="shared" ca="1" si="3"/>
        <v>400kV Reactor</v>
      </c>
      <c r="C33" s="65" t="s">
        <v>55</v>
      </c>
      <c r="D33" s="126">
        <v>0</v>
      </c>
      <c r="E33" s="126">
        <v>0.17633692354787145</v>
      </c>
      <c r="F33" s="126">
        <v>0.46947158418409873</v>
      </c>
      <c r="G33" s="126">
        <v>0.29522814943755316</v>
      </c>
      <c r="H33" s="126">
        <v>0</v>
      </c>
      <c r="I33" s="126">
        <v>0</v>
      </c>
      <c r="J33" s="126">
        <v>0</v>
      </c>
      <c r="K33" s="126">
        <v>0.39755798009845078</v>
      </c>
      <c r="L33" s="126">
        <v>0</v>
      </c>
      <c r="M33" s="126">
        <v>0.55965967843388431</v>
      </c>
      <c r="N33" s="97">
        <f t="shared" si="6"/>
        <v>1.8982543157018583</v>
      </c>
      <c r="P33" s="65" t="str">
        <f>'N0.6_Lookup_References'!B30</f>
        <v>#</v>
      </c>
      <c r="Q33" s="126">
        <v>0</v>
      </c>
      <c r="R33" s="126">
        <v>6</v>
      </c>
      <c r="S33" s="126">
        <v>4</v>
      </c>
      <c r="T33" s="126">
        <v>2</v>
      </c>
      <c r="U33" s="126">
        <v>0</v>
      </c>
      <c r="V33" s="126">
        <v>0</v>
      </c>
      <c r="W33" s="126">
        <v>0</v>
      </c>
      <c r="X33" s="126">
        <v>1</v>
      </c>
      <c r="Y33" s="126">
        <v>0</v>
      </c>
      <c r="Z33" s="126">
        <v>1</v>
      </c>
      <c r="AA33" s="36">
        <f t="shared" si="7"/>
        <v>14</v>
      </c>
      <c r="AC33" s="65" t="s">
        <v>55</v>
      </c>
      <c r="AD33" s="97" t="str">
        <f t="shared" si="8"/>
        <v/>
      </c>
      <c r="AE33" s="97">
        <f t="shared" si="9"/>
        <v>2.9389487257978575E-2</v>
      </c>
      <c r="AF33" s="97">
        <f t="shared" si="10"/>
        <v>0.11736789604602468</v>
      </c>
      <c r="AG33" s="97">
        <f t="shared" si="11"/>
        <v>0.14761407471877658</v>
      </c>
      <c r="AH33" s="97" t="str">
        <f t="shared" si="12"/>
        <v/>
      </c>
      <c r="AI33" s="97" t="str">
        <f t="shared" si="13"/>
        <v/>
      </c>
      <c r="AJ33" s="97" t="str">
        <f t="shared" si="14"/>
        <v/>
      </c>
      <c r="AK33" s="97">
        <f t="shared" si="15"/>
        <v>0.39755798009845078</v>
      </c>
      <c r="AL33" s="97" t="str">
        <f t="shared" si="16"/>
        <v/>
      </c>
      <c r="AM33" s="97">
        <f t="shared" si="17"/>
        <v>0.55965967843388431</v>
      </c>
      <c r="AN33" s="63">
        <f t="shared" si="18"/>
        <v>0.13558959397870415</v>
      </c>
    </row>
    <row r="34" spans="1:40">
      <c r="A34" s="196" t="s">
        <v>322</v>
      </c>
      <c r="B34" s="18" t="str">
        <f t="shared" ca="1" si="3"/>
        <v>400kV Underground Cable</v>
      </c>
      <c r="C34" s="65" t="s">
        <v>55</v>
      </c>
      <c r="D34" s="126">
        <v>8.3285005879510555E-5</v>
      </c>
      <c r="E34" s="126">
        <v>3.6022865214743239E-4</v>
      </c>
      <c r="F34" s="126">
        <v>0</v>
      </c>
      <c r="G34" s="126">
        <v>0</v>
      </c>
      <c r="H34" s="126">
        <v>0</v>
      </c>
      <c r="I34" s="126">
        <v>1.2567413094251139</v>
      </c>
      <c r="J34" s="126">
        <v>5.9804841131685722E-2</v>
      </c>
      <c r="K34" s="126">
        <v>8.2585346847699984E-2</v>
      </c>
      <c r="L34" s="126">
        <v>0.10772129463773102</v>
      </c>
      <c r="M34" s="126">
        <v>0</v>
      </c>
      <c r="N34" s="97">
        <f t="shared" si="6"/>
        <v>1.5072963057002577</v>
      </c>
      <c r="P34" s="65" t="str">
        <f>'N0.6_Lookup_References'!B31</f>
        <v>km</v>
      </c>
      <c r="Q34" s="126">
        <v>2.089</v>
      </c>
      <c r="R34" s="126">
        <v>8.5506000000000011</v>
      </c>
      <c r="S34" s="126">
        <v>0</v>
      </c>
      <c r="T34" s="126">
        <v>0</v>
      </c>
      <c r="U34" s="126">
        <v>0</v>
      </c>
      <c r="V34" s="126">
        <v>4.1997999999999998</v>
      </c>
      <c r="W34" s="126">
        <v>0.15999999999999998</v>
      </c>
      <c r="X34" s="126">
        <v>0.20529999999999998</v>
      </c>
      <c r="Y34" s="126">
        <v>0.20810000000000001</v>
      </c>
      <c r="Z34" s="126">
        <v>0</v>
      </c>
      <c r="AA34" s="36">
        <f t="shared" si="7"/>
        <v>15.412800000000001</v>
      </c>
      <c r="AC34" s="65" t="s">
        <v>55</v>
      </c>
      <c r="AD34" s="97">
        <f t="shared" si="8"/>
        <v>3.9868360880569919E-5</v>
      </c>
      <c r="AE34" s="97">
        <f t="shared" si="9"/>
        <v>4.2129049674576324E-5</v>
      </c>
      <c r="AF34" s="97" t="str">
        <f t="shared" si="10"/>
        <v/>
      </c>
      <c r="AG34" s="97" t="str">
        <f t="shared" si="11"/>
        <v/>
      </c>
      <c r="AH34" s="97" t="str">
        <f t="shared" si="12"/>
        <v/>
      </c>
      <c r="AI34" s="97">
        <f t="shared" si="13"/>
        <v>0.29923837073791942</v>
      </c>
      <c r="AJ34" s="97">
        <f t="shared" si="14"/>
        <v>0.3737802570730358</v>
      </c>
      <c r="AK34" s="97">
        <f t="shared" si="15"/>
        <v>0.40226666754846563</v>
      </c>
      <c r="AL34" s="97">
        <f t="shared" si="16"/>
        <v>0.51764197327117256</v>
      </c>
      <c r="AM34" s="97" t="str">
        <f t="shared" si="17"/>
        <v/>
      </c>
      <c r="AN34" s="63">
        <f t="shared" si="18"/>
        <v>9.7795099248693146E-2</v>
      </c>
    </row>
    <row r="35" spans="1:40">
      <c r="A35" s="196" t="s">
        <v>323</v>
      </c>
      <c r="B35" s="18" t="str">
        <f t="shared" ca="1" si="3"/>
        <v>400kV OHL Conductor</v>
      </c>
      <c r="C35" s="65" t="s">
        <v>55</v>
      </c>
      <c r="D35" s="126">
        <v>0.12515165257477806</v>
      </c>
      <c r="E35" s="126">
        <v>22.836710781785609</v>
      </c>
      <c r="F35" s="126">
        <v>0.14003877333344886</v>
      </c>
      <c r="G35" s="126">
        <v>2.7680644025456389</v>
      </c>
      <c r="H35" s="126">
        <v>3.1988021079123561</v>
      </c>
      <c r="I35" s="126">
        <v>20.192451217298419</v>
      </c>
      <c r="J35" s="126">
        <v>29.578477972705691</v>
      </c>
      <c r="K35" s="126">
        <v>15.87573363442664</v>
      </c>
      <c r="L35" s="126">
        <v>66.297703963362409</v>
      </c>
      <c r="M35" s="126">
        <v>13.82326985443116</v>
      </c>
      <c r="N35" s="97">
        <f t="shared" si="6"/>
        <v>174.83640436037615</v>
      </c>
      <c r="P35" s="65" t="str">
        <f>'N0.6_Lookup_References'!B32</f>
        <v>km</v>
      </c>
      <c r="Q35" s="126">
        <v>23.158000000000001</v>
      </c>
      <c r="R35" s="126">
        <v>540.82410000000016</v>
      </c>
      <c r="S35" s="126">
        <v>1.5855000000000001</v>
      </c>
      <c r="T35" s="126">
        <v>19.159399999999998</v>
      </c>
      <c r="U35" s="126">
        <v>16.919799999999999</v>
      </c>
      <c r="V35" s="126">
        <v>78.508200000000045</v>
      </c>
      <c r="W35" s="126">
        <v>98.938800000000001</v>
      </c>
      <c r="X35" s="126">
        <v>46.700800000000015</v>
      </c>
      <c r="Y35" s="126">
        <v>174.11660000000012</v>
      </c>
      <c r="Z35" s="126">
        <v>26.130000000000003</v>
      </c>
      <c r="AA35" s="36">
        <f t="shared" si="7"/>
        <v>1026.0412000000003</v>
      </c>
      <c r="AC35" s="65" t="s">
        <v>55</v>
      </c>
      <c r="AD35" s="97">
        <f t="shared" si="8"/>
        <v>5.4042513418593166E-3</v>
      </c>
      <c r="AE35" s="97">
        <f t="shared" si="9"/>
        <v>4.2225763943924841E-2</v>
      </c>
      <c r="AF35" s="97">
        <f t="shared" si="10"/>
        <v>8.8324675707000214E-2</v>
      </c>
      <c r="AG35" s="97">
        <f t="shared" si="11"/>
        <v>0.14447552650634357</v>
      </c>
      <c r="AH35" s="97">
        <f t="shared" si="12"/>
        <v>0.18905673281672103</v>
      </c>
      <c r="AI35" s="97">
        <f t="shared" si="13"/>
        <v>0.25720181098660277</v>
      </c>
      <c r="AJ35" s="97">
        <f t="shared" si="14"/>
        <v>0.29895731475119663</v>
      </c>
      <c r="AK35" s="97">
        <f t="shared" si="15"/>
        <v>0.33994564620791579</v>
      </c>
      <c r="AL35" s="97">
        <f t="shared" si="16"/>
        <v>0.38076613007239035</v>
      </c>
      <c r="AM35" s="97">
        <f t="shared" si="17"/>
        <v>0.52901912952281516</v>
      </c>
      <c r="AN35" s="63">
        <f t="shared" si="18"/>
        <v>0.17039900966976385</v>
      </c>
    </row>
    <row r="36" spans="1:40">
      <c r="A36" s="196" t="s">
        <v>324</v>
      </c>
      <c r="B36" s="18" t="str">
        <f t="shared" ca="1" si="3"/>
        <v>400kV OHL Fittings</v>
      </c>
      <c r="C36" s="65" t="s">
        <v>55</v>
      </c>
      <c r="D36" s="126">
        <v>0.7914416627287103</v>
      </c>
      <c r="E36" s="126">
        <v>328.07248788864769</v>
      </c>
      <c r="F36" s="126">
        <v>137.36338053558347</v>
      </c>
      <c r="G36" s="126">
        <v>244.72451739808216</v>
      </c>
      <c r="H36" s="126">
        <v>102.30374046290558</v>
      </c>
      <c r="I36" s="126">
        <v>18.329592496616652</v>
      </c>
      <c r="J36" s="126">
        <v>11.351417935700454</v>
      </c>
      <c r="K36" s="126">
        <v>202.80677929101191</v>
      </c>
      <c r="L36" s="126">
        <v>225.79648152233074</v>
      </c>
      <c r="M36" s="126">
        <v>702.188592644648</v>
      </c>
      <c r="N36" s="97">
        <f t="shared" si="6"/>
        <v>1973.7284318382553</v>
      </c>
      <c r="P36" s="65" t="str">
        <f>'N0.6_Lookup_References'!B33</f>
        <v>#</v>
      </c>
      <c r="Q36" s="126">
        <v>116</v>
      </c>
      <c r="R36" s="126">
        <v>2053</v>
      </c>
      <c r="S36" s="126">
        <v>278</v>
      </c>
      <c r="T36" s="126">
        <v>288</v>
      </c>
      <c r="U36" s="126">
        <v>86</v>
      </c>
      <c r="V36" s="126">
        <v>13</v>
      </c>
      <c r="W36" s="126">
        <v>6</v>
      </c>
      <c r="X36" s="126">
        <v>90</v>
      </c>
      <c r="Y36" s="126">
        <v>87</v>
      </c>
      <c r="Z36" s="126">
        <v>160</v>
      </c>
      <c r="AA36" s="36">
        <f t="shared" si="7"/>
        <v>3177</v>
      </c>
      <c r="AC36" s="65" t="s">
        <v>55</v>
      </c>
      <c r="AD36" s="97">
        <f t="shared" si="8"/>
        <v>6.8227729545578472E-3</v>
      </c>
      <c r="AE36" s="97">
        <f t="shared" si="9"/>
        <v>0.15980150408604368</v>
      </c>
      <c r="AF36" s="97">
        <f t="shared" si="10"/>
        <v>0.49411287962440098</v>
      </c>
      <c r="AG36" s="97">
        <f t="shared" si="11"/>
        <v>0.84973790763222967</v>
      </c>
      <c r="AH36" s="97">
        <f t="shared" si="12"/>
        <v>1.1895783774756463</v>
      </c>
      <c r="AI36" s="97">
        <f t="shared" si="13"/>
        <v>1.4099686535858962</v>
      </c>
      <c r="AJ36" s="97">
        <f t="shared" si="14"/>
        <v>1.8919029892834089</v>
      </c>
      <c r="AK36" s="97">
        <f t="shared" si="15"/>
        <v>2.253408658789021</v>
      </c>
      <c r="AL36" s="97">
        <f t="shared" si="16"/>
        <v>2.5953618565785144</v>
      </c>
      <c r="AM36" s="97">
        <f t="shared" si="17"/>
        <v>4.3886787040290498</v>
      </c>
      <c r="AN36" s="63">
        <f t="shared" si="18"/>
        <v>0.62125540819586256</v>
      </c>
    </row>
    <row r="37" spans="1:40">
      <c r="A37" s="196" t="s">
        <v>325</v>
      </c>
      <c r="B37" s="18" t="str">
        <f t="shared" ca="1" si="3"/>
        <v>400kV OHL Tower</v>
      </c>
      <c r="C37" s="65" t="s">
        <v>55</v>
      </c>
      <c r="D37" s="126">
        <v>6.7432634847411502E-3</v>
      </c>
      <c r="E37" s="126">
        <v>12.610712129124998</v>
      </c>
      <c r="F37" s="126">
        <v>9.8313462896049657</v>
      </c>
      <c r="G37" s="126">
        <v>8.1648627835706655</v>
      </c>
      <c r="H37" s="126">
        <v>13.204961165124956</v>
      </c>
      <c r="I37" s="126">
        <v>2.1298216543359532</v>
      </c>
      <c r="J37" s="126">
        <v>7.7645181180160732</v>
      </c>
      <c r="K37" s="126">
        <v>3.3525481348450161</v>
      </c>
      <c r="L37" s="126">
        <v>59.094863163710201</v>
      </c>
      <c r="M37" s="126">
        <v>39.672569440218631</v>
      </c>
      <c r="N37" s="97">
        <f t="shared" si="6"/>
        <v>155.83294614203621</v>
      </c>
      <c r="P37" s="65" t="str">
        <f>'N0.6_Lookup_References'!B34</f>
        <v>#</v>
      </c>
      <c r="Q37" s="126">
        <v>31</v>
      </c>
      <c r="R37" s="126">
        <v>871</v>
      </c>
      <c r="S37" s="126">
        <v>186</v>
      </c>
      <c r="T37" s="126">
        <v>81</v>
      </c>
      <c r="U37" s="126">
        <v>103</v>
      </c>
      <c r="V37" s="126">
        <v>12</v>
      </c>
      <c r="W37" s="126">
        <v>36</v>
      </c>
      <c r="X37" s="126">
        <v>14</v>
      </c>
      <c r="Y37" s="126">
        <v>202</v>
      </c>
      <c r="Z37" s="126">
        <v>126</v>
      </c>
      <c r="AA37" s="36">
        <f t="shared" si="7"/>
        <v>1662</v>
      </c>
      <c r="AC37" s="65" t="s">
        <v>55</v>
      </c>
      <c r="AD37" s="97">
        <f t="shared" si="8"/>
        <v>2.175246285400371E-4</v>
      </c>
      <c r="AE37" s="97">
        <f t="shared" si="9"/>
        <v>1.4478429539753155E-2</v>
      </c>
      <c r="AF37" s="97">
        <f t="shared" si="10"/>
        <v>5.2856700481747128E-2</v>
      </c>
      <c r="AG37" s="97">
        <f t="shared" si="11"/>
        <v>0.10080077510581069</v>
      </c>
      <c r="AH37" s="97">
        <f t="shared" si="12"/>
        <v>0.12820350645752385</v>
      </c>
      <c r="AI37" s="97">
        <f t="shared" si="13"/>
        <v>0.17748513786132944</v>
      </c>
      <c r="AJ37" s="97">
        <f t="shared" si="14"/>
        <v>0.2156810588337798</v>
      </c>
      <c r="AK37" s="97">
        <f t="shared" si="15"/>
        <v>0.23946772391750115</v>
      </c>
      <c r="AL37" s="97">
        <f t="shared" si="16"/>
        <v>0.29254882754311978</v>
      </c>
      <c r="AM37" s="97">
        <f t="shared" si="17"/>
        <v>0.31486166222395739</v>
      </c>
      <c r="AN37" s="63">
        <f t="shared" si="18"/>
        <v>9.3762302131189051E-2</v>
      </c>
    </row>
    <row r="38" spans="1:40">
      <c r="A38" s="196" t="s">
        <v>326</v>
      </c>
      <c r="B38" s="18" t="str">
        <f t="shared" ca="1" si="3"/>
        <v>No entry required</v>
      </c>
      <c r="C38" s="65" t="s">
        <v>55</v>
      </c>
      <c r="D38" s="126"/>
      <c r="E38" s="126"/>
      <c r="F38" s="126"/>
      <c r="G38" s="126"/>
      <c r="H38" s="126"/>
      <c r="I38" s="126"/>
      <c r="J38" s="126"/>
      <c r="K38" s="126"/>
      <c r="L38" s="126"/>
      <c r="M38" s="126"/>
      <c r="N38" s="97">
        <f t="shared" si="6"/>
        <v>0</v>
      </c>
      <c r="P38" s="65" t="str">
        <f>'N0.6_Lookup_References'!B35</f>
        <v>-</v>
      </c>
      <c r="Q38" s="126"/>
      <c r="R38" s="126"/>
      <c r="S38" s="126"/>
      <c r="T38" s="126"/>
      <c r="U38" s="126"/>
      <c r="V38" s="126"/>
      <c r="W38" s="126"/>
      <c r="X38" s="126"/>
      <c r="Y38" s="126"/>
      <c r="Z38" s="126"/>
      <c r="AA38" s="36">
        <f t="shared" si="7"/>
        <v>0</v>
      </c>
      <c r="AC38" s="65" t="s">
        <v>55</v>
      </c>
      <c r="AD38" s="97" t="str">
        <f t="shared" si="8"/>
        <v/>
      </c>
      <c r="AE38" s="97" t="str">
        <f t="shared" si="9"/>
        <v/>
      </c>
      <c r="AF38" s="97" t="str">
        <f t="shared" si="10"/>
        <v/>
      </c>
      <c r="AG38" s="97" t="str">
        <f t="shared" si="11"/>
        <v/>
      </c>
      <c r="AH38" s="97" t="str">
        <f t="shared" si="12"/>
        <v/>
      </c>
      <c r="AI38" s="97" t="str">
        <f t="shared" si="13"/>
        <v/>
      </c>
      <c r="AJ38" s="97" t="str">
        <f t="shared" si="14"/>
        <v/>
      </c>
      <c r="AK38" s="97" t="str">
        <f t="shared" si="15"/>
        <v/>
      </c>
      <c r="AL38" s="97" t="str">
        <f t="shared" si="16"/>
        <v/>
      </c>
      <c r="AM38" s="97" t="str">
        <f t="shared" si="17"/>
        <v/>
      </c>
      <c r="AN38" s="63" t="str">
        <f t="shared" si="18"/>
        <v/>
      </c>
    </row>
    <row r="39" spans="1:40">
      <c r="A39" s="196" t="s">
        <v>327</v>
      </c>
      <c r="B39" s="18" t="str">
        <f t="shared" ca="1" si="3"/>
        <v>No entry required</v>
      </c>
      <c r="C39" s="65" t="s">
        <v>55</v>
      </c>
      <c r="D39" s="126"/>
      <c r="E39" s="126"/>
      <c r="F39" s="126"/>
      <c r="G39" s="126"/>
      <c r="H39" s="126"/>
      <c r="I39" s="126"/>
      <c r="J39" s="126"/>
      <c r="K39" s="126"/>
      <c r="L39" s="126"/>
      <c r="M39" s="126"/>
      <c r="N39" s="97">
        <f t="shared" si="6"/>
        <v>0</v>
      </c>
      <c r="P39" s="65" t="str">
        <f>'N0.6_Lookup_References'!B36</f>
        <v>-</v>
      </c>
      <c r="Q39" s="126"/>
      <c r="R39" s="126"/>
      <c r="S39" s="126"/>
      <c r="T39" s="126"/>
      <c r="U39" s="126"/>
      <c r="V39" s="126"/>
      <c r="W39" s="126"/>
      <c r="X39" s="126"/>
      <c r="Y39" s="126"/>
      <c r="Z39" s="126"/>
      <c r="AA39" s="36">
        <f t="shared" si="7"/>
        <v>0</v>
      </c>
      <c r="AC39" s="65" t="s">
        <v>55</v>
      </c>
      <c r="AD39" s="97" t="str">
        <f t="shared" si="8"/>
        <v/>
      </c>
      <c r="AE39" s="97" t="str">
        <f t="shared" si="9"/>
        <v/>
      </c>
      <c r="AF39" s="97" t="str">
        <f t="shared" si="10"/>
        <v/>
      </c>
      <c r="AG39" s="97" t="str">
        <f t="shared" si="11"/>
        <v/>
      </c>
      <c r="AH39" s="97" t="str">
        <f t="shared" si="12"/>
        <v/>
      </c>
      <c r="AI39" s="97" t="str">
        <f t="shared" si="13"/>
        <v/>
      </c>
      <c r="AJ39" s="97" t="str">
        <f t="shared" si="14"/>
        <v/>
      </c>
      <c r="AK39" s="97" t="str">
        <f t="shared" si="15"/>
        <v/>
      </c>
      <c r="AL39" s="97" t="str">
        <f t="shared" si="16"/>
        <v/>
      </c>
      <c r="AM39" s="97" t="str">
        <f t="shared" si="17"/>
        <v/>
      </c>
      <c r="AN39" s="63" t="str">
        <f t="shared" si="18"/>
        <v/>
      </c>
    </row>
    <row r="40" spans="1:40">
      <c r="A40" s="196" t="s">
        <v>328</v>
      </c>
      <c r="B40" s="18" t="str">
        <f t="shared" ca="1" si="3"/>
        <v>No entry required</v>
      </c>
      <c r="C40" s="65" t="s">
        <v>55</v>
      </c>
      <c r="D40" s="126"/>
      <c r="E40" s="126"/>
      <c r="F40" s="126"/>
      <c r="G40" s="126"/>
      <c r="H40" s="126"/>
      <c r="I40" s="126"/>
      <c r="J40" s="126"/>
      <c r="K40" s="126"/>
      <c r="L40" s="126"/>
      <c r="M40" s="126"/>
      <c r="N40" s="97">
        <f t="shared" si="6"/>
        <v>0</v>
      </c>
      <c r="P40" s="65" t="str">
        <f>'N0.6_Lookup_References'!B37</f>
        <v>-</v>
      </c>
      <c r="Q40" s="126"/>
      <c r="R40" s="126"/>
      <c r="S40" s="126"/>
      <c r="T40" s="126"/>
      <c r="U40" s="126"/>
      <c r="V40" s="126"/>
      <c r="W40" s="126"/>
      <c r="X40" s="126"/>
      <c r="Y40" s="126"/>
      <c r="Z40" s="126"/>
      <c r="AA40" s="36">
        <f t="shared" si="7"/>
        <v>0</v>
      </c>
      <c r="AC40" s="65" t="s">
        <v>55</v>
      </c>
      <c r="AD40" s="97" t="str">
        <f t="shared" si="8"/>
        <v/>
      </c>
      <c r="AE40" s="97" t="str">
        <f t="shared" si="9"/>
        <v/>
      </c>
      <c r="AF40" s="97" t="str">
        <f t="shared" si="10"/>
        <v/>
      </c>
      <c r="AG40" s="97" t="str">
        <f t="shared" si="11"/>
        <v/>
      </c>
      <c r="AH40" s="97" t="str">
        <f t="shared" si="12"/>
        <v/>
      </c>
      <c r="AI40" s="97" t="str">
        <f t="shared" si="13"/>
        <v/>
      </c>
      <c r="AJ40" s="97" t="str">
        <f t="shared" si="14"/>
        <v/>
      </c>
      <c r="AK40" s="97" t="str">
        <f t="shared" si="15"/>
        <v/>
      </c>
      <c r="AL40" s="97" t="str">
        <f t="shared" si="16"/>
        <v/>
      </c>
      <c r="AM40" s="97" t="str">
        <f t="shared" si="17"/>
        <v/>
      </c>
      <c r="AN40" s="63" t="str">
        <f t="shared" si="18"/>
        <v/>
      </c>
    </row>
    <row r="41" spans="1:40">
      <c r="A41" s="196" t="s">
        <v>329</v>
      </c>
      <c r="B41" s="18" t="str">
        <f t="shared" ca="1" si="3"/>
        <v>No entry required</v>
      </c>
      <c r="C41" s="65" t="s">
        <v>55</v>
      </c>
      <c r="D41" s="126"/>
      <c r="E41" s="126"/>
      <c r="F41" s="126"/>
      <c r="G41" s="126"/>
      <c r="H41" s="126"/>
      <c r="I41" s="126"/>
      <c r="J41" s="126"/>
      <c r="K41" s="126"/>
      <c r="L41" s="126"/>
      <c r="M41" s="126"/>
      <c r="N41" s="97">
        <f t="shared" si="6"/>
        <v>0</v>
      </c>
      <c r="P41" s="65" t="str">
        <f>'N0.6_Lookup_References'!B38</f>
        <v>-</v>
      </c>
      <c r="Q41" s="126"/>
      <c r="R41" s="126"/>
      <c r="S41" s="126"/>
      <c r="T41" s="126"/>
      <c r="U41" s="126"/>
      <c r="V41" s="126"/>
      <c r="W41" s="126"/>
      <c r="X41" s="126"/>
      <c r="Y41" s="126"/>
      <c r="Z41" s="126"/>
      <c r="AA41" s="36">
        <f t="shared" si="7"/>
        <v>0</v>
      </c>
      <c r="AC41" s="65" t="s">
        <v>55</v>
      </c>
      <c r="AD41" s="97" t="str">
        <f t="shared" si="8"/>
        <v/>
      </c>
      <c r="AE41" s="97" t="str">
        <f t="shared" si="9"/>
        <v/>
      </c>
      <c r="AF41" s="97" t="str">
        <f t="shared" si="10"/>
        <v/>
      </c>
      <c r="AG41" s="97" t="str">
        <f t="shared" si="11"/>
        <v/>
      </c>
      <c r="AH41" s="97" t="str">
        <f t="shared" si="12"/>
        <v/>
      </c>
      <c r="AI41" s="97" t="str">
        <f t="shared" si="13"/>
        <v/>
      </c>
      <c r="AJ41" s="97" t="str">
        <f t="shared" si="14"/>
        <v/>
      </c>
      <c r="AK41" s="97" t="str">
        <f t="shared" si="15"/>
        <v/>
      </c>
      <c r="AL41" s="97" t="str">
        <f t="shared" si="16"/>
        <v/>
      </c>
      <c r="AM41" s="97" t="str">
        <f t="shared" si="17"/>
        <v/>
      </c>
      <c r="AN41" s="63" t="str">
        <f t="shared" si="18"/>
        <v/>
      </c>
    </row>
    <row r="42" spans="1:40">
      <c r="A42" s="196" t="s">
        <v>330</v>
      </c>
      <c r="B42" s="18" t="str">
        <f t="shared" ca="1" si="3"/>
        <v>No entry required</v>
      </c>
      <c r="C42" s="65" t="s">
        <v>55</v>
      </c>
      <c r="D42" s="126"/>
      <c r="E42" s="126"/>
      <c r="F42" s="126"/>
      <c r="G42" s="126"/>
      <c r="H42" s="126"/>
      <c r="I42" s="126"/>
      <c r="J42" s="126"/>
      <c r="K42" s="126"/>
      <c r="L42" s="126"/>
      <c r="M42" s="126"/>
      <c r="N42" s="97">
        <f t="shared" si="6"/>
        <v>0</v>
      </c>
      <c r="P42" s="65" t="str">
        <f>'N0.6_Lookup_References'!B39</f>
        <v>-</v>
      </c>
      <c r="Q42" s="126"/>
      <c r="R42" s="126"/>
      <c r="S42" s="126"/>
      <c r="T42" s="126"/>
      <c r="U42" s="126"/>
      <c r="V42" s="126"/>
      <c r="W42" s="126"/>
      <c r="X42" s="126"/>
      <c r="Y42" s="126"/>
      <c r="Z42" s="126"/>
      <c r="AA42" s="36">
        <f t="shared" si="7"/>
        <v>0</v>
      </c>
      <c r="AC42" s="65" t="s">
        <v>55</v>
      </c>
      <c r="AD42" s="97" t="str">
        <f t="shared" si="8"/>
        <v/>
      </c>
      <c r="AE42" s="97" t="str">
        <f t="shared" si="9"/>
        <v/>
      </c>
      <c r="AF42" s="97" t="str">
        <f t="shared" si="10"/>
        <v/>
      </c>
      <c r="AG42" s="97" t="str">
        <f t="shared" si="11"/>
        <v/>
      </c>
      <c r="AH42" s="97" t="str">
        <f t="shared" si="12"/>
        <v/>
      </c>
      <c r="AI42" s="97" t="str">
        <f t="shared" si="13"/>
        <v/>
      </c>
      <c r="AJ42" s="97" t="str">
        <f t="shared" si="14"/>
        <v/>
      </c>
      <c r="AK42" s="97" t="str">
        <f t="shared" si="15"/>
        <v/>
      </c>
      <c r="AL42" s="97" t="str">
        <f t="shared" si="16"/>
        <v/>
      </c>
      <c r="AM42" s="97" t="str">
        <f t="shared" si="17"/>
        <v/>
      </c>
      <c r="AN42" s="63" t="str">
        <f t="shared" si="18"/>
        <v/>
      </c>
    </row>
    <row r="43" spans="1:40">
      <c r="A43" s="196" t="s">
        <v>351</v>
      </c>
      <c r="B43" s="18" t="str">
        <f t="shared" ca="1" si="3"/>
        <v>No entry required</v>
      </c>
      <c r="C43" s="65" t="s">
        <v>55</v>
      </c>
      <c r="D43" s="126"/>
      <c r="E43" s="126"/>
      <c r="F43" s="126"/>
      <c r="G43" s="126"/>
      <c r="H43" s="126"/>
      <c r="I43" s="126"/>
      <c r="J43" s="126"/>
      <c r="K43" s="126"/>
      <c r="L43" s="126"/>
      <c r="M43" s="126"/>
      <c r="N43" s="97">
        <f t="shared" si="6"/>
        <v>0</v>
      </c>
      <c r="P43" s="65" t="str">
        <f>'N0.6_Lookup_References'!B40</f>
        <v>-</v>
      </c>
      <c r="Q43" s="126"/>
      <c r="R43" s="126"/>
      <c r="S43" s="126"/>
      <c r="T43" s="126"/>
      <c r="U43" s="126"/>
      <c r="V43" s="126"/>
      <c r="W43" s="126"/>
      <c r="X43" s="126"/>
      <c r="Y43" s="126"/>
      <c r="Z43" s="126"/>
      <c r="AA43" s="36">
        <f t="shared" si="7"/>
        <v>0</v>
      </c>
      <c r="AC43" s="65" t="s">
        <v>55</v>
      </c>
      <c r="AD43" s="97" t="str">
        <f t="shared" si="8"/>
        <v/>
      </c>
      <c r="AE43" s="97" t="str">
        <f t="shared" si="9"/>
        <v/>
      </c>
      <c r="AF43" s="97" t="str">
        <f t="shared" si="10"/>
        <v/>
      </c>
      <c r="AG43" s="97" t="str">
        <f t="shared" si="11"/>
        <v/>
      </c>
      <c r="AH43" s="97" t="str">
        <f t="shared" si="12"/>
        <v/>
      </c>
      <c r="AI43" s="97" t="str">
        <f t="shared" si="13"/>
        <v/>
      </c>
      <c r="AJ43" s="97" t="str">
        <f t="shared" si="14"/>
        <v/>
      </c>
      <c r="AK43" s="97" t="str">
        <f t="shared" si="15"/>
        <v/>
      </c>
      <c r="AL43" s="97" t="str">
        <f t="shared" si="16"/>
        <v/>
      </c>
      <c r="AM43" s="97" t="str">
        <f t="shared" si="17"/>
        <v/>
      </c>
      <c r="AN43" s="63" t="str">
        <f t="shared" si="18"/>
        <v/>
      </c>
    </row>
    <row r="44" spans="1:40">
      <c r="A44" s="196" t="s">
        <v>352</v>
      </c>
      <c r="B44" s="18" t="str">
        <f t="shared" ca="1" si="3"/>
        <v>No entry required</v>
      </c>
      <c r="C44" s="65" t="s">
        <v>55</v>
      </c>
      <c r="D44" s="126"/>
      <c r="E44" s="126"/>
      <c r="F44" s="126"/>
      <c r="G44" s="126"/>
      <c r="H44" s="126"/>
      <c r="I44" s="126"/>
      <c r="J44" s="126"/>
      <c r="K44" s="126"/>
      <c r="L44" s="126"/>
      <c r="M44" s="126"/>
      <c r="N44" s="97">
        <f t="shared" si="6"/>
        <v>0</v>
      </c>
      <c r="P44" s="65" t="str">
        <f>'N0.6_Lookup_References'!B41</f>
        <v>-</v>
      </c>
      <c r="Q44" s="126"/>
      <c r="R44" s="126"/>
      <c r="S44" s="126"/>
      <c r="T44" s="126"/>
      <c r="U44" s="126"/>
      <c r="V44" s="126"/>
      <c r="W44" s="126"/>
      <c r="X44" s="126"/>
      <c r="Y44" s="126"/>
      <c r="Z44" s="126"/>
      <c r="AA44" s="36">
        <f t="shared" si="7"/>
        <v>0</v>
      </c>
      <c r="AC44" s="65" t="s">
        <v>55</v>
      </c>
      <c r="AD44" s="97" t="str">
        <f t="shared" si="8"/>
        <v/>
      </c>
      <c r="AE44" s="97" t="str">
        <f t="shared" si="9"/>
        <v/>
      </c>
      <c r="AF44" s="97" t="str">
        <f t="shared" si="10"/>
        <v/>
      </c>
      <c r="AG44" s="97" t="str">
        <f t="shared" si="11"/>
        <v/>
      </c>
      <c r="AH44" s="97" t="str">
        <f t="shared" si="12"/>
        <v/>
      </c>
      <c r="AI44" s="97" t="str">
        <f t="shared" si="13"/>
        <v/>
      </c>
      <c r="AJ44" s="97" t="str">
        <f t="shared" si="14"/>
        <v/>
      </c>
      <c r="AK44" s="97" t="str">
        <f t="shared" si="15"/>
        <v/>
      </c>
      <c r="AL44" s="97" t="str">
        <f t="shared" si="16"/>
        <v/>
      </c>
      <c r="AM44" s="97" t="str">
        <f t="shared" si="17"/>
        <v/>
      </c>
      <c r="AN44" s="63" t="str">
        <f t="shared" si="18"/>
        <v/>
      </c>
    </row>
    <row r="45" spans="1:40">
      <c r="A45" s="196" t="s">
        <v>353</v>
      </c>
      <c r="B45" s="18" t="str">
        <f t="shared" ca="1" si="3"/>
        <v>No entry required</v>
      </c>
      <c r="C45" s="65" t="s">
        <v>55</v>
      </c>
      <c r="D45" s="126"/>
      <c r="E45" s="126"/>
      <c r="F45" s="126"/>
      <c r="G45" s="126"/>
      <c r="H45" s="126"/>
      <c r="I45" s="126"/>
      <c r="J45" s="126"/>
      <c r="K45" s="126"/>
      <c r="L45" s="126"/>
      <c r="M45" s="126"/>
      <c r="N45" s="97">
        <f t="shared" si="6"/>
        <v>0</v>
      </c>
      <c r="P45" s="65" t="str">
        <f>'N0.6_Lookup_References'!B42</f>
        <v>-</v>
      </c>
      <c r="Q45" s="126"/>
      <c r="R45" s="126"/>
      <c r="S45" s="126"/>
      <c r="T45" s="126"/>
      <c r="U45" s="126"/>
      <c r="V45" s="126"/>
      <c r="W45" s="126"/>
      <c r="X45" s="126"/>
      <c r="Y45" s="126"/>
      <c r="Z45" s="126"/>
      <c r="AA45" s="36">
        <f t="shared" si="7"/>
        <v>0</v>
      </c>
      <c r="AC45" s="65" t="s">
        <v>55</v>
      </c>
      <c r="AD45" s="97" t="str">
        <f t="shared" si="8"/>
        <v/>
      </c>
      <c r="AE45" s="97" t="str">
        <f t="shared" si="9"/>
        <v/>
      </c>
      <c r="AF45" s="97" t="str">
        <f t="shared" si="10"/>
        <v/>
      </c>
      <c r="AG45" s="97" t="str">
        <f t="shared" si="11"/>
        <v/>
      </c>
      <c r="AH45" s="97" t="str">
        <f t="shared" si="12"/>
        <v/>
      </c>
      <c r="AI45" s="97" t="str">
        <f t="shared" si="13"/>
        <v/>
      </c>
      <c r="AJ45" s="97" t="str">
        <f t="shared" si="14"/>
        <v/>
      </c>
      <c r="AK45" s="97" t="str">
        <f t="shared" si="15"/>
        <v/>
      </c>
      <c r="AL45" s="97" t="str">
        <f t="shared" si="16"/>
        <v/>
      </c>
      <c r="AM45" s="97" t="str">
        <f t="shared" si="17"/>
        <v/>
      </c>
      <c r="AN45" s="63" t="str">
        <f t="shared" si="18"/>
        <v/>
      </c>
    </row>
    <row r="46" spans="1:40">
      <c r="A46" s="196" t="s">
        <v>354</v>
      </c>
      <c r="B46" s="18" t="str">
        <f t="shared" ca="1" si="3"/>
        <v>No entry required</v>
      </c>
      <c r="C46" s="65" t="s">
        <v>55</v>
      </c>
      <c r="D46" s="126"/>
      <c r="E46" s="126"/>
      <c r="F46" s="126"/>
      <c r="G46" s="126"/>
      <c r="H46" s="126"/>
      <c r="I46" s="126"/>
      <c r="J46" s="126"/>
      <c r="K46" s="126"/>
      <c r="L46" s="126"/>
      <c r="M46" s="126"/>
      <c r="N46" s="97">
        <f t="shared" si="6"/>
        <v>0</v>
      </c>
      <c r="P46" s="65" t="str">
        <f>'N0.6_Lookup_References'!B43</f>
        <v>-</v>
      </c>
      <c r="Q46" s="126"/>
      <c r="R46" s="126"/>
      <c r="S46" s="126"/>
      <c r="T46" s="126"/>
      <c r="U46" s="126"/>
      <c r="V46" s="126"/>
      <c r="W46" s="126"/>
      <c r="X46" s="126"/>
      <c r="Y46" s="126"/>
      <c r="Z46" s="126"/>
      <c r="AA46" s="36">
        <f t="shared" si="7"/>
        <v>0</v>
      </c>
      <c r="AC46" s="65" t="s">
        <v>55</v>
      </c>
      <c r="AD46" s="97" t="str">
        <f t="shared" si="8"/>
        <v/>
      </c>
      <c r="AE46" s="97" t="str">
        <f t="shared" si="9"/>
        <v/>
      </c>
      <c r="AF46" s="97" t="str">
        <f t="shared" si="10"/>
        <v/>
      </c>
      <c r="AG46" s="97" t="str">
        <f t="shared" si="11"/>
        <v/>
      </c>
      <c r="AH46" s="97" t="str">
        <f t="shared" si="12"/>
        <v/>
      </c>
      <c r="AI46" s="97" t="str">
        <f t="shared" si="13"/>
        <v/>
      </c>
      <c r="AJ46" s="97" t="str">
        <f t="shared" si="14"/>
        <v/>
      </c>
      <c r="AK46" s="97" t="str">
        <f t="shared" si="15"/>
        <v/>
      </c>
      <c r="AL46" s="97" t="str">
        <f t="shared" si="16"/>
        <v/>
      </c>
      <c r="AM46" s="97" t="str">
        <f t="shared" si="17"/>
        <v/>
      </c>
      <c r="AN46" s="63" t="str">
        <f t="shared" si="18"/>
        <v/>
      </c>
    </row>
    <row r="47" spans="1:40">
      <c r="A47" s="196" t="s">
        <v>355</v>
      </c>
      <c r="B47" s="18" t="str">
        <f t="shared" ca="1" si="3"/>
        <v>No entry required</v>
      </c>
      <c r="C47" s="65" t="s">
        <v>55</v>
      </c>
      <c r="D47" s="126"/>
      <c r="E47" s="126"/>
      <c r="F47" s="126"/>
      <c r="G47" s="126"/>
      <c r="H47" s="126"/>
      <c r="I47" s="126"/>
      <c r="J47" s="126"/>
      <c r="K47" s="126"/>
      <c r="L47" s="126"/>
      <c r="M47" s="126"/>
      <c r="N47" s="97">
        <f t="shared" si="6"/>
        <v>0</v>
      </c>
      <c r="P47" s="65" t="str">
        <f>'N0.6_Lookup_References'!B44</f>
        <v>-</v>
      </c>
      <c r="Q47" s="126"/>
      <c r="R47" s="126"/>
      <c r="S47" s="126"/>
      <c r="T47" s="126"/>
      <c r="U47" s="126"/>
      <c r="V47" s="126"/>
      <c r="W47" s="126"/>
      <c r="X47" s="126"/>
      <c r="Y47" s="126"/>
      <c r="Z47" s="126"/>
      <c r="AA47" s="36">
        <f t="shared" si="7"/>
        <v>0</v>
      </c>
      <c r="AC47" s="65" t="s">
        <v>55</v>
      </c>
      <c r="AD47" s="97" t="str">
        <f t="shared" si="8"/>
        <v/>
      </c>
      <c r="AE47" s="97" t="str">
        <f t="shared" si="9"/>
        <v/>
      </c>
      <c r="AF47" s="97" t="str">
        <f t="shared" si="10"/>
        <v/>
      </c>
      <c r="AG47" s="97" t="str">
        <f t="shared" si="11"/>
        <v/>
      </c>
      <c r="AH47" s="97" t="str">
        <f t="shared" si="12"/>
        <v/>
      </c>
      <c r="AI47" s="97" t="str">
        <f t="shared" si="13"/>
        <v/>
      </c>
      <c r="AJ47" s="97" t="str">
        <f t="shared" si="14"/>
        <v/>
      </c>
      <c r="AK47" s="97" t="str">
        <f t="shared" si="15"/>
        <v/>
      </c>
      <c r="AL47" s="97" t="str">
        <f t="shared" si="16"/>
        <v/>
      </c>
      <c r="AM47" s="97" t="str">
        <f t="shared" si="17"/>
        <v/>
      </c>
      <c r="AN47" s="63" t="str">
        <f t="shared" si="18"/>
        <v/>
      </c>
    </row>
    <row r="48" spans="1:40">
      <c r="A48" s="196" t="s">
        <v>356</v>
      </c>
      <c r="B48" s="18" t="str">
        <f t="shared" ca="1" si="3"/>
        <v>No entry required</v>
      </c>
      <c r="C48" s="65" t="s">
        <v>55</v>
      </c>
      <c r="D48" s="126"/>
      <c r="E48" s="126"/>
      <c r="F48" s="126"/>
      <c r="G48" s="126"/>
      <c r="H48" s="126"/>
      <c r="I48" s="126"/>
      <c r="J48" s="126"/>
      <c r="K48" s="126"/>
      <c r="L48" s="126"/>
      <c r="M48" s="126"/>
      <c r="N48" s="97">
        <f t="shared" si="6"/>
        <v>0</v>
      </c>
      <c r="P48" s="65" t="str">
        <f>'N0.6_Lookup_References'!B45</f>
        <v>-</v>
      </c>
      <c r="Q48" s="126"/>
      <c r="R48" s="126"/>
      <c r="S48" s="126"/>
      <c r="T48" s="126"/>
      <c r="U48" s="126"/>
      <c r="V48" s="126"/>
      <c r="W48" s="126"/>
      <c r="X48" s="126"/>
      <c r="Y48" s="126"/>
      <c r="Z48" s="126"/>
      <c r="AA48" s="36">
        <f t="shared" si="7"/>
        <v>0</v>
      </c>
      <c r="AC48" s="65" t="s">
        <v>55</v>
      </c>
      <c r="AD48" s="97" t="str">
        <f t="shared" si="8"/>
        <v/>
      </c>
      <c r="AE48" s="97" t="str">
        <f t="shared" si="9"/>
        <v/>
      </c>
      <c r="AF48" s="97" t="str">
        <f t="shared" si="10"/>
        <v/>
      </c>
      <c r="AG48" s="97" t="str">
        <f t="shared" si="11"/>
        <v/>
      </c>
      <c r="AH48" s="97" t="str">
        <f t="shared" si="12"/>
        <v/>
      </c>
      <c r="AI48" s="97" t="str">
        <f t="shared" si="13"/>
        <v/>
      </c>
      <c r="AJ48" s="97" t="str">
        <f t="shared" si="14"/>
        <v/>
      </c>
      <c r="AK48" s="97" t="str">
        <f t="shared" si="15"/>
        <v/>
      </c>
      <c r="AL48" s="97" t="str">
        <f t="shared" si="16"/>
        <v/>
      </c>
      <c r="AM48" s="97" t="str">
        <f t="shared" si="17"/>
        <v/>
      </c>
      <c r="AN48" s="63" t="str">
        <f t="shared" si="18"/>
        <v/>
      </c>
    </row>
    <row r="49" spans="1:40">
      <c r="A49" s="196" t="s">
        <v>357</v>
      </c>
      <c r="B49" s="18" t="str">
        <f t="shared" ca="1" si="3"/>
        <v>No entry required</v>
      </c>
      <c r="C49" s="65" t="s">
        <v>55</v>
      </c>
      <c r="D49" s="126"/>
      <c r="E49" s="126"/>
      <c r="F49" s="126"/>
      <c r="G49" s="126"/>
      <c r="H49" s="126"/>
      <c r="I49" s="126"/>
      <c r="J49" s="126"/>
      <c r="K49" s="126"/>
      <c r="L49" s="126"/>
      <c r="M49" s="126"/>
      <c r="N49" s="97">
        <f t="shared" si="6"/>
        <v>0</v>
      </c>
      <c r="P49" s="65" t="str">
        <f>'N0.6_Lookup_References'!B46</f>
        <v>-</v>
      </c>
      <c r="Q49" s="126"/>
      <c r="R49" s="126"/>
      <c r="S49" s="126"/>
      <c r="T49" s="126"/>
      <c r="U49" s="126"/>
      <c r="V49" s="126"/>
      <c r="W49" s="126"/>
      <c r="X49" s="126"/>
      <c r="Y49" s="126"/>
      <c r="Z49" s="126"/>
      <c r="AA49" s="36">
        <f t="shared" si="7"/>
        <v>0</v>
      </c>
      <c r="AC49" s="65" t="s">
        <v>55</v>
      </c>
      <c r="AD49" s="97" t="str">
        <f t="shared" si="8"/>
        <v/>
      </c>
      <c r="AE49" s="97" t="str">
        <f t="shared" si="9"/>
        <v/>
      </c>
      <c r="AF49" s="97" t="str">
        <f t="shared" si="10"/>
        <v/>
      </c>
      <c r="AG49" s="97" t="str">
        <f t="shared" si="11"/>
        <v/>
      </c>
      <c r="AH49" s="97" t="str">
        <f t="shared" si="12"/>
        <v/>
      </c>
      <c r="AI49" s="97" t="str">
        <f t="shared" si="13"/>
        <v/>
      </c>
      <c r="AJ49" s="97" t="str">
        <f t="shared" si="14"/>
        <v/>
      </c>
      <c r="AK49" s="97" t="str">
        <f t="shared" si="15"/>
        <v/>
      </c>
      <c r="AL49" s="97" t="str">
        <f t="shared" si="16"/>
        <v/>
      </c>
      <c r="AM49" s="97" t="str">
        <f t="shared" si="17"/>
        <v/>
      </c>
      <c r="AN49" s="63" t="str">
        <f t="shared" si="18"/>
        <v/>
      </c>
    </row>
    <row r="50" spans="1:40">
      <c r="A50" s="196" t="s">
        <v>358</v>
      </c>
      <c r="B50" s="18" t="str">
        <f t="shared" ca="1" si="3"/>
        <v>No entry required</v>
      </c>
      <c r="C50" s="65" t="s">
        <v>55</v>
      </c>
      <c r="D50" s="126"/>
      <c r="E50" s="126"/>
      <c r="F50" s="126"/>
      <c r="G50" s="126"/>
      <c r="H50" s="126"/>
      <c r="I50" s="126"/>
      <c r="J50" s="126"/>
      <c r="K50" s="126"/>
      <c r="L50" s="126"/>
      <c r="M50" s="126"/>
      <c r="N50" s="97">
        <f t="shared" si="6"/>
        <v>0</v>
      </c>
      <c r="P50" s="65" t="str">
        <f>'N0.6_Lookup_References'!B47</f>
        <v>-</v>
      </c>
      <c r="Q50" s="126"/>
      <c r="R50" s="126"/>
      <c r="S50" s="126"/>
      <c r="T50" s="126"/>
      <c r="U50" s="126"/>
      <c r="V50" s="126"/>
      <c r="W50" s="126"/>
      <c r="X50" s="126"/>
      <c r="Y50" s="126"/>
      <c r="Z50" s="126"/>
      <c r="AA50" s="36">
        <f t="shared" si="7"/>
        <v>0</v>
      </c>
      <c r="AC50" s="65" t="s">
        <v>55</v>
      </c>
      <c r="AD50" s="97" t="str">
        <f t="shared" si="8"/>
        <v/>
      </c>
      <c r="AE50" s="97" t="str">
        <f t="shared" si="9"/>
        <v/>
      </c>
      <c r="AF50" s="97" t="str">
        <f t="shared" si="10"/>
        <v/>
      </c>
      <c r="AG50" s="97" t="str">
        <f t="shared" si="11"/>
        <v/>
      </c>
      <c r="AH50" s="97" t="str">
        <f t="shared" si="12"/>
        <v/>
      </c>
      <c r="AI50" s="97" t="str">
        <f t="shared" si="13"/>
        <v/>
      </c>
      <c r="AJ50" s="97" t="str">
        <f t="shared" si="14"/>
        <v/>
      </c>
      <c r="AK50" s="97" t="str">
        <f t="shared" si="15"/>
        <v/>
      </c>
      <c r="AL50" s="97" t="str">
        <f t="shared" si="16"/>
        <v/>
      </c>
      <c r="AM50" s="97" t="str">
        <f t="shared" si="17"/>
        <v/>
      </c>
      <c r="AN50" s="63" t="str">
        <f t="shared" si="18"/>
        <v/>
      </c>
    </row>
    <row r="51" spans="1:40">
      <c r="A51" s="196" t="s">
        <v>359</v>
      </c>
      <c r="B51" s="18" t="str">
        <f t="shared" ca="1" si="3"/>
        <v>No entry required</v>
      </c>
      <c r="C51" s="65" t="s">
        <v>55</v>
      </c>
      <c r="D51" s="126"/>
      <c r="E51" s="126"/>
      <c r="F51" s="126"/>
      <c r="G51" s="126"/>
      <c r="H51" s="126"/>
      <c r="I51" s="126"/>
      <c r="J51" s="126"/>
      <c r="K51" s="126"/>
      <c r="L51" s="126"/>
      <c r="M51" s="126"/>
      <c r="N51" s="97">
        <f t="shared" si="6"/>
        <v>0</v>
      </c>
      <c r="P51" s="65" t="str">
        <f>'N0.6_Lookup_References'!B48</f>
        <v>-</v>
      </c>
      <c r="Q51" s="126"/>
      <c r="R51" s="126"/>
      <c r="S51" s="126"/>
      <c r="T51" s="126"/>
      <c r="U51" s="126"/>
      <c r="V51" s="126"/>
      <c r="W51" s="126"/>
      <c r="X51" s="126"/>
      <c r="Y51" s="126"/>
      <c r="Z51" s="126"/>
      <c r="AA51" s="36">
        <f t="shared" si="7"/>
        <v>0</v>
      </c>
      <c r="AC51" s="65" t="s">
        <v>55</v>
      </c>
      <c r="AD51" s="97" t="str">
        <f t="shared" si="8"/>
        <v/>
      </c>
      <c r="AE51" s="97" t="str">
        <f t="shared" si="9"/>
        <v/>
      </c>
      <c r="AF51" s="97" t="str">
        <f t="shared" si="10"/>
        <v/>
      </c>
      <c r="AG51" s="97" t="str">
        <f t="shared" si="11"/>
        <v/>
      </c>
      <c r="AH51" s="97" t="str">
        <f t="shared" si="12"/>
        <v/>
      </c>
      <c r="AI51" s="97" t="str">
        <f t="shared" si="13"/>
        <v/>
      </c>
      <c r="AJ51" s="97" t="str">
        <f t="shared" si="14"/>
        <v/>
      </c>
      <c r="AK51" s="97" t="str">
        <f t="shared" si="15"/>
        <v/>
      </c>
      <c r="AL51" s="97" t="str">
        <f t="shared" si="16"/>
        <v/>
      </c>
      <c r="AM51" s="97" t="str">
        <f t="shared" si="17"/>
        <v/>
      </c>
      <c r="AN51" s="63" t="str">
        <f t="shared" si="18"/>
        <v/>
      </c>
    </row>
    <row r="52" spans="1:40">
      <c r="A52" s="196" t="s">
        <v>360</v>
      </c>
      <c r="B52" s="18" t="str">
        <f t="shared" ca="1" si="3"/>
        <v>No entry required</v>
      </c>
      <c r="C52" s="65" t="s">
        <v>55</v>
      </c>
      <c r="D52" s="126"/>
      <c r="E52" s="126"/>
      <c r="F52" s="126"/>
      <c r="G52" s="126"/>
      <c r="H52" s="126"/>
      <c r="I52" s="126"/>
      <c r="J52" s="126"/>
      <c r="K52" s="126"/>
      <c r="L52" s="126"/>
      <c r="M52" s="126"/>
      <c r="N52" s="97">
        <f t="shared" si="6"/>
        <v>0</v>
      </c>
      <c r="P52" s="65" t="str">
        <f>'N0.6_Lookup_References'!B49</f>
        <v>-</v>
      </c>
      <c r="Q52" s="126"/>
      <c r="R52" s="126"/>
      <c r="S52" s="126"/>
      <c r="T52" s="126"/>
      <c r="U52" s="126"/>
      <c r="V52" s="126"/>
      <c r="W52" s="126"/>
      <c r="X52" s="126"/>
      <c r="Y52" s="126"/>
      <c r="Z52" s="126"/>
      <c r="AA52" s="36">
        <f t="shared" si="7"/>
        <v>0</v>
      </c>
      <c r="AC52" s="65" t="s">
        <v>55</v>
      </c>
      <c r="AD52" s="97" t="str">
        <f t="shared" si="8"/>
        <v/>
      </c>
      <c r="AE52" s="97" t="str">
        <f t="shared" si="9"/>
        <v/>
      </c>
      <c r="AF52" s="97" t="str">
        <f t="shared" si="10"/>
        <v/>
      </c>
      <c r="AG52" s="97" t="str">
        <f t="shared" si="11"/>
        <v/>
      </c>
      <c r="AH52" s="97" t="str">
        <f t="shared" si="12"/>
        <v/>
      </c>
      <c r="AI52" s="97" t="str">
        <f t="shared" si="13"/>
        <v/>
      </c>
      <c r="AJ52" s="97" t="str">
        <f t="shared" si="14"/>
        <v/>
      </c>
      <c r="AK52" s="97" t="str">
        <f t="shared" si="15"/>
        <v/>
      </c>
      <c r="AL52" s="97" t="str">
        <f t="shared" si="16"/>
        <v/>
      </c>
      <c r="AM52" s="97" t="str">
        <f t="shared" si="17"/>
        <v/>
      </c>
      <c r="AN52" s="63" t="str">
        <f t="shared" si="18"/>
        <v/>
      </c>
    </row>
    <row r="53" spans="1:40">
      <c r="A53" s="196" t="s">
        <v>361</v>
      </c>
      <c r="B53" s="18" t="str">
        <f t="shared" ca="1" si="3"/>
        <v>No entry required</v>
      </c>
      <c r="C53" s="65" t="s">
        <v>55</v>
      </c>
      <c r="D53" s="126"/>
      <c r="E53" s="126"/>
      <c r="F53" s="126"/>
      <c r="G53" s="126"/>
      <c r="H53" s="126"/>
      <c r="I53" s="126"/>
      <c r="J53" s="126"/>
      <c r="K53" s="126"/>
      <c r="L53" s="126"/>
      <c r="M53" s="126"/>
      <c r="N53" s="97">
        <f t="shared" si="6"/>
        <v>0</v>
      </c>
      <c r="P53" s="65" t="str">
        <f>'N0.6_Lookup_References'!B50</f>
        <v>-</v>
      </c>
      <c r="Q53" s="126"/>
      <c r="R53" s="126"/>
      <c r="S53" s="126"/>
      <c r="T53" s="126"/>
      <c r="U53" s="126"/>
      <c r="V53" s="126"/>
      <c r="W53" s="126"/>
      <c r="X53" s="126"/>
      <c r="Y53" s="126"/>
      <c r="Z53" s="126"/>
      <c r="AA53" s="36">
        <f t="shared" si="7"/>
        <v>0</v>
      </c>
      <c r="AC53" s="65" t="s">
        <v>55</v>
      </c>
      <c r="AD53" s="97" t="str">
        <f t="shared" si="8"/>
        <v/>
      </c>
      <c r="AE53" s="97" t="str">
        <f t="shared" si="9"/>
        <v/>
      </c>
      <c r="AF53" s="97" t="str">
        <f t="shared" si="10"/>
        <v/>
      </c>
      <c r="AG53" s="97" t="str">
        <f t="shared" si="11"/>
        <v/>
      </c>
      <c r="AH53" s="97" t="str">
        <f t="shared" si="12"/>
        <v/>
      </c>
      <c r="AI53" s="97" t="str">
        <f t="shared" si="13"/>
        <v/>
      </c>
      <c r="AJ53" s="97" t="str">
        <f t="shared" si="14"/>
        <v/>
      </c>
      <c r="AK53" s="97" t="str">
        <f t="shared" si="15"/>
        <v/>
      </c>
      <c r="AL53" s="97" t="str">
        <f t="shared" si="16"/>
        <v/>
      </c>
      <c r="AM53" s="97" t="str">
        <f t="shared" si="17"/>
        <v/>
      </c>
      <c r="AN53" s="63" t="str">
        <f t="shared" si="18"/>
        <v/>
      </c>
    </row>
    <row r="54" spans="1:40">
      <c r="A54" s="17"/>
      <c r="B54" s="18" t="s">
        <v>29</v>
      </c>
      <c r="C54" s="65" t="s">
        <v>55</v>
      </c>
      <c r="D54" s="65"/>
      <c r="E54" s="65"/>
      <c r="F54" s="65"/>
      <c r="G54" s="65"/>
      <c r="H54" s="65"/>
      <c r="I54" s="65"/>
      <c r="J54" s="65"/>
      <c r="K54" s="65"/>
      <c r="L54" s="65"/>
      <c r="M54" s="65"/>
      <c r="N54" s="36">
        <f>SUM(N17:N53)</f>
        <v>4590.091424821645</v>
      </c>
    </row>
    <row r="56" spans="1:40" ht="18">
      <c r="A56" s="9" t="s">
        <v>127</v>
      </c>
      <c r="Q56" s="9"/>
      <c r="AA56" s="127"/>
    </row>
    <row r="58" spans="1:40">
      <c r="A58" s="13" t="s">
        <v>155</v>
      </c>
      <c r="B58" s="125"/>
      <c r="C58" s="125"/>
      <c r="D58" s="291" t="s">
        <v>156</v>
      </c>
      <c r="E58" s="292"/>
      <c r="F58" s="292"/>
      <c r="G58" s="292"/>
      <c r="H58" s="292"/>
      <c r="I58" s="292"/>
      <c r="J58" s="292"/>
      <c r="K58" s="292"/>
      <c r="L58" s="292"/>
      <c r="M58" s="293"/>
      <c r="P58" s="125"/>
      <c r="Q58" s="291" t="s">
        <v>128</v>
      </c>
      <c r="R58" s="292"/>
      <c r="S58" s="292"/>
      <c r="T58" s="292"/>
      <c r="U58" s="292"/>
      <c r="V58" s="292"/>
      <c r="W58" s="292"/>
      <c r="X58" s="292"/>
      <c r="Y58" s="292"/>
      <c r="Z58" s="293"/>
    </row>
    <row r="59" spans="1:40" ht="15.75" thickBot="1">
      <c r="A59" s="195"/>
      <c r="B59" s="195" t="s">
        <v>4</v>
      </c>
      <c r="C59" s="64" t="s">
        <v>53</v>
      </c>
      <c r="D59" s="20" t="s">
        <v>5</v>
      </c>
      <c r="E59" s="21" t="s">
        <v>6</v>
      </c>
      <c r="F59" s="22" t="s">
        <v>7</v>
      </c>
      <c r="G59" s="23" t="s">
        <v>8</v>
      </c>
      <c r="H59" s="24" t="s">
        <v>9</v>
      </c>
      <c r="I59" s="25" t="s">
        <v>116</v>
      </c>
      <c r="J59" s="26" t="s">
        <v>117</v>
      </c>
      <c r="K59" s="29" t="s">
        <v>118</v>
      </c>
      <c r="L59" s="27" t="s">
        <v>119</v>
      </c>
      <c r="M59" s="28" t="s">
        <v>120</v>
      </c>
      <c r="N59" s="32" t="s">
        <v>29</v>
      </c>
      <c r="P59" s="237" t="s">
        <v>53</v>
      </c>
      <c r="Q59" s="67" t="s">
        <v>5</v>
      </c>
      <c r="R59" s="21" t="s">
        <v>6</v>
      </c>
      <c r="S59" s="22" t="s">
        <v>7</v>
      </c>
      <c r="T59" s="23" t="s">
        <v>8</v>
      </c>
      <c r="U59" s="24" t="s">
        <v>9</v>
      </c>
      <c r="V59" s="25" t="s">
        <v>116</v>
      </c>
      <c r="W59" s="26" t="s">
        <v>117</v>
      </c>
      <c r="X59" s="29" t="s">
        <v>118</v>
      </c>
      <c r="Y59" s="27" t="s">
        <v>119</v>
      </c>
      <c r="Z59" s="28" t="s">
        <v>120</v>
      </c>
      <c r="AA59" s="32" t="s">
        <v>29</v>
      </c>
    </row>
    <row r="60" spans="1:40">
      <c r="A60" s="196" t="s">
        <v>305</v>
      </c>
      <c r="B60" s="18" t="str">
        <f ca="1">INDIRECT("N3." &amp; $A60 &amp; "!$A$12")</f>
        <v>132kV Circuit Breaker</v>
      </c>
      <c r="C60" s="65" t="s">
        <v>56</v>
      </c>
      <c r="D60" s="128">
        <v>0.9458521950482105</v>
      </c>
      <c r="E60" s="128">
        <v>1.896551536197006</v>
      </c>
      <c r="F60" s="128">
        <v>3.0216118123194686</v>
      </c>
      <c r="G60" s="128">
        <v>3.663171907673175</v>
      </c>
      <c r="H60" s="128">
        <v>0</v>
      </c>
      <c r="I60" s="128">
        <v>0</v>
      </c>
      <c r="J60" s="128">
        <v>0</v>
      </c>
      <c r="K60" s="128">
        <v>0</v>
      </c>
      <c r="L60" s="128">
        <v>0</v>
      </c>
      <c r="M60" s="128">
        <v>10.916372643070737</v>
      </c>
      <c r="N60" s="129">
        <f t="array" ref="N60">IFERROR(SUM(Q60:Z60/SUM(Q60:Z60) * D60:M60),0)</f>
        <v>3.2408470554590147</v>
      </c>
      <c r="P60" s="65" t="str">
        <f>'N0.6_Lookup_References'!B14</f>
        <v>#</v>
      </c>
      <c r="Q60" s="126">
        <v>148</v>
      </c>
      <c r="R60" s="126">
        <v>31</v>
      </c>
      <c r="S60" s="126">
        <v>15</v>
      </c>
      <c r="T60" s="126">
        <v>2</v>
      </c>
      <c r="U60" s="126">
        <v>0</v>
      </c>
      <c r="V60" s="126">
        <v>0</v>
      </c>
      <c r="W60" s="126">
        <v>0</v>
      </c>
      <c r="X60" s="126">
        <v>0</v>
      </c>
      <c r="Y60" s="126">
        <v>0</v>
      </c>
      <c r="Z60" s="126">
        <v>50</v>
      </c>
      <c r="AA60" s="36">
        <f>SUM(Q60:Z60)</f>
        <v>246</v>
      </c>
      <c r="AB60" s="66" t="str">
        <f t="shared" ref="AB60:AB96" si="19">IF(ABS(AA17-AA60)&lt;0.1,"OK","Error")</f>
        <v>OK</v>
      </c>
    </row>
    <row r="61" spans="1:40">
      <c r="A61" s="196" t="s">
        <v>306</v>
      </c>
      <c r="B61" s="18" t="str">
        <f t="shared" ref="B61:B96" ca="1" si="20">INDIRECT("N3." &amp; $A61 &amp; "!$A$12")</f>
        <v>132kV Transformer</v>
      </c>
      <c r="C61" s="65" t="s">
        <v>56</v>
      </c>
      <c r="D61" s="128">
        <v>0.90966299612231583</v>
      </c>
      <c r="E61" s="128">
        <v>1.8635212425320578</v>
      </c>
      <c r="F61" s="128">
        <v>2.9729387953729778</v>
      </c>
      <c r="G61" s="128">
        <v>4.2335134777156442</v>
      </c>
      <c r="H61" s="128">
        <v>4.9764385803245528</v>
      </c>
      <c r="I61" s="128">
        <v>6.2207408674877795</v>
      </c>
      <c r="J61" s="128">
        <v>6.8535106317954284</v>
      </c>
      <c r="K61" s="128">
        <v>8.0974626843653876</v>
      </c>
      <c r="L61" s="128">
        <v>9.05561277806882</v>
      </c>
      <c r="M61" s="128">
        <v>10.634349240847394</v>
      </c>
      <c r="N61" s="129">
        <f t="array" ref="N61">IFERROR(SUM(Q61:Z61/SUM(Q61:Z61) * D61:M61),0)</f>
        <v>4.6272347175136748</v>
      </c>
      <c r="P61" s="65" t="str">
        <f>'N0.6_Lookup_References'!B15</f>
        <v>#</v>
      </c>
      <c r="Q61" s="126">
        <v>56</v>
      </c>
      <c r="R61" s="126">
        <v>17</v>
      </c>
      <c r="S61" s="126">
        <v>8</v>
      </c>
      <c r="T61" s="126">
        <v>5</v>
      </c>
      <c r="U61" s="126">
        <v>5</v>
      </c>
      <c r="V61" s="126">
        <v>4</v>
      </c>
      <c r="W61" s="126">
        <v>31</v>
      </c>
      <c r="X61" s="126">
        <v>35</v>
      </c>
      <c r="Y61" s="126">
        <v>4</v>
      </c>
      <c r="Z61" s="126">
        <v>9</v>
      </c>
      <c r="AA61" s="36">
        <f t="shared" ref="AA61:AA74" si="21">SUM(Q61:Z61)</f>
        <v>174</v>
      </c>
      <c r="AB61" s="66" t="str">
        <f t="shared" si="19"/>
        <v>OK</v>
      </c>
    </row>
    <row r="62" spans="1:40">
      <c r="A62" s="196" t="s">
        <v>307</v>
      </c>
      <c r="B62" s="18" t="str">
        <f t="shared" ca="1" si="20"/>
        <v>132kV Reactor</v>
      </c>
      <c r="C62" s="65" t="s">
        <v>56</v>
      </c>
      <c r="D62" s="128">
        <v>0</v>
      </c>
      <c r="E62" s="128">
        <v>0</v>
      </c>
      <c r="F62" s="128">
        <v>0</v>
      </c>
      <c r="G62" s="128">
        <v>0</v>
      </c>
      <c r="H62" s="128">
        <v>0</v>
      </c>
      <c r="I62" s="128">
        <v>6.4683728418124398</v>
      </c>
      <c r="J62" s="128">
        <v>0</v>
      </c>
      <c r="K62" s="128">
        <v>7.7312999093481096</v>
      </c>
      <c r="L62" s="128">
        <v>0</v>
      </c>
      <c r="M62" s="128">
        <v>0</v>
      </c>
      <c r="N62" s="129">
        <f t="array" ref="N62">IFERROR(SUM(Q62:Z62/SUM(Q62:Z62) * D62:M62),0)</f>
        <v>7.0998363755802743</v>
      </c>
      <c r="P62" s="65" t="str">
        <f>'N0.6_Lookup_References'!B16</f>
        <v>#</v>
      </c>
      <c r="Q62" s="126">
        <v>0</v>
      </c>
      <c r="R62" s="126">
        <v>0</v>
      </c>
      <c r="S62" s="126">
        <v>0</v>
      </c>
      <c r="T62" s="126">
        <v>0</v>
      </c>
      <c r="U62" s="126">
        <v>0</v>
      </c>
      <c r="V62" s="126">
        <v>1</v>
      </c>
      <c r="W62" s="126">
        <v>0</v>
      </c>
      <c r="X62" s="126">
        <v>1</v>
      </c>
      <c r="Y62" s="126">
        <v>0</v>
      </c>
      <c r="Z62" s="126">
        <v>0</v>
      </c>
      <c r="AA62" s="36">
        <f t="shared" si="21"/>
        <v>2</v>
      </c>
      <c r="AB62" s="66" t="str">
        <f t="shared" si="19"/>
        <v>OK</v>
      </c>
    </row>
    <row r="63" spans="1:40">
      <c r="A63" s="196" t="s">
        <v>308</v>
      </c>
      <c r="B63" s="18" t="str">
        <f t="shared" ca="1" si="20"/>
        <v>132kV Underground Cable</v>
      </c>
      <c r="C63" s="65" t="s">
        <v>56</v>
      </c>
      <c r="D63" s="128">
        <v>1.0893862998250308</v>
      </c>
      <c r="E63" s="128">
        <v>1.7419605768904529</v>
      </c>
      <c r="F63" s="128">
        <v>2.7582805621256883</v>
      </c>
      <c r="G63" s="128">
        <v>4.0689451127594296</v>
      </c>
      <c r="H63" s="128">
        <v>4.8815069776693925</v>
      </c>
      <c r="I63" s="128">
        <v>6.2541901158265469</v>
      </c>
      <c r="J63" s="128">
        <v>0</v>
      </c>
      <c r="K63" s="128">
        <v>8.4071111698468268</v>
      </c>
      <c r="L63" s="128">
        <v>8.5982322120786048</v>
      </c>
      <c r="M63" s="128">
        <v>9.9444774883042886</v>
      </c>
      <c r="N63" s="129">
        <f t="array" ref="N63">IFERROR(SUM(Q63:Z63/SUM(Q63:Z63) * D63:M63),0)</f>
        <v>2.2795184343596135</v>
      </c>
      <c r="P63" s="65" t="str">
        <f>'N0.6_Lookup_References'!B17</f>
        <v>km</v>
      </c>
      <c r="Q63" s="126">
        <v>217.4589</v>
      </c>
      <c r="R63" s="126">
        <v>22.484799999999993</v>
      </c>
      <c r="S63" s="126">
        <v>11.835000000000003</v>
      </c>
      <c r="T63" s="126">
        <v>11.765100000000006</v>
      </c>
      <c r="U63" s="126">
        <v>1.5808000000000002</v>
      </c>
      <c r="V63" s="126">
        <v>1.6093</v>
      </c>
      <c r="W63" s="126">
        <v>0</v>
      </c>
      <c r="X63" s="126">
        <v>4.8428000000000004</v>
      </c>
      <c r="Y63" s="126">
        <v>6.2811000000000003</v>
      </c>
      <c r="Z63" s="126">
        <v>21.435199999999984</v>
      </c>
      <c r="AA63" s="36">
        <f t="shared" si="21"/>
        <v>299.29300000000001</v>
      </c>
      <c r="AB63" s="66" t="str">
        <f t="shared" si="19"/>
        <v>OK</v>
      </c>
    </row>
    <row r="64" spans="1:40">
      <c r="A64" s="196" t="s">
        <v>309</v>
      </c>
      <c r="B64" s="18" t="str">
        <f t="shared" ca="1" si="20"/>
        <v>132kV OHL Conductor</v>
      </c>
      <c r="C64" s="65" t="s">
        <v>56</v>
      </c>
      <c r="D64" s="128">
        <v>0.89902370676966248</v>
      </c>
      <c r="E64" s="128">
        <v>2.0807147666479544</v>
      </c>
      <c r="F64" s="128">
        <v>2.8175290821213772</v>
      </c>
      <c r="G64" s="128">
        <v>4.149328962143028</v>
      </c>
      <c r="H64" s="128">
        <v>5.251875550123791</v>
      </c>
      <c r="I64" s="128">
        <v>6.024165574869877</v>
      </c>
      <c r="J64" s="128">
        <v>6.82240243665417</v>
      </c>
      <c r="K64" s="128">
        <v>8.1165827316128851</v>
      </c>
      <c r="L64" s="128">
        <v>8.91888118629155</v>
      </c>
      <c r="M64" s="128">
        <v>10.009752132133483</v>
      </c>
      <c r="N64" s="129">
        <f t="array" ref="N64">IFERROR(SUM(Q64:Z64/SUM(Q64:Z64) * D64:M64),0)</f>
        <v>4.1539256762806271</v>
      </c>
      <c r="P64" s="65" t="str">
        <f>'N0.6_Lookup_References'!B18</f>
        <v>km</v>
      </c>
      <c r="Q64" s="126">
        <v>516.81040000000075</v>
      </c>
      <c r="R64" s="126">
        <v>98.972400000000022</v>
      </c>
      <c r="S64" s="126">
        <v>202.54849999999988</v>
      </c>
      <c r="T64" s="126">
        <v>43.630899999999983</v>
      </c>
      <c r="U64" s="126">
        <v>52.914200000000029</v>
      </c>
      <c r="V64" s="126">
        <v>43.343600000000031</v>
      </c>
      <c r="W64" s="126">
        <v>361.12799999999982</v>
      </c>
      <c r="X64" s="126">
        <v>161.9297</v>
      </c>
      <c r="Y64" s="126">
        <v>0.25600000000000001</v>
      </c>
      <c r="Z64" s="126">
        <v>70.447800000000072</v>
      </c>
      <c r="AA64" s="36">
        <f t="shared" si="21"/>
        <v>1551.9815000000006</v>
      </c>
      <c r="AB64" s="66" t="str">
        <f t="shared" si="19"/>
        <v>OK</v>
      </c>
    </row>
    <row r="65" spans="1:28">
      <c r="A65" s="196" t="s">
        <v>310</v>
      </c>
      <c r="B65" s="18" t="str">
        <f t="shared" ca="1" si="20"/>
        <v>132kV OHL Fittings</v>
      </c>
      <c r="C65" s="65" t="s">
        <v>56</v>
      </c>
      <c r="D65" s="128">
        <v>0.99681971932193725</v>
      </c>
      <c r="E65" s="128">
        <v>1.8109618458448711</v>
      </c>
      <c r="F65" s="128">
        <v>3.0345957089213691</v>
      </c>
      <c r="G65" s="128">
        <v>3.9427284254265236</v>
      </c>
      <c r="H65" s="128">
        <v>4.9504631010736562</v>
      </c>
      <c r="I65" s="128">
        <v>6.0680660674558977</v>
      </c>
      <c r="J65" s="128">
        <v>6.9994355617099684</v>
      </c>
      <c r="K65" s="128">
        <v>8.1177664953359763</v>
      </c>
      <c r="L65" s="128">
        <v>9.1528071129036217</v>
      </c>
      <c r="M65" s="128">
        <v>13.505153032584101</v>
      </c>
      <c r="N65" s="129">
        <f t="array" ref="N65">IFERROR(SUM(Q65:Z65/SUM(Q65:Z65) * D65:M65),0)</f>
        <v>2.9939205719946469</v>
      </c>
      <c r="P65" s="65" t="str">
        <f>'N0.6_Lookup_References'!B19</f>
        <v>#</v>
      </c>
      <c r="Q65" s="126">
        <v>2696</v>
      </c>
      <c r="R65" s="126">
        <v>1389</v>
      </c>
      <c r="S65" s="126">
        <v>785</v>
      </c>
      <c r="T65" s="126">
        <v>402</v>
      </c>
      <c r="U65" s="126">
        <v>267</v>
      </c>
      <c r="V65" s="126">
        <v>327</v>
      </c>
      <c r="W65" s="126">
        <v>101</v>
      </c>
      <c r="X65" s="126">
        <v>96</v>
      </c>
      <c r="Y65" s="126">
        <v>42</v>
      </c>
      <c r="Z65" s="126">
        <v>374</v>
      </c>
      <c r="AA65" s="36">
        <f t="shared" si="21"/>
        <v>6479</v>
      </c>
      <c r="AB65" s="66" t="str">
        <f t="shared" si="19"/>
        <v>OK</v>
      </c>
    </row>
    <row r="66" spans="1:28">
      <c r="A66" s="196" t="s">
        <v>311</v>
      </c>
      <c r="B66" s="18" t="str">
        <f t="shared" ca="1" si="20"/>
        <v>132kV OHL Tower</v>
      </c>
      <c r="C66" s="65" t="s">
        <v>56</v>
      </c>
      <c r="D66" s="128">
        <v>1.022307422899152</v>
      </c>
      <c r="E66" s="128">
        <v>2.1339830941492495</v>
      </c>
      <c r="F66" s="128">
        <v>2.9667930334489832</v>
      </c>
      <c r="G66" s="128">
        <v>3.9357674173853616</v>
      </c>
      <c r="H66" s="128">
        <v>4.9838837543694012</v>
      </c>
      <c r="I66" s="128">
        <v>6.1405542474471426</v>
      </c>
      <c r="J66" s="128">
        <v>6.9563371844731092</v>
      </c>
      <c r="K66" s="128">
        <v>7.947594961078968</v>
      </c>
      <c r="L66" s="128">
        <v>8.960795333561796</v>
      </c>
      <c r="M66" s="128">
        <v>12.290272902196843</v>
      </c>
      <c r="N66" s="129">
        <f t="array" ref="N66">IFERROR(SUM(Q66:Z66/SUM(Q66:Z66) * D66:M66),0)</f>
        <v>6.3491750599429047</v>
      </c>
      <c r="P66" s="65" t="str">
        <f>'N0.6_Lookup_References'!B20</f>
        <v>#</v>
      </c>
      <c r="Q66" s="126">
        <v>409</v>
      </c>
      <c r="R66" s="126">
        <v>346</v>
      </c>
      <c r="S66" s="126">
        <v>210</v>
      </c>
      <c r="T66" s="126">
        <v>271</v>
      </c>
      <c r="U66" s="126">
        <v>181</v>
      </c>
      <c r="V66" s="126">
        <v>381</v>
      </c>
      <c r="W66" s="126">
        <v>281</v>
      </c>
      <c r="X66" s="126">
        <v>149</v>
      </c>
      <c r="Y66" s="126">
        <v>66</v>
      </c>
      <c r="Z66" s="126">
        <v>799</v>
      </c>
      <c r="AA66" s="36">
        <f t="shared" si="21"/>
        <v>3093</v>
      </c>
      <c r="AB66" s="66" t="str">
        <f t="shared" si="19"/>
        <v>OK</v>
      </c>
    </row>
    <row r="67" spans="1:28">
      <c r="A67" s="196" t="s">
        <v>312</v>
      </c>
      <c r="B67" s="18" t="str">
        <f t="shared" ca="1" si="20"/>
        <v>275kV Circuit Breaker</v>
      </c>
      <c r="C67" s="65" t="s">
        <v>56</v>
      </c>
      <c r="D67" s="128">
        <v>0.87259024416052478</v>
      </c>
      <c r="E67" s="128">
        <v>2.2230677693637055</v>
      </c>
      <c r="F67" s="128">
        <v>2.6422752719504983</v>
      </c>
      <c r="G67" s="128">
        <v>0</v>
      </c>
      <c r="H67" s="128">
        <v>0</v>
      </c>
      <c r="I67" s="128">
        <v>0</v>
      </c>
      <c r="J67" s="128">
        <v>0</v>
      </c>
      <c r="K67" s="128">
        <v>7.8807486620249438</v>
      </c>
      <c r="L67" s="128">
        <v>9.3499370936454991</v>
      </c>
      <c r="M67" s="128">
        <v>10.408386933053411</v>
      </c>
      <c r="N67" s="129">
        <f t="array" ref="N67">IFERROR(SUM(Q67:Z67/SUM(Q67:Z67) * D67:M67),0)</f>
        <v>3.3240398732056189</v>
      </c>
      <c r="P67" s="65" t="str">
        <f>'N0.6_Lookup_References'!B21</f>
        <v>#</v>
      </c>
      <c r="Q67" s="126">
        <v>119</v>
      </c>
      <c r="R67" s="126">
        <v>20</v>
      </c>
      <c r="S67" s="126">
        <v>5</v>
      </c>
      <c r="T67" s="126">
        <v>0</v>
      </c>
      <c r="U67" s="126">
        <v>0</v>
      </c>
      <c r="V67" s="126">
        <v>0</v>
      </c>
      <c r="W67" s="126">
        <v>0</v>
      </c>
      <c r="X67" s="126">
        <v>5</v>
      </c>
      <c r="Y67" s="126">
        <v>3</v>
      </c>
      <c r="Z67" s="126">
        <v>39</v>
      </c>
      <c r="AA67" s="36">
        <f t="shared" si="21"/>
        <v>191</v>
      </c>
      <c r="AB67" s="66" t="str">
        <f t="shared" si="19"/>
        <v>OK</v>
      </c>
    </row>
    <row r="68" spans="1:28">
      <c r="A68" s="196" t="s">
        <v>313</v>
      </c>
      <c r="B68" s="18" t="str">
        <f t="shared" ca="1" si="20"/>
        <v>275kV Transformer</v>
      </c>
      <c r="C68" s="65" t="s">
        <v>56</v>
      </c>
      <c r="D68" s="128">
        <v>1.003595693653679</v>
      </c>
      <c r="E68" s="128">
        <v>1.7455736008629714</v>
      </c>
      <c r="F68" s="128">
        <v>3.1258581474867162</v>
      </c>
      <c r="G68" s="128">
        <v>3.906864326324746</v>
      </c>
      <c r="H68" s="128">
        <v>4.5536439590787676</v>
      </c>
      <c r="I68" s="128">
        <v>0</v>
      </c>
      <c r="J68" s="128">
        <v>6.8840421169164356</v>
      </c>
      <c r="K68" s="128">
        <v>8.1661547829934005</v>
      </c>
      <c r="L68" s="128">
        <v>8.8675522919651772</v>
      </c>
      <c r="M68" s="128">
        <v>10.204232487181642</v>
      </c>
      <c r="N68" s="129">
        <f t="array" ref="N68">IFERROR(SUM(Q68:Z68/SUM(Q68:Z68) * D68:M68),0)</f>
        <v>4.7357568961973078</v>
      </c>
      <c r="P68" s="65" t="str">
        <f>'N0.6_Lookup_References'!B22</f>
        <v>#</v>
      </c>
      <c r="Q68" s="126">
        <v>29</v>
      </c>
      <c r="R68" s="126">
        <v>15</v>
      </c>
      <c r="S68" s="126">
        <v>4</v>
      </c>
      <c r="T68" s="126">
        <v>3</v>
      </c>
      <c r="U68" s="126">
        <v>1</v>
      </c>
      <c r="V68" s="126">
        <v>0</v>
      </c>
      <c r="W68" s="126">
        <v>19</v>
      </c>
      <c r="X68" s="126">
        <v>21</v>
      </c>
      <c r="Y68" s="126">
        <v>4</v>
      </c>
      <c r="Z68" s="126">
        <v>6</v>
      </c>
      <c r="AA68" s="36">
        <f t="shared" si="21"/>
        <v>102</v>
      </c>
      <c r="AB68" s="66" t="str">
        <f t="shared" si="19"/>
        <v>OK</v>
      </c>
    </row>
    <row r="69" spans="1:28">
      <c r="A69" s="196" t="s">
        <v>314</v>
      </c>
      <c r="B69" s="18" t="str">
        <f t="shared" ca="1" si="20"/>
        <v>275kV Reactor</v>
      </c>
      <c r="C69" s="65" t="s">
        <v>56</v>
      </c>
      <c r="D69" s="128">
        <v>0.75193460438932713</v>
      </c>
      <c r="E69" s="128">
        <v>1.7226442876435701</v>
      </c>
      <c r="F69" s="128">
        <v>0</v>
      </c>
      <c r="G69" s="128">
        <v>0</v>
      </c>
      <c r="H69" s="128">
        <v>0</v>
      </c>
      <c r="I69" s="128">
        <v>0</v>
      </c>
      <c r="J69" s="128">
        <v>0</v>
      </c>
      <c r="K69" s="128">
        <v>8.2452330580571438</v>
      </c>
      <c r="L69" s="128">
        <v>0</v>
      </c>
      <c r="M69" s="128">
        <v>0</v>
      </c>
      <c r="N69" s="129">
        <f t="array" ref="N69">IFERROR(SUM(Q69:Z69/SUM(Q69:Z69) * D69:M69),0)</f>
        <v>2.4447362317737391</v>
      </c>
      <c r="P69" s="65" t="str">
        <f>'N0.6_Lookup_References'!B23</f>
        <v>#</v>
      </c>
      <c r="Q69" s="126">
        <v>9</v>
      </c>
      <c r="R69" s="126">
        <v>3</v>
      </c>
      <c r="S69" s="126">
        <v>0</v>
      </c>
      <c r="T69" s="126">
        <v>0</v>
      </c>
      <c r="U69" s="126">
        <v>0</v>
      </c>
      <c r="V69" s="126">
        <v>0</v>
      </c>
      <c r="W69" s="126">
        <v>0</v>
      </c>
      <c r="X69" s="126">
        <v>3</v>
      </c>
      <c r="Y69" s="126">
        <v>0</v>
      </c>
      <c r="Z69" s="126">
        <v>0</v>
      </c>
      <c r="AA69" s="36">
        <f t="shared" si="21"/>
        <v>15</v>
      </c>
      <c r="AB69" s="66" t="str">
        <f t="shared" si="19"/>
        <v>OK</v>
      </c>
    </row>
    <row r="70" spans="1:28">
      <c r="A70" s="196" t="s">
        <v>315</v>
      </c>
      <c r="B70" s="18" t="str">
        <f t="shared" ca="1" si="20"/>
        <v>275kV Underground Cable</v>
      </c>
      <c r="C70" s="65" t="s">
        <v>56</v>
      </c>
      <c r="D70" s="128">
        <v>1.1606878894098103</v>
      </c>
      <c r="E70" s="128">
        <v>2.1212790852734029</v>
      </c>
      <c r="F70" s="128">
        <v>2.6720053593214934</v>
      </c>
      <c r="G70" s="128">
        <v>4.0794686001336986</v>
      </c>
      <c r="H70" s="128">
        <v>4.886341100500097</v>
      </c>
      <c r="I70" s="128">
        <v>6.1703572753155962</v>
      </c>
      <c r="J70" s="128">
        <v>0</v>
      </c>
      <c r="K70" s="128">
        <v>8.2581240592206164</v>
      </c>
      <c r="L70" s="128">
        <v>0</v>
      </c>
      <c r="M70" s="128">
        <v>0</v>
      </c>
      <c r="N70" s="129">
        <f t="array" ref="N70">IFERROR(SUM(Q70:Z70/SUM(Q70:Z70) * D70:M70),0)</f>
        <v>1.9675488613487861</v>
      </c>
      <c r="P70" s="65" t="str">
        <f>'N0.6_Lookup_References'!B24</f>
        <v>km</v>
      </c>
      <c r="Q70" s="126">
        <v>96.552899999999994</v>
      </c>
      <c r="R70" s="126">
        <v>13.351700000000001</v>
      </c>
      <c r="S70" s="126">
        <v>2.5581999999999998</v>
      </c>
      <c r="T70" s="126">
        <v>1.4070000000000003</v>
      </c>
      <c r="U70" s="126">
        <v>1.2914000000000003</v>
      </c>
      <c r="V70" s="126">
        <v>2.9644999999999997</v>
      </c>
      <c r="W70" s="126">
        <v>0</v>
      </c>
      <c r="X70" s="126">
        <v>8.7194000000000056</v>
      </c>
      <c r="Y70" s="126">
        <v>0</v>
      </c>
      <c r="Z70" s="126">
        <v>0</v>
      </c>
      <c r="AA70" s="36">
        <f t="shared" si="21"/>
        <v>126.84509999999999</v>
      </c>
      <c r="AB70" s="66" t="str">
        <f t="shared" si="19"/>
        <v>OK</v>
      </c>
    </row>
    <row r="71" spans="1:28">
      <c r="A71" s="196" t="s">
        <v>316</v>
      </c>
      <c r="B71" s="18" t="str">
        <f t="shared" ca="1" si="20"/>
        <v>275kV OHL Conductor</v>
      </c>
      <c r="C71" s="65" t="s">
        <v>56</v>
      </c>
      <c r="D71" s="128">
        <v>0.83546922956617253</v>
      </c>
      <c r="E71" s="128">
        <v>1.9975217394089277</v>
      </c>
      <c r="F71" s="128">
        <v>2.6354132441115197</v>
      </c>
      <c r="G71" s="128">
        <v>3.9628634530839069</v>
      </c>
      <c r="H71" s="128">
        <v>4.9986712489192762</v>
      </c>
      <c r="I71" s="128">
        <v>6.1349617633650535</v>
      </c>
      <c r="J71" s="128">
        <v>6.8707904103632185</v>
      </c>
      <c r="K71" s="128">
        <v>8.1571120858189623</v>
      </c>
      <c r="L71" s="128">
        <v>8.6683901171141482</v>
      </c>
      <c r="M71" s="128">
        <v>10.185674909844867</v>
      </c>
      <c r="N71" s="129">
        <f t="array" ref="N71">IFERROR(SUM(Q71:Z71/SUM(Q71:Z71) * D71:M71),0)</f>
        <v>4.3521617855567882</v>
      </c>
      <c r="P71" s="65" t="str">
        <f>'N0.6_Lookup_References'!B25</f>
        <v>km</v>
      </c>
      <c r="Q71" s="126">
        <v>512.3374</v>
      </c>
      <c r="R71" s="126">
        <v>28.577500000000004</v>
      </c>
      <c r="S71" s="126">
        <v>4.6186999999999996</v>
      </c>
      <c r="T71" s="126">
        <v>3.028</v>
      </c>
      <c r="U71" s="126">
        <v>67.303700000000006</v>
      </c>
      <c r="V71" s="126">
        <v>1.2512000000000001</v>
      </c>
      <c r="W71" s="126">
        <v>148.82860000000002</v>
      </c>
      <c r="X71" s="126">
        <v>308.54670000000016</v>
      </c>
      <c r="Y71" s="126">
        <v>45.431500000000007</v>
      </c>
      <c r="Z71" s="126">
        <v>14.990299999999996</v>
      </c>
      <c r="AA71" s="36">
        <f t="shared" si="21"/>
        <v>1134.9136000000001</v>
      </c>
      <c r="AB71" s="66" t="str">
        <f t="shared" si="19"/>
        <v>OK</v>
      </c>
    </row>
    <row r="72" spans="1:28">
      <c r="A72" s="196" t="s">
        <v>317</v>
      </c>
      <c r="B72" s="18" t="str">
        <f t="shared" ca="1" si="20"/>
        <v>275kV OHL Fittings</v>
      </c>
      <c r="C72" s="65" t="s">
        <v>56</v>
      </c>
      <c r="D72" s="128">
        <v>0.92261789511085202</v>
      </c>
      <c r="E72" s="128">
        <v>2.1727236555293077</v>
      </c>
      <c r="F72" s="128">
        <v>2.8336555191332518</v>
      </c>
      <c r="G72" s="128">
        <v>3.9922794587110317</v>
      </c>
      <c r="H72" s="128">
        <v>5.0018883303752686</v>
      </c>
      <c r="I72" s="128">
        <v>5.8317117707160389</v>
      </c>
      <c r="J72" s="128">
        <v>7.1364214611024535</v>
      </c>
      <c r="K72" s="128">
        <v>8.3126784374215266</v>
      </c>
      <c r="L72" s="128">
        <v>8.7917680590298222</v>
      </c>
      <c r="M72" s="128">
        <v>10.869098190300367</v>
      </c>
      <c r="N72" s="129">
        <f t="array" ref="N72">IFERROR(SUM(Q72:Z72/SUM(Q72:Z72) * D72:M72),0)</f>
        <v>2.5033848708380821</v>
      </c>
      <c r="P72" s="65" t="str">
        <f>'N0.6_Lookup_References'!B26</f>
        <v>#</v>
      </c>
      <c r="Q72" s="126">
        <v>1923</v>
      </c>
      <c r="R72" s="126">
        <v>520</v>
      </c>
      <c r="S72" s="126">
        <v>545</v>
      </c>
      <c r="T72" s="126">
        <v>98</v>
      </c>
      <c r="U72" s="126">
        <v>51</v>
      </c>
      <c r="V72" s="126">
        <v>5</v>
      </c>
      <c r="W72" s="126">
        <v>56</v>
      </c>
      <c r="X72" s="126">
        <v>5</v>
      </c>
      <c r="Y72" s="126">
        <v>3</v>
      </c>
      <c r="Z72" s="126">
        <v>291</v>
      </c>
      <c r="AA72" s="36">
        <f t="shared" si="21"/>
        <v>3497</v>
      </c>
      <c r="AB72" s="66" t="str">
        <f t="shared" si="19"/>
        <v>OK</v>
      </c>
    </row>
    <row r="73" spans="1:28">
      <c r="A73" s="196" t="s">
        <v>318</v>
      </c>
      <c r="B73" s="18" t="str">
        <f t="shared" ca="1" si="20"/>
        <v>275kV OHL Tower</v>
      </c>
      <c r="C73" s="65" t="s">
        <v>56</v>
      </c>
      <c r="D73" s="128">
        <v>1.0543363179644076</v>
      </c>
      <c r="E73" s="128">
        <v>2.2281632952257953</v>
      </c>
      <c r="F73" s="128">
        <v>3.1464144113664045</v>
      </c>
      <c r="G73" s="128">
        <v>4.0092979543940359</v>
      </c>
      <c r="H73" s="128">
        <v>5.0348108437124548</v>
      </c>
      <c r="I73" s="128">
        <v>5.9936800759560258</v>
      </c>
      <c r="J73" s="128">
        <v>6.8216925459584266</v>
      </c>
      <c r="K73" s="128">
        <v>7.9213672138456381</v>
      </c>
      <c r="L73" s="128">
        <v>8.9758830754571282</v>
      </c>
      <c r="M73" s="128">
        <v>12.619317172776833</v>
      </c>
      <c r="N73" s="129">
        <f t="array" ref="N73">IFERROR(SUM(Q73:Z73/SUM(Q73:Z73) * D73:M73),0)</f>
        <v>5.5174707469702602</v>
      </c>
      <c r="P73" s="65" t="str">
        <f>'N0.6_Lookup_References'!B27</f>
        <v>#</v>
      </c>
      <c r="Q73" s="126">
        <v>104</v>
      </c>
      <c r="R73" s="126">
        <v>147</v>
      </c>
      <c r="S73" s="126">
        <v>512</v>
      </c>
      <c r="T73" s="126">
        <v>187</v>
      </c>
      <c r="U73" s="126">
        <v>131</v>
      </c>
      <c r="V73" s="126">
        <v>117</v>
      </c>
      <c r="W73" s="126">
        <v>264</v>
      </c>
      <c r="X73" s="126">
        <v>42</v>
      </c>
      <c r="Y73" s="126">
        <v>42</v>
      </c>
      <c r="Z73" s="126">
        <v>262</v>
      </c>
      <c r="AA73" s="36">
        <f t="shared" si="21"/>
        <v>1808</v>
      </c>
      <c r="AB73" s="66" t="str">
        <f t="shared" si="19"/>
        <v>OK</v>
      </c>
    </row>
    <row r="74" spans="1:28">
      <c r="A74" s="196" t="s">
        <v>319</v>
      </c>
      <c r="B74" s="18" t="str">
        <f t="shared" ca="1" si="20"/>
        <v>400kV Circuit Breaker</v>
      </c>
      <c r="C74" s="65" t="s">
        <v>56</v>
      </c>
      <c r="D74" s="128">
        <v>0.92324385796186681</v>
      </c>
      <c r="E74" s="128">
        <v>2.428659513668574</v>
      </c>
      <c r="F74" s="128">
        <v>0</v>
      </c>
      <c r="G74" s="128">
        <v>3.8094747559598106</v>
      </c>
      <c r="H74" s="128">
        <v>0</v>
      </c>
      <c r="I74" s="128">
        <v>0</v>
      </c>
      <c r="J74" s="128">
        <v>0</v>
      </c>
      <c r="K74" s="128">
        <v>0</v>
      </c>
      <c r="L74" s="128">
        <v>9.3058704879362875</v>
      </c>
      <c r="M74" s="128">
        <v>11.098569349674616</v>
      </c>
      <c r="N74" s="129">
        <f t="array" ref="N74">IFERROR(SUM(Q74:Z74/SUM(Q74:Z74) * D74:M74),0)</f>
        <v>2.686097758188402</v>
      </c>
      <c r="P74" s="65" t="str">
        <f>'N0.6_Lookup_References'!B28</f>
        <v>#</v>
      </c>
      <c r="Q74" s="126">
        <v>87</v>
      </c>
      <c r="R74" s="126">
        <v>6</v>
      </c>
      <c r="S74" s="126">
        <v>0</v>
      </c>
      <c r="T74" s="126">
        <v>2</v>
      </c>
      <c r="U74" s="126">
        <v>0</v>
      </c>
      <c r="V74" s="126">
        <v>0</v>
      </c>
      <c r="W74" s="126">
        <v>0</v>
      </c>
      <c r="X74" s="126">
        <v>0</v>
      </c>
      <c r="Y74" s="126">
        <v>4</v>
      </c>
      <c r="Z74" s="126">
        <v>15</v>
      </c>
      <c r="AA74" s="36">
        <f t="shared" si="21"/>
        <v>114</v>
      </c>
      <c r="AB74" s="66" t="str">
        <f t="shared" si="19"/>
        <v>OK</v>
      </c>
    </row>
    <row r="75" spans="1:28">
      <c r="A75" s="196" t="s">
        <v>320</v>
      </c>
      <c r="B75" s="18" t="str">
        <f t="shared" ca="1" si="20"/>
        <v>400kV Transformer</v>
      </c>
      <c r="C75" s="65" t="s">
        <v>56</v>
      </c>
      <c r="D75" s="128">
        <v>1.0471249202389912</v>
      </c>
      <c r="E75" s="128">
        <v>1.8605870616074791</v>
      </c>
      <c r="F75" s="128">
        <v>0</v>
      </c>
      <c r="G75" s="128">
        <v>4.2904309286949953</v>
      </c>
      <c r="H75" s="128">
        <v>5.0218263565500605</v>
      </c>
      <c r="I75" s="128">
        <v>5.725253813989605</v>
      </c>
      <c r="J75" s="128">
        <v>6.9947967796107493</v>
      </c>
      <c r="K75" s="128">
        <v>8.1247769460965671</v>
      </c>
      <c r="L75" s="128">
        <v>9.34201799250242</v>
      </c>
      <c r="M75" s="128">
        <v>0</v>
      </c>
      <c r="N75" s="129">
        <f t="array" ref="N75">IFERROR(SUM(Q75:Z75/SUM(Q75:Z75) * D75:M75),0)</f>
        <v>3.6625249251792078</v>
      </c>
      <c r="P75" s="65" t="str">
        <f>'N0.6_Lookup_References'!B29</f>
        <v>#</v>
      </c>
      <c r="Q75" s="126">
        <v>20</v>
      </c>
      <c r="R75" s="126">
        <v>3</v>
      </c>
      <c r="S75" s="126">
        <v>0</v>
      </c>
      <c r="T75" s="126">
        <v>1</v>
      </c>
      <c r="U75" s="126">
        <v>1</v>
      </c>
      <c r="V75" s="126">
        <v>1</v>
      </c>
      <c r="W75" s="126">
        <v>6</v>
      </c>
      <c r="X75" s="126">
        <v>5</v>
      </c>
      <c r="Y75" s="126">
        <v>2</v>
      </c>
      <c r="Z75" s="126">
        <v>0</v>
      </c>
      <c r="AA75" s="36">
        <f t="shared" ref="AA75:AA95" si="22">SUM(Q75:Z75)</f>
        <v>39</v>
      </c>
      <c r="AB75" s="66" t="str">
        <f t="shared" si="19"/>
        <v>OK</v>
      </c>
    </row>
    <row r="76" spans="1:28">
      <c r="A76" s="196" t="s">
        <v>321</v>
      </c>
      <c r="B76" s="18" t="str">
        <f t="shared" ca="1" si="20"/>
        <v>400kV Reactor</v>
      </c>
      <c r="C76" s="65" t="s">
        <v>56</v>
      </c>
      <c r="D76" s="128">
        <v>0.8033780491175504</v>
      </c>
      <c r="E76" s="128">
        <v>0</v>
      </c>
      <c r="F76" s="128">
        <v>0</v>
      </c>
      <c r="G76" s="128">
        <v>0</v>
      </c>
      <c r="H76" s="128">
        <v>0</v>
      </c>
      <c r="I76" s="128">
        <v>0</v>
      </c>
      <c r="J76" s="128">
        <v>0</v>
      </c>
      <c r="K76" s="128">
        <v>0</v>
      </c>
      <c r="L76" s="128">
        <v>0</v>
      </c>
      <c r="M76" s="128">
        <v>13.657078823338473</v>
      </c>
      <c r="N76" s="129">
        <f t="array" ref="N76">IFERROR(SUM(Q76:Z76/SUM(Q76:Z76) * D76:M76),0)</f>
        <v>2.6396210168633965</v>
      </c>
      <c r="P76" s="65" t="str">
        <f>'N0.6_Lookup_References'!B30</f>
        <v>#</v>
      </c>
      <c r="Q76" s="126">
        <v>12</v>
      </c>
      <c r="R76" s="126">
        <v>0</v>
      </c>
      <c r="S76" s="126">
        <v>0</v>
      </c>
      <c r="T76" s="126">
        <v>0</v>
      </c>
      <c r="U76" s="126">
        <v>0</v>
      </c>
      <c r="V76" s="126">
        <v>0</v>
      </c>
      <c r="W76" s="126">
        <v>0</v>
      </c>
      <c r="X76" s="126">
        <v>0</v>
      </c>
      <c r="Y76" s="126">
        <v>0</v>
      </c>
      <c r="Z76" s="126">
        <v>2</v>
      </c>
      <c r="AA76" s="36">
        <f t="shared" si="22"/>
        <v>14</v>
      </c>
      <c r="AB76" s="66" t="str">
        <f t="shared" si="19"/>
        <v>OK</v>
      </c>
    </row>
    <row r="77" spans="1:28">
      <c r="A77" s="196" t="s">
        <v>322</v>
      </c>
      <c r="B77" s="18" t="str">
        <f t="shared" ca="1" si="20"/>
        <v>400kV Underground Cable</v>
      </c>
      <c r="C77" s="65" t="s">
        <v>56</v>
      </c>
      <c r="D77" s="128">
        <v>0.75232064982308178</v>
      </c>
      <c r="E77" s="128">
        <v>2.4730437216243506</v>
      </c>
      <c r="F77" s="128">
        <v>0</v>
      </c>
      <c r="G77" s="128">
        <v>4.0209729115692889</v>
      </c>
      <c r="H77" s="128">
        <v>0</v>
      </c>
      <c r="I77" s="128">
        <v>0</v>
      </c>
      <c r="J77" s="128">
        <v>0</v>
      </c>
      <c r="K77" s="128">
        <v>0</v>
      </c>
      <c r="L77" s="128">
        <v>0</v>
      </c>
      <c r="M77" s="128">
        <v>0</v>
      </c>
      <c r="N77" s="129">
        <f t="array" ref="N77">IFERROR(SUM(Q77:Z77/SUM(Q77:Z77) * D77:M77),0)</f>
        <v>1.3427998595601991</v>
      </c>
      <c r="P77" s="65" t="str">
        <f>'N0.6_Lookup_References'!B31</f>
        <v>km</v>
      </c>
      <c r="Q77" s="126">
        <v>10.639600000000002</v>
      </c>
      <c r="R77" s="126">
        <v>4.1997999999999998</v>
      </c>
      <c r="S77" s="126">
        <v>0</v>
      </c>
      <c r="T77" s="126">
        <v>0.57339999999999991</v>
      </c>
      <c r="U77" s="126">
        <v>0</v>
      </c>
      <c r="V77" s="126">
        <v>0</v>
      </c>
      <c r="W77" s="126">
        <v>0</v>
      </c>
      <c r="X77" s="126">
        <v>0</v>
      </c>
      <c r="Y77" s="126">
        <v>0</v>
      </c>
      <c r="Z77" s="126">
        <v>0</v>
      </c>
      <c r="AA77" s="36">
        <f t="shared" si="22"/>
        <v>15.412800000000001</v>
      </c>
      <c r="AB77" s="66" t="str">
        <f t="shared" si="19"/>
        <v>OK</v>
      </c>
    </row>
    <row r="78" spans="1:28">
      <c r="A78" s="196" t="s">
        <v>323</v>
      </c>
      <c r="B78" s="18" t="str">
        <f t="shared" ca="1" si="20"/>
        <v>400kV OHL Conductor</v>
      </c>
      <c r="C78" s="65" t="s">
        <v>56</v>
      </c>
      <c r="D78" s="128">
        <v>1.1438699813217481</v>
      </c>
      <c r="E78" s="128">
        <v>2.4220718431264583</v>
      </c>
      <c r="F78" s="128">
        <v>2.8920035965308863</v>
      </c>
      <c r="G78" s="128">
        <v>0</v>
      </c>
      <c r="H78" s="128">
        <v>4.9525656547184793</v>
      </c>
      <c r="I78" s="128">
        <v>6.0422907360180469</v>
      </c>
      <c r="J78" s="128">
        <v>6.7797628722206023</v>
      </c>
      <c r="K78" s="128">
        <v>8.1863928744063443</v>
      </c>
      <c r="L78" s="128">
        <v>9.1141830909798962</v>
      </c>
      <c r="M78" s="128">
        <v>10.33045470881299</v>
      </c>
      <c r="N78" s="129">
        <f t="array" ref="N78">IFERROR(SUM(Q78:Z78/SUM(Q78:Z78) * D78:M78),0)</f>
        <v>6.0385094497258276</v>
      </c>
      <c r="P78" s="65" t="str">
        <f>'N0.6_Lookup_References'!B32</f>
        <v>km</v>
      </c>
      <c r="Q78" s="126">
        <v>210.68149999999986</v>
      </c>
      <c r="R78" s="126">
        <v>60.566500000000026</v>
      </c>
      <c r="S78" s="126">
        <v>161.57750000000001</v>
      </c>
      <c r="T78" s="126">
        <v>0</v>
      </c>
      <c r="U78" s="126">
        <v>0.6895</v>
      </c>
      <c r="V78" s="126">
        <v>0.34260000000000002</v>
      </c>
      <c r="W78" s="126">
        <v>19.364599999999999</v>
      </c>
      <c r="X78" s="126">
        <v>184.24530000000001</v>
      </c>
      <c r="Y78" s="126">
        <v>261.80959999999965</v>
      </c>
      <c r="Z78" s="126">
        <v>126.76410000000014</v>
      </c>
      <c r="AA78" s="36">
        <f t="shared" si="22"/>
        <v>1026.0411999999997</v>
      </c>
      <c r="AB78" s="66" t="str">
        <f t="shared" si="19"/>
        <v>OK</v>
      </c>
    </row>
    <row r="79" spans="1:28">
      <c r="A79" s="196" t="s">
        <v>324</v>
      </c>
      <c r="B79" s="18" t="str">
        <f t="shared" ca="1" si="20"/>
        <v>400kV OHL Fittings</v>
      </c>
      <c r="C79" s="65" t="s">
        <v>56</v>
      </c>
      <c r="D79" s="128">
        <v>1.3229708204889892</v>
      </c>
      <c r="E79" s="128">
        <v>1.9201443372846003</v>
      </c>
      <c r="F79" s="128">
        <v>2.9782613242809766</v>
      </c>
      <c r="G79" s="128">
        <v>4.0245451277559727</v>
      </c>
      <c r="H79" s="128">
        <v>4.6946863250305624</v>
      </c>
      <c r="I79" s="128">
        <v>5.964153912224603</v>
      </c>
      <c r="J79" s="128">
        <v>7.1393247105781468</v>
      </c>
      <c r="K79" s="128">
        <v>7.9567323188922261</v>
      </c>
      <c r="L79" s="128">
        <v>9.1618172697404141</v>
      </c>
      <c r="M79" s="128">
        <v>11.834140212450487</v>
      </c>
      <c r="N79" s="129">
        <f t="array" ref="N79">IFERROR(SUM(Q79:Z79/SUM(Q79:Z79) * D79:M79),0)</f>
        <v>5.2765333834959511</v>
      </c>
      <c r="P79" s="65" t="str">
        <f>'N0.6_Lookup_References'!B33</f>
        <v>#</v>
      </c>
      <c r="Q79" s="126">
        <v>534</v>
      </c>
      <c r="R79" s="126">
        <v>340</v>
      </c>
      <c r="S79" s="126">
        <v>298</v>
      </c>
      <c r="T79" s="126">
        <v>154</v>
      </c>
      <c r="U79" s="126">
        <v>712</v>
      </c>
      <c r="V79" s="126">
        <v>119</v>
      </c>
      <c r="W79" s="126">
        <v>266</v>
      </c>
      <c r="X79" s="126">
        <v>219</v>
      </c>
      <c r="Y79" s="126">
        <v>48</v>
      </c>
      <c r="Z79" s="126">
        <v>487</v>
      </c>
      <c r="AA79" s="36">
        <f t="shared" si="22"/>
        <v>3177</v>
      </c>
      <c r="AB79" s="66" t="str">
        <f t="shared" si="19"/>
        <v>OK</v>
      </c>
    </row>
    <row r="80" spans="1:28">
      <c r="A80" s="196" t="s">
        <v>325</v>
      </c>
      <c r="B80" s="18" t="str">
        <f t="shared" ca="1" si="20"/>
        <v>400kV OHL Tower</v>
      </c>
      <c r="C80" s="65" t="s">
        <v>56</v>
      </c>
      <c r="D80" s="128">
        <v>1.2434619942136744</v>
      </c>
      <c r="E80" s="128">
        <v>2.2485706780886279</v>
      </c>
      <c r="F80" s="128">
        <v>3.0682489629622838</v>
      </c>
      <c r="G80" s="128">
        <v>3.776454644452254</v>
      </c>
      <c r="H80" s="128">
        <v>4.8648319894487111</v>
      </c>
      <c r="I80" s="128">
        <v>5.9916866144444185</v>
      </c>
      <c r="J80" s="128">
        <v>6.7876339276566728</v>
      </c>
      <c r="K80" s="128">
        <v>7.7329697572116549</v>
      </c>
      <c r="L80" s="128">
        <v>8.9880676825879302</v>
      </c>
      <c r="M80" s="128">
        <v>13.580191635969911</v>
      </c>
      <c r="N80" s="129">
        <f t="array" ref="N80">IFERROR(SUM(Q80:Z80/SUM(Q80:Z80) * D80:M80),0)</f>
        <v>7.3697440106581347</v>
      </c>
      <c r="P80" s="65" t="str">
        <f>'N0.6_Lookup_References'!B34</f>
        <v>#</v>
      </c>
      <c r="Q80" s="126">
        <v>124</v>
      </c>
      <c r="R80" s="126">
        <v>118</v>
      </c>
      <c r="S80" s="126">
        <v>86</v>
      </c>
      <c r="T80" s="126">
        <v>68</v>
      </c>
      <c r="U80" s="126">
        <v>340</v>
      </c>
      <c r="V80" s="126">
        <v>72</v>
      </c>
      <c r="W80" s="126">
        <v>212</v>
      </c>
      <c r="X80" s="126">
        <v>108</v>
      </c>
      <c r="Y80" s="126">
        <v>66</v>
      </c>
      <c r="Z80" s="126">
        <v>468</v>
      </c>
      <c r="AA80" s="36">
        <f t="shared" si="22"/>
        <v>1662</v>
      </c>
      <c r="AB80" s="66" t="str">
        <f t="shared" si="19"/>
        <v>OK</v>
      </c>
    </row>
    <row r="81" spans="1:28">
      <c r="A81" s="196" t="s">
        <v>326</v>
      </c>
      <c r="B81" s="18" t="str">
        <f t="shared" ca="1" si="20"/>
        <v>No entry required</v>
      </c>
      <c r="C81" s="65" t="s">
        <v>56</v>
      </c>
      <c r="D81" s="128"/>
      <c r="E81" s="128"/>
      <c r="F81" s="128"/>
      <c r="G81" s="128"/>
      <c r="H81" s="128"/>
      <c r="I81" s="128"/>
      <c r="J81" s="128"/>
      <c r="K81" s="128"/>
      <c r="L81" s="128"/>
      <c r="M81" s="128"/>
      <c r="N81" s="129">
        <f t="array" ref="N81">IFERROR(SUM(Q81:Z81/SUM(Q81:Z81) * D81:M81),0)</f>
        <v>0</v>
      </c>
      <c r="P81" s="65" t="str">
        <f>'N0.6_Lookup_References'!B35</f>
        <v>-</v>
      </c>
      <c r="Q81" s="126"/>
      <c r="R81" s="126"/>
      <c r="S81" s="126"/>
      <c r="T81" s="126"/>
      <c r="U81" s="126"/>
      <c r="V81" s="126"/>
      <c r="W81" s="126"/>
      <c r="X81" s="126"/>
      <c r="Y81" s="126"/>
      <c r="Z81" s="126"/>
      <c r="AA81" s="36">
        <f t="shared" si="22"/>
        <v>0</v>
      </c>
      <c r="AB81" s="66" t="str">
        <f t="shared" si="19"/>
        <v>OK</v>
      </c>
    </row>
    <row r="82" spans="1:28">
      <c r="A82" s="196" t="s">
        <v>327</v>
      </c>
      <c r="B82" s="18" t="str">
        <f t="shared" ca="1" si="20"/>
        <v>No entry required</v>
      </c>
      <c r="C82" s="65" t="s">
        <v>56</v>
      </c>
      <c r="D82" s="128"/>
      <c r="E82" s="128"/>
      <c r="F82" s="128"/>
      <c r="G82" s="128"/>
      <c r="H82" s="128"/>
      <c r="I82" s="128"/>
      <c r="J82" s="128"/>
      <c r="K82" s="128"/>
      <c r="L82" s="128"/>
      <c r="M82" s="128"/>
      <c r="N82" s="129">
        <f t="array" ref="N82">IFERROR(SUM(Q82:Z82/SUM(Q82:Z82) * D82:M82),0)</f>
        <v>0</v>
      </c>
      <c r="P82" s="65" t="str">
        <f>'N0.6_Lookup_References'!B36</f>
        <v>-</v>
      </c>
      <c r="Q82" s="126"/>
      <c r="R82" s="126"/>
      <c r="S82" s="126"/>
      <c r="T82" s="126"/>
      <c r="U82" s="126"/>
      <c r="V82" s="126"/>
      <c r="W82" s="126"/>
      <c r="X82" s="126"/>
      <c r="Y82" s="126"/>
      <c r="Z82" s="126"/>
      <c r="AA82" s="36">
        <f t="shared" si="22"/>
        <v>0</v>
      </c>
      <c r="AB82" s="66" t="str">
        <f t="shared" si="19"/>
        <v>OK</v>
      </c>
    </row>
    <row r="83" spans="1:28">
      <c r="A83" s="196" t="s">
        <v>328</v>
      </c>
      <c r="B83" s="18" t="str">
        <f t="shared" ca="1" si="20"/>
        <v>No entry required</v>
      </c>
      <c r="C83" s="65" t="s">
        <v>56</v>
      </c>
      <c r="D83" s="128"/>
      <c r="E83" s="128"/>
      <c r="F83" s="128"/>
      <c r="G83" s="128"/>
      <c r="H83" s="128"/>
      <c r="I83" s="128"/>
      <c r="J83" s="128"/>
      <c r="K83" s="128"/>
      <c r="L83" s="128"/>
      <c r="M83" s="128"/>
      <c r="N83" s="129">
        <f t="array" ref="N83">IFERROR(SUM(Q83:Z83/SUM(Q83:Z83) * D83:M83),0)</f>
        <v>0</v>
      </c>
      <c r="P83" s="65" t="str">
        <f>'N0.6_Lookup_References'!B37</f>
        <v>-</v>
      </c>
      <c r="Q83" s="126"/>
      <c r="R83" s="126"/>
      <c r="S83" s="126"/>
      <c r="T83" s="126"/>
      <c r="U83" s="126"/>
      <c r="V83" s="126"/>
      <c r="W83" s="126"/>
      <c r="X83" s="126"/>
      <c r="Y83" s="126"/>
      <c r="Z83" s="126"/>
      <c r="AA83" s="36">
        <f t="shared" si="22"/>
        <v>0</v>
      </c>
      <c r="AB83" s="66" t="str">
        <f t="shared" si="19"/>
        <v>OK</v>
      </c>
    </row>
    <row r="84" spans="1:28">
      <c r="A84" s="196" t="s">
        <v>329</v>
      </c>
      <c r="B84" s="18" t="str">
        <f t="shared" ca="1" si="20"/>
        <v>No entry required</v>
      </c>
      <c r="C84" s="65" t="s">
        <v>56</v>
      </c>
      <c r="D84" s="128"/>
      <c r="E84" s="128"/>
      <c r="F84" s="128"/>
      <c r="G84" s="128"/>
      <c r="H84" s="128"/>
      <c r="I84" s="128"/>
      <c r="J84" s="128"/>
      <c r="K84" s="128"/>
      <c r="L84" s="128"/>
      <c r="M84" s="128"/>
      <c r="N84" s="129">
        <f t="array" ref="N84">IFERROR(SUM(Q84:Z84/SUM(Q84:Z84) * D84:M84),0)</f>
        <v>0</v>
      </c>
      <c r="P84" s="65" t="str">
        <f>'N0.6_Lookup_References'!B38</f>
        <v>-</v>
      </c>
      <c r="Q84" s="126"/>
      <c r="R84" s="126"/>
      <c r="S84" s="126"/>
      <c r="T84" s="126"/>
      <c r="U84" s="126"/>
      <c r="V84" s="126"/>
      <c r="W84" s="126"/>
      <c r="X84" s="126"/>
      <c r="Y84" s="126"/>
      <c r="Z84" s="126"/>
      <c r="AA84" s="36">
        <f t="shared" si="22"/>
        <v>0</v>
      </c>
      <c r="AB84" s="66" t="str">
        <f t="shared" si="19"/>
        <v>OK</v>
      </c>
    </row>
    <row r="85" spans="1:28">
      <c r="A85" s="196" t="s">
        <v>330</v>
      </c>
      <c r="B85" s="18" t="str">
        <f t="shared" ca="1" si="20"/>
        <v>No entry required</v>
      </c>
      <c r="C85" s="65" t="s">
        <v>56</v>
      </c>
      <c r="D85" s="128"/>
      <c r="E85" s="128"/>
      <c r="F85" s="128"/>
      <c r="G85" s="128"/>
      <c r="H85" s="128"/>
      <c r="I85" s="128"/>
      <c r="J85" s="128"/>
      <c r="K85" s="128"/>
      <c r="L85" s="128"/>
      <c r="M85" s="128"/>
      <c r="N85" s="129">
        <f t="array" ref="N85">IFERROR(SUM(Q85:Z85/SUM(Q85:Z85) * D85:M85),0)</f>
        <v>0</v>
      </c>
      <c r="P85" s="65" t="str">
        <f>'N0.6_Lookup_References'!B39</f>
        <v>-</v>
      </c>
      <c r="Q85" s="126"/>
      <c r="R85" s="126"/>
      <c r="S85" s="126"/>
      <c r="T85" s="126"/>
      <c r="U85" s="126"/>
      <c r="V85" s="126"/>
      <c r="W85" s="126"/>
      <c r="X85" s="126"/>
      <c r="Y85" s="126"/>
      <c r="Z85" s="126"/>
      <c r="AA85" s="36">
        <f t="shared" si="22"/>
        <v>0</v>
      </c>
      <c r="AB85" s="66" t="str">
        <f t="shared" si="19"/>
        <v>OK</v>
      </c>
    </row>
    <row r="86" spans="1:28">
      <c r="A86" s="196" t="s">
        <v>351</v>
      </c>
      <c r="B86" s="18" t="str">
        <f t="shared" ca="1" si="20"/>
        <v>No entry required</v>
      </c>
      <c r="C86" s="65" t="s">
        <v>56</v>
      </c>
      <c r="D86" s="128"/>
      <c r="E86" s="128"/>
      <c r="F86" s="128"/>
      <c r="G86" s="128"/>
      <c r="H86" s="128"/>
      <c r="I86" s="128"/>
      <c r="J86" s="128"/>
      <c r="K86" s="128"/>
      <c r="L86" s="128"/>
      <c r="M86" s="128"/>
      <c r="N86" s="129">
        <f t="array" ref="N86">IFERROR(SUM(Q86:Z86/SUM(Q86:Z86) * D86:M86),0)</f>
        <v>0</v>
      </c>
      <c r="P86" s="65" t="str">
        <f>'N0.6_Lookup_References'!B40</f>
        <v>-</v>
      </c>
      <c r="Q86" s="126"/>
      <c r="R86" s="126"/>
      <c r="S86" s="126"/>
      <c r="T86" s="126"/>
      <c r="U86" s="126"/>
      <c r="V86" s="126"/>
      <c r="W86" s="126"/>
      <c r="X86" s="126"/>
      <c r="Y86" s="126"/>
      <c r="Z86" s="126"/>
      <c r="AA86" s="36">
        <f t="shared" si="22"/>
        <v>0</v>
      </c>
      <c r="AB86" s="66" t="str">
        <f t="shared" si="19"/>
        <v>OK</v>
      </c>
    </row>
    <row r="87" spans="1:28">
      <c r="A87" s="196" t="s">
        <v>352</v>
      </c>
      <c r="B87" s="18" t="str">
        <f t="shared" ca="1" si="20"/>
        <v>No entry required</v>
      </c>
      <c r="C87" s="65" t="s">
        <v>56</v>
      </c>
      <c r="D87" s="128"/>
      <c r="E87" s="128"/>
      <c r="F87" s="128"/>
      <c r="G87" s="128"/>
      <c r="H87" s="128"/>
      <c r="I87" s="128"/>
      <c r="J87" s="128"/>
      <c r="K87" s="128"/>
      <c r="L87" s="128"/>
      <c r="M87" s="128"/>
      <c r="N87" s="129">
        <f t="array" ref="N87">IFERROR(SUM(Q87:Z87/SUM(Q87:Z87) * D87:M87),0)</f>
        <v>0</v>
      </c>
      <c r="P87" s="65" t="str">
        <f>'N0.6_Lookup_References'!B41</f>
        <v>-</v>
      </c>
      <c r="Q87" s="126"/>
      <c r="R87" s="126"/>
      <c r="S87" s="126"/>
      <c r="T87" s="126"/>
      <c r="U87" s="126"/>
      <c r="V87" s="126"/>
      <c r="W87" s="126"/>
      <c r="X87" s="126"/>
      <c r="Y87" s="126"/>
      <c r="Z87" s="126"/>
      <c r="AA87" s="36">
        <f t="shared" si="22"/>
        <v>0</v>
      </c>
      <c r="AB87" s="66" t="str">
        <f t="shared" si="19"/>
        <v>OK</v>
      </c>
    </row>
    <row r="88" spans="1:28">
      <c r="A88" s="196" t="s">
        <v>353</v>
      </c>
      <c r="B88" s="18" t="str">
        <f t="shared" ca="1" si="20"/>
        <v>No entry required</v>
      </c>
      <c r="C88" s="65" t="s">
        <v>56</v>
      </c>
      <c r="D88" s="128"/>
      <c r="E88" s="128"/>
      <c r="F88" s="128"/>
      <c r="G88" s="128"/>
      <c r="H88" s="128"/>
      <c r="I88" s="128"/>
      <c r="J88" s="128"/>
      <c r="K88" s="128"/>
      <c r="L88" s="128"/>
      <c r="M88" s="128"/>
      <c r="N88" s="129">
        <f t="array" ref="N88">IFERROR(SUM(Q88:Z88/SUM(Q88:Z88) * D88:M88),0)</f>
        <v>0</v>
      </c>
      <c r="P88" s="65" t="str">
        <f>'N0.6_Lookup_References'!B42</f>
        <v>-</v>
      </c>
      <c r="Q88" s="126"/>
      <c r="R88" s="126"/>
      <c r="S88" s="126"/>
      <c r="T88" s="126"/>
      <c r="U88" s="126"/>
      <c r="V88" s="126"/>
      <c r="W88" s="126"/>
      <c r="X88" s="126"/>
      <c r="Y88" s="126"/>
      <c r="Z88" s="126"/>
      <c r="AA88" s="36">
        <f t="shared" si="22"/>
        <v>0</v>
      </c>
      <c r="AB88" s="66" t="str">
        <f t="shared" si="19"/>
        <v>OK</v>
      </c>
    </row>
    <row r="89" spans="1:28">
      <c r="A89" s="196" t="s">
        <v>354</v>
      </c>
      <c r="B89" s="18" t="str">
        <f t="shared" ca="1" si="20"/>
        <v>No entry required</v>
      </c>
      <c r="C89" s="65" t="s">
        <v>56</v>
      </c>
      <c r="D89" s="128"/>
      <c r="E89" s="128"/>
      <c r="F89" s="128"/>
      <c r="G89" s="128"/>
      <c r="H89" s="128"/>
      <c r="I89" s="128"/>
      <c r="J89" s="128"/>
      <c r="K89" s="128"/>
      <c r="L89" s="128"/>
      <c r="M89" s="128"/>
      <c r="N89" s="129">
        <f t="array" ref="N89">IFERROR(SUM(Q89:Z89/SUM(Q89:Z89) * D89:M89),0)</f>
        <v>0</v>
      </c>
      <c r="P89" s="65" t="str">
        <f>'N0.6_Lookup_References'!B43</f>
        <v>-</v>
      </c>
      <c r="Q89" s="126"/>
      <c r="R89" s="126"/>
      <c r="S89" s="126"/>
      <c r="T89" s="126"/>
      <c r="U89" s="126"/>
      <c r="V89" s="126"/>
      <c r="W89" s="126"/>
      <c r="X89" s="126"/>
      <c r="Y89" s="126"/>
      <c r="Z89" s="126"/>
      <c r="AA89" s="36">
        <f t="shared" si="22"/>
        <v>0</v>
      </c>
      <c r="AB89" s="66" t="str">
        <f t="shared" si="19"/>
        <v>OK</v>
      </c>
    </row>
    <row r="90" spans="1:28">
      <c r="A90" s="196" t="s">
        <v>355</v>
      </c>
      <c r="B90" s="18" t="str">
        <f t="shared" ca="1" si="20"/>
        <v>No entry required</v>
      </c>
      <c r="C90" s="65" t="s">
        <v>56</v>
      </c>
      <c r="D90" s="128"/>
      <c r="E90" s="128"/>
      <c r="F90" s="128"/>
      <c r="G90" s="128"/>
      <c r="H90" s="128"/>
      <c r="I90" s="128"/>
      <c r="J90" s="128"/>
      <c r="K90" s="128"/>
      <c r="L90" s="128"/>
      <c r="M90" s="128"/>
      <c r="N90" s="129">
        <f t="array" ref="N90">IFERROR(SUM(Q90:Z90/SUM(Q90:Z90) * D90:M90),0)</f>
        <v>0</v>
      </c>
      <c r="P90" s="65" t="str">
        <f>'N0.6_Lookup_References'!B44</f>
        <v>-</v>
      </c>
      <c r="Q90" s="126"/>
      <c r="R90" s="126"/>
      <c r="S90" s="126"/>
      <c r="T90" s="126"/>
      <c r="U90" s="126"/>
      <c r="V90" s="126"/>
      <c r="W90" s="126"/>
      <c r="X90" s="126"/>
      <c r="Y90" s="126"/>
      <c r="Z90" s="126"/>
      <c r="AA90" s="36">
        <f t="shared" si="22"/>
        <v>0</v>
      </c>
      <c r="AB90" s="66" t="str">
        <f t="shared" si="19"/>
        <v>OK</v>
      </c>
    </row>
    <row r="91" spans="1:28">
      <c r="A91" s="196" t="s">
        <v>356</v>
      </c>
      <c r="B91" s="18" t="str">
        <f t="shared" ca="1" si="20"/>
        <v>No entry required</v>
      </c>
      <c r="C91" s="65" t="s">
        <v>56</v>
      </c>
      <c r="D91" s="128"/>
      <c r="E91" s="128"/>
      <c r="F91" s="128"/>
      <c r="G91" s="128"/>
      <c r="H91" s="128"/>
      <c r="I91" s="128"/>
      <c r="J91" s="128"/>
      <c r="K91" s="128"/>
      <c r="L91" s="128"/>
      <c r="M91" s="128"/>
      <c r="N91" s="129">
        <f t="array" ref="N91">IFERROR(SUM(Q91:Z91/SUM(Q91:Z91) * D91:M91),0)</f>
        <v>0</v>
      </c>
      <c r="P91" s="65" t="str">
        <f>'N0.6_Lookup_References'!B45</f>
        <v>-</v>
      </c>
      <c r="Q91" s="126"/>
      <c r="R91" s="126"/>
      <c r="S91" s="126"/>
      <c r="T91" s="126"/>
      <c r="U91" s="126"/>
      <c r="V91" s="126"/>
      <c r="W91" s="126"/>
      <c r="X91" s="126"/>
      <c r="Y91" s="126"/>
      <c r="Z91" s="126"/>
      <c r="AA91" s="36">
        <f t="shared" si="22"/>
        <v>0</v>
      </c>
      <c r="AB91" s="66" t="str">
        <f t="shared" si="19"/>
        <v>OK</v>
      </c>
    </row>
    <row r="92" spans="1:28">
      <c r="A92" s="196" t="s">
        <v>357</v>
      </c>
      <c r="B92" s="18" t="str">
        <f t="shared" ca="1" si="20"/>
        <v>No entry required</v>
      </c>
      <c r="C92" s="65" t="s">
        <v>56</v>
      </c>
      <c r="D92" s="128"/>
      <c r="E92" s="128"/>
      <c r="F92" s="128"/>
      <c r="G92" s="128"/>
      <c r="H92" s="128"/>
      <c r="I92" s="128"/>
      <c r="J92" s="128"/>
      <c r="K92" s="128"/>
      <c r="L92" s="128"/>
      <c r="M92" s="128"/>
      <c r="N92" s="129">
        <f t="array" ref="N92">IFERROR(SUM(Q92:Z92/SUM(Q92:Z92) * D92:M92),0)</f>
        <v>0</v>
      </c>
      <c r="P92" s="65" t="str">
        <f>'N0.6_Lookup_References'!B46</f>
        <v>-</v>
      </c>
      <c r="Q92" s="126"/>
      <c r="R92" s="126"/>
      <c r="S92" s="126"/>
      <c r="T92" s="126"/>
      <c r="U92" s="126"/>
      <c r="V92" s="126"/>
      <c r="W92" s="126"/>
      <c r="X92" s="126"/>
      <c r="Y92" s="126"/>
      <c r="Z92" s="126"/>
      <c r="AA92" s="36">
        <f t="shared" si="22"/>
        <v>0</v>
      </c>
      <c r="AB92" s="66" t="str">
        <f t="shared" si="19"/>
        <v>OK</v>
      </c>
    </row>
    <row r="93" spans="1:28">
      <c r="A93" s="196" t="s">
        <v>358</v>
      </c>
      <c r="B93" s="18" t="str">
        <f t="shared" ca="1" si="20"/>
        <v>No entry required</v>
      </c>
      <c r="C93" s="65" t="s">
        <v>56</v>
      </c>
      <c r="D93" s="128"/>
      <c r="E93" s="128"/>
      <c r="F93" s="128"/>
      <c r="G93" s="128"/>
      <c r="H93" s="128"/>
      <c r="I93" s="128"/>
      <c r="J93" s="128"/>
      <c r="K93" s="128"/>
      <c r="L93" s="128"/>
      <c r="M93" s="128"/>
      <c r="N93" s="129">
        <f t="array" ref="N93">IFERROR(SUM(Q93:Z93/SUM(Q93:Z93) * D93:M93),0)</f>
        <v>0</v>
      </c>
      <c r="P93" s="65" t="str">
        <f>'N0.6_Lookup_References'!B47</f>
        <v>-</v>
      </c>
      <c r="Q93" s="126"/>
      <c r="R93" s="126"/>
      <c r="S93" s="126"/>
      <c r="T93" s="126"/>
      <c r="U93" s="126"/>
      <c r="V93" s="126"/>
      <c r="W93" s="126"/>
      <c r="X93" s="126"/>
      <c r="Y93" s="126"/>
      <c r="Z93" s="126"/>
      <c r="AA93" s="36">
        <f t="shared" si="22"/>
        <v>0</v>
      </c>
      <c r="AB93" s="66" t="str">
        <f t="shared" si="19"/>
        <v>OK</v>
      </c>
    </row>
    <row r="94" spans="1:28">
      <c r="A94" s="196" t="s">
        <v>359</v>
      </c>
      <c r="B94" s="18" t="str">
        <f t="shared" ca="1" si="20"/>
        <v>No entry required</v>
      </c>
      <c r="C94" s="65" t="s">
        <v>56</v>
      </c>
      <c r="D94" s="128"/>
      <c r="E94" s="128"/>
      <c r="F94" s="128"/>
      <c r="G94" s="128"/>
      <c r="H94" s="128"/>
      <c r="I94" s="128"/>
      <c r="J94" s="128"/>
      <c r="K94" s="128"/>
      <c r="L94" s="128"/>
      <c r="M94" s="128"/>
      <c r="N94" s="129">
        <f t="array" ref="N94">IFERROR(SUM(Q94:Z94/SUM(Q94:Z94) * D94:M94),0)</f>
        <v>0</v>
      </c>
      <c r="P94" s="65" t="str">
        <f>'N0.6_Lookup_References'!B48</f>
        <v>-</v>
      </c>
      <c r="Q94" s="126"/>
      <c r="R94" s="126"/>
      <c r="S94" s="126"/>
      <c r="T94" s="126"/>
      <c r="U94" s="126"/>
      <c r="V94" s="126"/>
      <c r="W94" s="126"/>
      <c r="X94" s="126"/>
      <c r="Y94" s="126"/>
      <c r="Z94" s="126"/>
      <c r="AA94" s="36">
        <f t="shared" si="22"/>
        <v>0</v>
      </c>
      <c r="AB94" s="66" t="str">
        <f t="shared" si="19"/>
        <v>OK</v>
      </c>
    </row>
    <row r="95" spans="1:28">
      <c r="A95" s="196" t="s">
        <v>360</v>
      </c>
      <c r="B95" s="18" t="str">
        <f t="shared" ca="1" si="20"/>
        <v>No entry required</v>
      </c>
      <c r="C95" s="65" t="s">
        <v>56</v>
      </c>
      <c r="D95" s="128"/>
      <c r="E95" s="128"/>
      <c r="F95" s="128"/>
      <c r="G95" s="128"/>
      <c r="H95" s="128"/>
      <c r="I95" s="128"/>
      <c r="J95" s="128"/>
      <c r="K95" s="128"/>
      <c r="L95" s="128"/>
      <c r="M95" s="128"/>
      <c r="N95" s="129">
        <f t="array" ref="N95">IFERROR(SUM(Q95:Z95/SUM(Q95:Z95) * D95:M95),0)</f>
        <v>0</v>
      </c>
      <c r="P95" s="65" t="str">
        <f>'N0.6_Lookup_References'!B49</f>
        <v>-</v>
      </c>
      <c r="Q95" s="126"/>
      <c r="R95" s="126"/>
      <c r="S95" s="126"/>
      <c r="T95" s="126"/>
      <c r="U95" s="126"/>
      <c r="V95" s="126"/>
      <c r="W95" s="126"/>
      <c r="X95" s="126"/>
      <c r="Y95" s="126"/>
      <c r="Z95" s="126"/>
      <c r="AA95" s="36">
        <f t="shared" si="22"/>
        <v>0</v>
      </c>
      <c r="AB95" s="66" t="str">
        <f t="shared" si="19"/>
        <v>OK</v>
      </c>
    </row>
    <row r="96" spans="1:28">
      <c r="A96" s="196" t="s">
        <v>361</v>
      </c>
      <c r="B96" s="18" t="str">
        <f t="shared" ca="1" si="20"/>
        <v>No entry required</v>
      </c>
      <c r="C96" s="65" t="s">
        <v>56</v>
      </c>
      <c r="D96" s="128"/>
      <c r="E96" s="128"/>
      <c r="F96" s="128"/>
      <c r="G96" s="128"/>
      <c r="H96" s="128"/>
      <c r="I96" s="128"/>
      <c r="J96" s="128"/>
      <c r="K96" s="128"/>
      <c r="L96" s="128"/>
      <c r="M96" s="128"/>
      <c r="N96" s="129">
        <f t="array" ref="N96">IFERROR(SUM(Q96:Z96/SUM(Q96:Z96) * D96:M96),0)</f>
        <v>0</v>
      </c>
      <c r="P96" s="65" t="str">
        <f>'N0.6_Lookup_References'!B50</f>
        <v>-</v>
      </c>
      <c r="Q96" s="126"/>
      <c r="R96" s="126"/>
      <c r="S96" s="126"/>
      <c r="T96" s="126"/>
      <c r="U96" s="126"/>
      <c r="V96" s="126"/>
      <c r="W96" s="126"/>
      <c r="X96" s="126"/>
      <c r="Y96" s="126"/>
      <c r="Z96" s="126"/>
      <c r="AA96" s="36">
        <f>SUM(Q96:Z96)</f>
        <v>0</v>
      </c>
      <c r="AB96" s="66" t="str">
        <f t="shared" si="19"/>
        <v>OK</v>
      </c>
    </row>
  </sheetData>
  <mergeCells count="5">
    <mergeCell ref="D15:M15"/>
    <mergeCell ref="Q15:Z15"/>
    <mergeCell ref="AD15:AM15"/>
    <mergeCell ref="D58:M58"/>
    <mergeCell ref="Q58:Z58"/>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theme="9" tint="-0.499984740745262"/>
  </sheetPr>
  <dimension ref="A1:CF96"/>
  <sheetViews>
    <sheetView workbookViewId="0"/>
  </sheetViews>
  <sheetFormatPr defaultRowHeight="15"/>
  <cols>
    <col min="2" max="2" width="44" bestFit="1" customWidth="1"/>
    <col min="3" max="3" width="9" customWidth="1"/>
    <col min="15" max="15" width="1" customWidth="1"/>
    <col min="16" max="16" width="9" customWidth="1"/>
    <col min="28" max="28" width="1" customWidth="1"/>
    <col min="47" max="47" width="9.42578125" bestFit="1" customWidth="1"/>
  </cols>
  <sheetData>
    <row r="1" spans="1:84" s="3" customFormat="1" ht="24.75">
      <c r="A1" s="1" t="str">
        <f>N0_Cover!A1</f>
        <v>RIIO-2 Business Plan Data Template</v>
      </c>
      <c r="B1" s="2"/>
      <c r="C1" s="2"/>
      <c r="D1" s="2"/>
      <c r="E1" s="2"/>
      <c r="F1" s="73"/>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row>
    <row r="2" spans="1:84" s="3" customFormat="1" ht="22.5">
      <c r="A2" s="1" t="str">
        <f>N0_Cover!$B$12</f>
        <v>Scottish Power Transmission</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row>
    <row r="3" spans="1:84" s="3" customFormat="1" ht="19.5">
      <c r="A3" s="5" t="str">
        <f>"Workbook " &amp; N0_Cover!$B$14</f>
        <v>Workbook N: NARM</v>
      </c>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row>
    <row r="4" spans="1:84" s="3" customFormat="1" ht="18">
      <c r="A4" s="7" t="str">
        <f>"Submission Version " &amp; N0_Cover!$B$15 &amp; " - Submitted on " &amp; TEXT(N0_Cover!$B$16,"dd mmm yyyy")</f>
        <v>Submission Version 3.0 - Submitted on 09 Dec 2019</v>
      </c>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row>
    <row r="5" spans="1:84" s="3" customFormat="1" ht="18">
      <c r="A5" s="7" t="str">
        <f>"Template Version: " &amp; N0_Cover!$B$11</f>
        <v>Template Version: v3.0</v>
      </c>
      <c r="B5" s="8"/>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row>
    <row r="6" spans="1:84" s="3" customFormat="1" ht="19.5">
      <c r="A6" s="5" t="str">
        <f ca="1">"Sheet: " &amp;VLOOKUP(RIGHT(CELL("filename",A1),LEN(CELL("filename",A1))-FIND("]",CELL("filename",A1))),'N0.1_Contents'!$A$11:$B$87,2,FALSE)</f>
        <v>Sheet: N2.3.3 Total Risk With Intervention - End of 2025/26</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row>
    <row r="7" spans="1:84" s="3" customFormat="1" ht="18">
      <c r="A7" s="7" t="str">
        <f>"Prices Base: " &amp; 'N0.5_Data_Constants'!C13</f>
        <v>Prices Base: 2018/19</v>
      </c>
      <c r="B7" s="8"/>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row>
    <row r="8" spans="1:84" s="169" customFormat="1" ht="12.75">
      <c r="A8" s="171" t="str">
        <f ca="1">"Error Checks: " &amp; IF(ISERROR(MATCH("Error",$A$9:$AN$9,0)),"OK","Error")</f>
        <v>Error Checks: OK</v>
      </c>
      <c r="B8" s="172"/>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0"/>
      <c r="AP8" s="170"/>
      <c r="AQ8" s="170"/>
      <c r="AR8" s="170"/>
      <c r="AS8" s="170"/>
      <c r="AT8" s="170"/>
      <c r="AU8" s="170"/>
      <c r="AV8" s="170"/>
      <c r="AW8" s="170"/>
      <c r="AX8" s="170"/>
      <c r="AY8" s="170"/>
      <c r="AZ8" s="170"/>
      <c r="BA8" s="170"/>
      <c r="BB8" s="170"/>
      <c r="BC8" s="170"/>
      <c r="BD8" s="170"/>
      <c r="BE8" s="170"/>
      <c r="BF8" s="170"/>
      <c r="BG8" s="170"/>
      <c r="BH8" s="170"/>
      <c r="BI8" s="170"/>
      <c r="BJ8" s="170"/>
      <c r="BK8" s="170"/>
      <c r="BL8" s="170"/>
      <c r="BM8" s="170"/>
      <c r="BN8" s="170"/>
      <c r="BO8" s="170"/>
      <c r="BP8" s="170"/>
      <c r="BQ8" s="170"/>
      <c r="BR8" s="170"/>
      <c r="BS8" s="170"/>
      <c r="BT8" s="170"/>
      <c r="BU8" s="170"/>
      <c r="BV8" s="170"/>
      <c r="BW8" s="170"/>
      <c r="BX8" s="170"/>
      <c r="BY8" s="170"/>
      <c r="BZ8" s="170"/>
      <c r="CA8" s="170"/>
      <c r="CB8" s="170"/>
      <c r="CC8" s="170"/>
      <c r="CD8" s="170"/>
      <c r="CE8" s="170"/>
      <c r="CF8" s="170"/>
    </row>
    <row r="9" spans="1:84" s="169" customFormat="1" ht="12.75">
      <c r="A9" s="176" t="str">
        <f t="shared" ref="A9:AN9" si="0">IF(ISERROR(MATCH("Error",A10:A171,0)),"-","Error")</f>
        <v>-</v>
      </c>
      <c r="B9" s="176" t="str">
        <f t="shared" ca="1" si="0"/>
        <v>-</v>
      </c>
      <c r="C9" s="176" t="str">
        <f t="shared" si="0"/>
        <v>-</v>
      </c>
      <c r="D9" s="176" t="str">
        <f t="shared" ca="1" si="0"/>
        <v>-</v>
      </c>
      <c r="E9" s="176" t="str">
        <f t="shared" si="0"/>
        <v>-</v>
      </c>
      <c r="F9" s="176" t="str">
        <f t="shared" si="0"/>
        <v>-</v>
      </c>
      <c r="G9" s="176" t="str">
        <f t="shared" si="0"/>
        <v>-</v>
      </c>
      <c r="H9" s="176" t="str">
        <f t="shared" si="0"/>
        <v>-</v>
      </c>
      <c r="I9" s="176" t="str">
        <f t="shared" si="0"/>
        <v>-</v>
      </c>
      <c r="J9" s="176" t="str">
        <f t="shared" si="0"/>
        <v>-</v>
      </c>
      <c r="K9" s="176" t="str">
        <f t="shared" si="0"/>
        <v>-</v>
      </c>
      <c r="L9" s="176" t="str">
        <f t="shared" si="0"/>
        <v>-</v>
      </c>
      <c r="M9" s="176" t="str">
        <f t="shared" si="0"/>
        <v>-</v>
      </c>
      <c r="N9" s="176" t="str">
        <f t="shared" si="0"/>
        <v>-</v>
      </c>
      <c r="O9" s="176" t="str">
        <f t="shared" si="0"/>
        <v>-</v>
      </c>
      <c r="P9" s="176" t="str">
        <f t="shared" si="0"/>
        <v>-</v>
      </c>
      <c r="Q9" s="176" t="str">
        <f t="shared" si="0"/>
        <v>-</v>
      </c>
      <c r="R9" s="176" t="str">
        <f t="shared" si="0"/>
        <v>-</v>
      </c>
      <c r="S9" s="176" t="str">
        <f t="shared" si="0"/>
        <v>-</v>
      </c>
      <c r="T9" s="176" t="str">
        <f t="shared" si="0"/>
        <v>-</v>
      </c>
      <c r="U9" s="176" t="str">
        <f t="shared" si="0"/>
        <v>-</v>
      </c>
      <c r="V9" s="176" t="str">
        <f t="shared" si="0"/>
        <v>-</v>
      </c>
      <c r="W9" s="176" t="str">
        <f t="shared" si="0"/>
        <v>-</v>
      </c>
      <c r="X9" s="176" t="str">
        <f t="shared" si="0"/>
        <v>-</v>
      </c>
      <c r="Y9" s="176" t="str">
        <f t="shared" si="0"/>
        <v>-</v>
      </c>
      <c r="Z9" s="176" t="str">
        <f t="shared" si="0"/>
        <v>-</v>
      </c>
      <c r="AA9" s="176" t="str">
        <f t="shared" si="0"/>
        <v>-</v>
      </c>
      <c r="AB9" s="176" t="str">
        <f t="shared" si="0"/>
        <v>-</v>
      </c>
      <c r="AC9" s="176" t="str">
        <f t="shared" si="0"/>
        <v>-</v>
      </c>
      <c r="AD9" s="176" t="str">
        <f t="shared" si="0"/>
        <v>-</v>
      </c>
      <c r="AE9" s="176" t="str">
        <f t="shared" si="0"/>
        <v>-</v>
      </c>
      <c r="AF9" s="176" t="str">
        <f t="shared" si="0"/>
        <v>-</v>
      </c>
      <c r="AG9" s="176" t="str">
        <f t="shared" si="0"/>
        <v>-</v>
      </c>
      <c r="AH9" s="176" t="str">
        <f t="shared" si="0"/>
        <v>-</v>
      </c>
      <c r="AI9" s="176" t="str">
        <f t="shared" si="0"/>
        <v>-</v>
      </c>
      <c r="AJ9" s="176" t="str">
        <f t="shared" si="0"/>
        <v>-</v>
      </c>
      <c r="AK9" s="176" t="str">
        <f t="shared" si="0"/>
        <v>-</v>
      </c>
      <c r="AL9" s="176" t="str">
        <f t="shared" si="0"/>
        <v>-</v>
      </c>
      <c r="AM9" s="176" t="str">
        <f t="shared" si="0"/>
        <v>-</v>
      </c>
      <c r="AN9" s="176" t="str">
        <f t="shared" si="0"/>
        <v>-</v>
      </c>
      <c r="AO9" s="170"/>
      <c r="AP9" s="170"/>
      <c r="AQ9" s="170"/>
      <c r="AR9" s="170"/>
      <c r="AS9" s="170"/>
      <c r="AT9" s="170"/>
      <c r="AU9" s="170"/>
      <c r="AV9" s="170"/>
      <c r="AW9" s="170"/>
      <c r="AX9" s="170"/>
      <c r="AY9" s="170"/>
      <c r="AZ9" s="170"/>
      <c r="BA9" s="170"/>
      <c r="BB9" s="170"/>
      <c r="BC9" s="170"/>
      <c r="BD9" s="170"/>
      <c r="BE9" s="170"/>
      <c r="BF9" s="170"/>
      <c r="BG9" s="170"/>
      <c r="BH9" s="170"/>
      <c r="BI9" s="170"/>
      <c r="BJ9" s="170"/>
      <c r="BK9" s="170"/>
      <c r="BL9" s="170"/>
      <c r="BM9" s="170"/>
      <c r="BN9" s="170"/>
      <c r="BO9" s="170"/>
      <c r="BP9" s="170"/>
      <c r="BQ9" s="170"/>
      <c r="BR9" s="170"/>
      <c r="BS9" s="170"/>
      <c r="BT9" s="170"/>
      <c r="BU9" s="170"/>
      <c r="BV9" s="170"/>
      <c r="BW9" s="170"/>
      <c r="BX9" s="170"/>
      <c r="BY9" s="170"/>
      <c r="BZ9" s="170"/>
      <c r="CA9" s="170"/>
      <c r="CB9" s="170"/>
      <c r="CC9" s="170"/>
      <c r="CD9" s="170"/>
      <c r="CE9" s="170"/>
      <c r="CF9" s="170"/>
    </row>
    <row r="11" spans="1:84" ht="18">
      <c r="A11" s="9" t="s">
        <v>57</v>
      </c>
      <c r="D11" s="9" t="str">
        <f ca="1">SUBSTITUTE(VLOOKUP(RIGHT(CELL("filename",A1),LEN(CELL("filename",A1))-FIND("]",CELL("filename",A1))),'N0.1_Contents'!$A$11:$B$87,2,FALSE), LEFT(VLOOKUP(RIGHT(CELL("filename",A1),LEN(CELL("filename",A1))-FIND("]",CELL("filename",A1))),'N0.1_Contents'!$A$11:$B$87,2,FALSE),FIND(" ",VLOOKUP(RIGHT(CELL("filename",A1),LEN(CELL("filename",A1))-FIND("]",CELL("filename",A1))),'N0.1_Contents'!$A$11:$B$87,2,FALSE))),"")</f>
        <v>Total Risk With Intervention - End of 2025/26</v>
      </c>
    </row>
    <row r="13" spans="1:84" ht="18">
      <c r="A13" s="9" t="s">
        <v>10</v>
      </c>
      <c r="Q13" s="9"/>
    </row>
    <row r="15" spans="1:84">
      <c r="A15" s="13" t="s">
        <v>27</v>
      </c>
      <c r="B15" s="125"/>
      <c r="C15" s="125"/>
      <c r="D15" s="291" t="s">
        <v>28</v>
      </c>
      <c r="E15" s="292"/>
      <c r="F15" s="292"/>
      <c r="G15" s="292"/>
      <c r="H15" s="292"/>
      <c r="I15" s="292"/>
      <c r="J15" s="292"/>
      <c r="K15" s="292"/>
      <c r="L15" s="292"/>
      <c r="M15" s="293"/>
      <c r="P15" s="125"/>
      <c r="Q15" s="291" t="s">
        <v>51</v>
      </c>
      <c r="R15" s="292"/>
      <c r="S15" s="292"/>
      <c r="T15" s="292"/>
      <c r="U15" s="292"/>
      <c r="V15" s="292"/>
      <c r="W15" s="292"/>
      <c r="X15" s="292"/>
      <c r="Y15" s="292"/>
      <c r="Z15" s="293"/>
      <c r="AC15" s="125"/>
      <c r="AD15" s="291" t="s">
        <v>13</v>
      </c>
      <c r="AE15" s="292"/>
      <c r="AF15" s="292"/>
      <c r="AG15" s="292"/>
      <c r="AH15" s="292"/>
      <c r="AI15" s="292"/>
      <c r="AJ15" s="292"/>
      <c r="AK15" s="292"/>
      <c r="AL15" s="292"/>
      <c r="AM15" s="293"/>
    </row>
    <row r="16" spans="1:84" ht="15.75" thickBot="1">
      <c r="A16" s="195"/>
      <c r="B16" s="195" t="s">
        <v>4</v>
      </c>
      <c r="C16" s="64" t="s">
        <v>53</v>
      </c>
      <c r="D16" s="20" t="s">
        <v>14</v>
      </c>
      <c r="E16" s="21" t="s">
        <v>15</v>
      </c>
      <c r="F16" s="22" t="s">
        <v>16</v>
      </c>
      <c r="G16" s="23" t="s">
        <v>17</v>
      </c>
      <c r="H16" s="24" t="s">
        <v>18</v>
      </c>
      <c r="I16" s="25" t="s">
        <v>19</v>
      </c>
      <c r="J16" s="26" t="s">
        <v>20</v>
      </c>
      <c r="K16" s="29" t="s">
        <v>21</v>
      </c>
      <c r="L16" s="27" t="s">
        <v>22</v>
      </c>
      <c r="M16" s="28" t="s">
        <v>23</v>
      </c>
      <c r="N16" s="32" t="s">
        <v>29</v>
      </c>
      <c r="P16" s="123" t="s">
        <v>53</v>
      </c>
      <c r="Q16" s="67" t="s">
        <v>14</v>
      </c>
      <c r="R16" s="21" t="s">
        <v>15</v>
      </c>
      <c r="S16" s="22" t="s">
        <v>16</v>
      </c>
      <c r="T16" s="23" t="s">
        <v>17</v>
      </c>
      <c r="U16" s="24" t="s">
        <v>18</v>
      </c>
      <c r="V16" s="25" t="s">
        <v>19</v>
      </c>
      <c r="W16" s="26" t="s">
        <v>20</v>
      </c>
      <c r="X16" s="29" t="s">
        <v>21</v>
      </c>
      <c r="Y16" s="27" t="s">
        <v>22</v>
      </c>
      <c r="Z16" s="28" t="s">
        <v>23</v>
      </c>
      <c r="AA16" s="32" t="s">
        <v>29</v>
      </c>
      <c r="AC16" s="64" t="s">
        <v>53</v>
      </c>
      <c r="AD16" s="20" t="s">
        <v>14</v>
      </c>
      <c r="AE16" s="21" t="s">
        <v>15</v>
      </c>
      <c r="AF16" s="22" t="s">
        <v>16</v>
      </c>
      <c r="AG16" s="23" t="s">
        <v>17</v>
      </c>
      <c r="AH16" s="24" t="s">
        <v>18</v>
      </c>
      <c r="AI16" s="25" t="s">
        <v>19</v>
      </c>
      <c r="AJ16" s="26" t="s">
        <v>20</v>
      </c>
      <c r="AK16" s="29" t="s">
        <v>21</v>
      </c>
      <c r="AL16" s="27" t="s">
        <v>22</v>
      </c>
      <c r="AM16" s="28" t="s">
        <v>23</v>
      </c>
      <c r="AN16" s="32" t="s">
        <v>29</v>
      </c>
    </row>
    <row r="17" spans="1:40">
      <c r="A17" s="196" t="s">
        <v>305</v>
      </c>
      <c r="B17" s="18" t="str">
        <f ca="1">INDIRECT("N3." &amp; $A17 &amp; "!$A$12")</f>
        <v>132kV Circuit Breaker</v>
      </c>
      <c r="C17" s="65" t="s">
        <v>55</v>
      </c>
      <c r="D17" s="126">
        <v>1.660328925223413E-2</v>
      </c>
      <c r="E17" s="126">
        <v>2.0968669869724788</v>
      </c>
      <c r="F17" s="126">
        <v>0.59303374716482526</v>
      </c>
      <c r="G17" s="126">
        <v>0.71044042861916545</v>
      </c>
      <c r="H17" s="126">
        <v>0.90411533815744338</v>
      </c>
      <c r="I17" s="126">
        <v>0.574754507939086</v>
      </c>
      <c r="J17" s="126">
        <v>0.73855355714059245</v>
      </c>
      <c r="K17" s="126">
        <v>0.30425272012208288</v>
      </c>
      <c r="L17" s="126">
        <v>0</v>
      </c>
      <c r="M17" s="126">
        <v>5.7864735046625544</v>
      </c>
      <c r="N17" s="97">
        <f>SUM(D17:M17)</f>
        <v>11.725094080030463</v>
      </c>
      <c r="P17" s="65" t="str">
        <f>'N0.6_Lookup_References'!B14</f>
        <v>#</v>
      </c>
      <c r="Q17" s="126">
        <v>7</v>
      </c>
      <c r="R17" s="126">
        <v>195</v>
      </c>
      <c r="S17" s="126">
        <v>9</v>
      </c>
      <c r="T17" s="126">
        <v>7</v>
      </c>
      <c r="U17" s="126">
        <v>6</v>
      </c>
      <c r="V17" s="126">
        <v>3</v>
      </c>
      <c r="W17" s="126">
        <v>3</v>
      </c>
      <c r="X17" s="126">
        <v>1</v>
      </c>
      <c r="Y17" s="126">
        <v>0</v>
      </c>
      <c r="Z17" s="126">
        <v>6</v>
      </c>
      <c r="AA17" s="36">
        <f>SUM(Q17:Z17)</f>
        <v>237</v>
      </c>
      <c r="AC17" s="65" t="s">
        <v>55</v>
      </c>
      <c r="AD17" s="97">
        <f t="shared" ref="AD17:AM31" si="1">IFERROR(D17/Q17,"")</f>
        <v>2.3718984646048757E-3</v>
      </c>
      <c r="AE17" s="97">
        <f t="shared" si="1"/>
        <v>1.0753164035756302E-2</v>
      </c>
      <c r="AF17" s="97">
        <f t="shared" si="1"/>
        <v>6.5892638573869469E-2</v>
      </c>
      <c r="AG17" s="97">
        <f t="shared" si="1"/>
        <v>0.10149148980273792</v>
      </c>
      <c r="AH17" s="97">
        <f t="shared" si="1"/>
        <v>0.15068588969290722</v>
      </c>
      <c r="AI17" s="97">
        <f t="shared" si="1"/>
        <v>0.19158483597969533</v>
      </c>
      <c r="AJ17" s="97">
        <f t="shared" si="1"/>
        <v>0.24618451904686414</v>
      </c>
      <c r="AK17" s="97">
        <f t="shared" si="1"/>
        <v>0.30425272012208288</v>
      </c>
      <c r="AL17" s="97" t="str">
        <f t="shared" si="1"/>
        <v/>
      </c>
      <c r="AM17" s="97">
        <f t="shared" si="1"/>
        <v>0.96441225077709236</v>
      </c>
      <c r="AN17" s="63">
        <f t="shared" ref="AN17:AN31" si="2">IFERROR(N17/AA17,"")</f>
        <v>4.9472970801816299E-2</v>
      </c>
    </row>
    <row r="18" spans="1:40">
      <c r="A18" s="196" t="s">
        <v>306</v>
      </c>
      <c r="B18" s="18" t="str">
        <f t="shared" ref="B18:B53" ca="1" si="3">INDIRECT("N3." &amp; $A18 &amp; "!$A$12")</f>
        <v>132kV Transformer</v>
      </c>
      <c r="C18" s="65" t="s">
        <v>55</v>
      </c>
      <c r="D18" s="126">
        <v>0</v>
      </c>
      <c r="E18" s="126">
        <v>8.0919927925373631</v>
      </c>
      <c r="F18" s="126">
        <v>9.5046275240394706</v>
      </c>
      <c r="G18" s="126">
        <v>4.0563050039127608</v>
      </c>
      <c r="H18" s="126">
        <v>6.4098793156244884</v>
      </c>
      <c r="I18" s="126">
        <v>6.21615366028011</v>
      </c>
      <c r="J18" s="126">
        <v>0.87351001095305958</v>
      </c>
      <c r="K18" s="126">
        <v>3.4502206154693922</v>
      </c>
      <c r="L18" s="126">
        <v>2.5842765886142196</v>
      </c>
      <c r="M18" s="126">
        <v>2.6253650763223053</v>
      </c>
      <c r="N18" s="97">
        <f t="shared" ref="N18:N31" si="4">SUM(D18:M18)</f>
        <v>43.812330587753173</v>
      </c>
      <c r="P18" s="65" t="str">
        <f>'N0.6_Lookup_References'!B15</f>
        <v>#</v>
      </c>
      <c r="Q18" s="126">
        <v>0</v>
      </c>
      <c r="R18" s="126">
        <v>100</v>
      </c>
      <c r="S18" s="126">
        <v>38</v>
      </c>
      <c r="T18" s="126">
        <v>10</v>
      </c>
      <c r="U18" s="126">
        <v>11</v>
      </c>
      <c r="V18" s="126">
        <v>8</v>
      </c>
      <c r="W18" s="126">
        <v>1</v>
      </c>
      <c r="X18" s="126">
        <v>3</v>
      </c>
      <c r="Y18" s="126">
        <v>2</v>
      </c>
      <c r="Z18" s="126">
        <v>1</v>
      </c>
      <c r="AA18" s="36">
        <f t="shared" ref="AA18:AA31" si="5">SUM(Q18:Z18)</f>
        <v>174</v>
      </c>
      <c r="AC18" s="65" t="s">
        <v>55</v>
      </c>
      <c r="AD18" s="97" t="str">
        <f t="shared" si="1"/>
        <v/>
      </c>
      <c r="AE18" s="97">
        <f t="shared" si="1"/>
        <v>8.0919927925373628E-2</v>
      </c>
      <c r="AF18" s="97">
        <f t="shared" si="1"/>
        <v>0.25012177694840715</v>
      </c>
      <c r="AG18" s="97">
        <f t="shared" si="1"/>
        <v>0.40563050039127607</v>
      </c>
      <c r="AH18" s="97">
        <f t="shared" si="1"/>
        <v>0.58271630142040809</v>
      </c>
      <c r="AI18" s="97">
        <f t="shared" si="1"/>
        <v>0.77701920753501375</v>
      </c>
      <c r="AJ18" s="97">
        <f t="shared" si="1"/>
        <v>0.87351001095305958</v>
      </c>
      <c r="AK18" s="97">
        <f t="shared" si="1"/>
        <v>1.1500735384897973</v>
      </c>
      <c r="AL18" s="97">
        <f t="shared" si="1"/>
        <v>1.2921382943071098</v>
      </c>
      <c r="AM18" s="97">
        <f t="shared" si="1"/>
        <v>2.6253650763223053</v>
      </c>
      <c r="AN18" s="63">
        <f t="shared" si="2"/>
        <v>0.25179500337789179</v>
      </c>
    </row>
    <row r="19" spans="1:40">
      <c r="A19" s="196" t="s">
        <v>307</v>
      </c>
      <c r="B19" s="18" t="str">
        <f t="shared" ca="1" si="3"/>
        <v>132kV Reactor</v>
      </c>
      <c r="C19" s="65" t="s">
        <v>55</v>
      </c>
      <c r="D19" s="126">
        <v>0.26308972075127202</v>
      </c>
      <c r="E19" s="126">
        <v>0</v>
      </c>
      <c r="F19" s="126">
        <v>0</v>
      </c>
      <c r="G19" s="126">
        <v>0</v>
      </c>
      <c r="H19" s="126">
        <v>0</v>
      </c>
      <c r="I19" s="126">
        <v>0</v>
      </c>
      <c r="J19" s="126">
        <v>0</v>
      </c>
      <c r="K19" s="126">
        <v>0</v>
      </c>
      <c r="L19" s="126">
        <v>0</v>
      </c>
      <c r="M19" s="126">
        <v>0.416731460178563</v>
      </c>
      <c r="N19" s="97">
        <f t="shared" si="4"/>
        <v>0.67982118092983501</v>
      </c>
      <c r="P19" s="65" t="str">
        <f>'N0.6_Lookup_References'!B16</f>
        <v>#</v>
      </c>
      <c r="Q19" s="126">
        <v>1</v>
      </c>
      <c r="R19" s="126">
        <v>0</v>
      </c>
      <c r="S19" s="126">
        <v>0</v>
      </c>
      <c r="T19" s="126">
        <v>0</v>
      </c>
      <c r="U19" s="126">
        <v>0</v>
      </c>
      <c r="V19" s="126">
        <v>0</v>
      </c>
      <c r="W19" s="126">
        <v>0</v>
      </c>
      <c r="X19" s="126">
        <v>0</v>
      </c>
      <c r="Y19" s="126">
        <v>0</v>
      </c>
      <c r="Z19" s="126">
        <v>1</v>
      </c>
      <c r="AA19" s="36">
        <f t="shared" si="5"/>
        <v>2</v>
      </c>
      <c r="AC19" s="65" t="s">
        <v>55</v>
      </c>
      <c r="AD19" s="97">
        <f t="shared" si="1"/>
        <v>0.26308972075127202</v>
      </c>
      <c r="AE19" s="97" t="str">
        <f t="shared" si="1"/>
        <v/>
      </c>
      <c r="AF19" s="97" t="str">
        <f t="shared" si="1"/>
        <v/>
      </c>
      <c r="AG19" s="97" t="str">
        <f t="shared" si="1"/>
        <v/>
      </c>
      <c r="AH19" s="97" t="str">
        <f t="shared" si="1"/>
        <v/>
      </c>
      <c r="AI19" s="97" t="str">
        <f t="shared" si="1"/>
        <v/>
      </c>
      <c r="AJ19" s="97" t="str">
        <f t="shared" si="1"/>
        <v/>
      </c>
      <c r="AK19" s="97" t="str">
        <f t="shared" si="1"/>
        <v/>
      </c>
      <c r="AL19" s="97" t="str">
        <f t="shared" si="1"/>
        <v/>
      </c>
      <c r="AM19" s="97">
        <f t="shared" si="1"/>
        <v>0.416731460178563</v>
      </c>
      <c r="AN19" s="63">
        <f t="shared" si="2"/>
        <v>0.33991059046491751</v>
      </c>
    </row>
    <row r="20" spans="1:40">
      <c r="A20" s="196" t="s">
        <v>308</v>
      </c>
      <c r="B20" s="18" t="str">
        <f t="shared" ca="1" si="3"/>
        <v>132kV Underground Cable</v>
      </c>
      <c r="C20" s="65" t="s">
        <v>55</v>
      </c>
      <c r="D20" s="126">
        <v>1.9717126155303221E-3</v>
      </c>
      <c r="E20" s="126">
        <v>4.4797636076982723</v>
      </c>
      <c r="F20" s="126">
        <v>4.0050937175226418</v>
      </c>
      <c r="G20" s="126">
        <v>3.4100431691959687</v>
      </c>
      <c r="H20" s="126">
        <v>0</v>
      </c>
      <c r="I20" s="126">
        <v>0.26312184291319246</v>
      </c>
      <c r="J20" s="126">
        <v>0</v>
      </c>
      <c r="K20" s="126">
        <v>9.3679869808124316E-2</v>
      </c>
      <c r="L20" s="126">
        <v>0</v>
      </c>
      <c r="M20" s="126">
        <v>0</v>
      </c>
      <c r="N20" s="97">
        <f t="shared" si="4"/>
        <v>12.253673919753728</v>
      </c>
      <c r="P20" s="65" t="str">
        <f>'N0.6_Lookup_References'!B17</f>
        <v>km</v>
      </c>
      <c r="Q20" s="126">
        <v>69.414000000000001</v>
      </c>
      <c r="R20" s="126">
        <v>215.87290000000002</v>
      </c>
      <c r="S20" s="126">
        <v>16.5152</v>
      </c>
      <c r="T20" s="126">
        <v>7.2296999999999993</v>
      </c>
      <c r="U20" s="126">
        <v>0</v>
      </c>
      <c r="V20" s="126">
        <v>0.25969999999999999</v>
      </c>
      <c r="W20" s="126">
        <v>0</v>
      </c>
      <c r="X20" s="126">
        <v>7.2499999999999995E-2</v>
      </c>
      <c r="Y20" s="126">
        <v>0</v>
      </c>
      <c r="Z20" s="126">
        <v>0</v>
      </c>
      <c r="AA20" s="36">
        <f t="shared" si="5"/>
        <v>309.36399999999998</v>
      </c>
      <c r="AC20" s="65" t="s">
        <v>55</v>
      </c>
      <c r="AD20" s="97">
        <f t="shared" si="1"/>
        <v>2.8405114465818453E-5</v>
      </c>
      <c r="AE20" s="97">
        <f t="shared" si="1"/>
        <v>2.0751857262760968E-2</v>
      </c>
      <c r="AF20" s="97">
        <f t="shared" si="1"/>
        <v>0.2425095498403072</v>
      </c>
      <c r="AG20" s="97">
        <f t="shared" si="1"/>
        <v>0.47167146205180976</v>
      </c>
      <c r="AH20" s="97" t="str">
        <f t="shared" si="1"/>
        <v/>
      </c>
      <c r="AI20" s="97">
        <f t="shared" si="1"/>
        <v>1.0131761375171062</v>
      </c>
      <c r="AJ20" s="97" t="str">
        <f t="shared" si="1"/>
        <v/>
      </c>
      <c r="AK20" s="97">
        <f t="shared" si="1"/>
        <v>1.2921361352844734</v>
      </c>
      <c r="AL20" s="97" t="str">
        <f t="shared" si="1"/>
        <v/>
      </c>
      <c r="AM20" s="97" t="str">
        <f t="shared" si="1"/>
        <v/>
      </c>
      <c r="AN20" s="63">
        <f t="shared" si="2"/>
        <v>3.9609243220781118E-2</v>
      </c>
    </row>
    <row r="21" spans="1:40">
      <c r="A21" s="196" t="s">
        <v>309</v>
      </c>
      <c r="B21" s="18" t="str">
        <f t="shared" ca="1" si="3"/>
        <v>132kV OHL Conductor</v>
      </c>
      <c r="C21" s="65" t="s">
        <v>55</v>
      </c>
      <c r="D21" s="126">
        <v>1.3848367842620103E-3</v>
      </c>
      <c r="E21" s="126">
        <v>8.4059038327800923</v>
      </c>
      <c r="F21" s="126">
        <v>11.402068958963428</v>
      </c>
      <c r="G21" s="126">
        <v>1.7552234419026529</v>
      </c>
      <c r="H21" s="126">
        <v>1.265055873259515</v>
      </c>
      <c r="I21" s="126">
        <v>0.83111583845100467</v>
      </c>
      <c r="J21" s="126">
        <v>4.0961269851154523</v>
      </c>
      <c r="K21" s="126">
        <v>0</v>
      </c>
      <c r="L21" s="126">
        <v>2.0803196944027942</v>
      </c>
      <c r="M21" s="126">
        <v>2.901698371099831</v>
      </c>
      <c r="N21" s="97">
        <f t="shared" si="4"/>
        <v>32.738897832759037</v>
      </c>
      <c r="P21" s="65" t="str">
        <f>'N0.6_Lookup_References'!B18</f>
        <v>km</v>
      </c>
      <c r="Q21" s="126">
        <v>36.530399999999986</v>
      </c>
      <c r="R21" s="126">
        <v>1061.32592</v>
      </c>
      <c r="S21" s="126">
        <v>339.22920000000005</v>
      </c>
      <c r="T21" s="126">
        <v>30.160100000000007</v>
      </c>
      <c r="U21" s="126">
        <v>15.3165</v>
      </c>
      <c r="V21" s="126">
        <v>7.6868000000000016</v>
      </c>
      <c r="W21" s="126">
        <v>31.2746</v>
      </c>
      <c r="X21" s="126">
        <v>0</v>
      </c>
      <c r="Y21" s="126">
        <v>11.0154</v>
      </c>
      <c r="Z21" s="126">
        <v>13.156400000000005</v>
      </c>
      <c r="AA21" s="36">
        <f t="shared" si="5"/>
        <v>1545.6953199999998</v>
      </c>
      <c r="AC21" s="65" t="s">
        <v>55</v>
      </c>
      <c r="AD21" s="97">
        <f t="shared" si="1"/>
        <v>3.7909160158717423E-5</v>
      </c>
      <c r="AE21" s="97">
        <f t="shared" si="1"/>
        <v>7.920190842771551E-3</v>
      </c>
      <c r="AF21" s="97">
        <f t="shared" si="1"/>
        <v>3.3611696631550073E-2</v>
      </c>
      <c r="AG21" s="97">
        <f t="shared" si="1"/>
        <v>5.8196870763115922E-2</v>
      </c>
      <c r="AH21" s="97">
        <f t="shared" si="1"/>
        <v>8.2594318105279604E-2</v>
      </c>
      <c r="AI21" s="97">
        <f t="shared" si="1"/>
        <v>0.10812247469050899</v>
      </c>
      <c r="AJ21" s="97">
        <f t="shared" si="1"/>
        <v>0.1309729616083164</v>
      </c>
      <c r="AK21" s="97" t="str">
        <f t="shared" si="1"/>
        <v/>
      </c>
      <c r="AL21" s="97">
        <f t="shared" si="1"/>
        <v>0.18885557441425588</v>
      </c>
      <c r="AM21" s="97">
        <f t="shared" si="1"/>
        <v>0.22055413115288605</v>
      </c>
      <c r="AN21" s="63">
        <f t="shared" si="2"/>
        <v>2.118069286304046E-2</v>
      </c>
    </row>
    <row r="22" spans="1:40">
      <c r="A22" s="196" t="s">
        <v>310</v>
      </c>
      <c r="B22" s="18" t="str">
        <f t="shared" ca="1" si="3"/>
        <v>132kV OHL Fittings</v>
      </c>
      <c r="C22" s="65" t="s">
        <v>55</v>
      </c>
      <c r="D22" s="126">
        <v>0.17554095190886021</v>
      </c>
      <c r="E22" s="126">
        <v>130.54673499512805</v>
      </c>
      <c r="F22" s="126">
        <v>105.1534592614905</v>
      </c>
      <c r="G22" s="126">
        <v>19.304714750652852</v>
      </c>
      <c r="H22" s="126">
        <v>5.6229237313015359</v>
      </c>
      <c r="I22" s="126">
        <v>8.0204286359096777</v>
      </c>
      <c r="J22" s="126">
        <v>8.3999231636142362</v>
      </c>
      <c r="K22" s="126">
        <v>2.4454862596743863</v>
      </c>
      <c r="L22" s="126">
        <v>12.907605972265419</v>
      </c>
      <c r="M22" s="126">
        <v>10.6292326231376</v>
      </c>
      <c r="N22" s="97">
        <f t="shared" si="4"/>
        <v>303.20605034508316</v>
      </c>
      <c r="P22" s="65" t="str">
        <f>'N0.6_Lookup_References'!B19</f>
        <v>#</v>
      </c>
      <c r="Q22" s="126">
        <v>1269</v>
      </c>
      <c r="R22" s="126">
        <v>4234</v>
      </c>
      <c r="S22" s="126">
        <v>845</v>
      </c>
      <c r="T22" s="126">
        <v>90</v>
      </c>
      <c r="U22" s="126">
        <v>17</v>
      </c>
      <c r="V22" s="126">
        <v>18</v>
      </c>
      <c r="W22" s="126">
        <v>16</v>
      </c>
      <c r="X22" s="126">
        <v>4</v>
      </c>
      <c r="Y22" s="126">
        <v>18</v>
      </c>
      <c r="Z22" s="126">
        <v>9</v>
      </c>
      <c r="AA22" s="36">
        <f t="shared" si="5"/>
        <v>6520</v>
      </c>
      <c r="AC22" s="65" t="s">
        <v>55</v>
      </c>
      <c r="AD22" s="97">
        <f t="shared" si="1"/>
        <v>1.383301433481956E-4</v>
      </c>
      <c r="AE22" s="97">
        <f t="shared" si="1"/>
        <v>3.0832955832576298E-2</v>
      </c>
      <c r="AF22" s="97">
        <f t="shared" si="1"/>
        <v>0.12444196362306567</v>
      </c>
      <c r="AG22" s="97">
        <f t="shared" si="1"/>
        <v>0.21449683056280947</v>
      </c>
      <c r="AH22" s="97">
        <f t="shared" si="1"/>
        <v>0.33076021948832562</v>
      </c>
      <c r="AI22" s="97">
        <f t="shared" si="1"/>
        <v>0.44557936866164877</v>
      </c>
      <c r="AJ22" s="97">
        <f t="shared" si="1"/>
        <v>0.52499519772588976</v>
      </c>
      <c r="AK22" s="97">
        <f t="shared" si="1"/>
        <v>0.61137156491859657</v>
      </c>
      <c r="AL22" s="97">
        <f t="shared" si="1"/>
        <v>0.71708922068141212</v>
      </c>
      <c r="AM22" s="97">
        <f t="shared" si="1"/>
        <v>1.181025847015289</v>
      </c>
      <c r="AN22" s="63">
        <f t="shared" si="2"/>
        <v>4.6503995451699871E-2</v>
      </c>
    </row>
    <row r="23" spans="1:40">
      <c r="A23" s="196" t="s">
        <v>311</v>
      </c>
      <c r="B23" s="18" t="str">
        <f t="shared" ca="1" si="3"/>
        <v>132kV OHL Tower</v>
      </c>
      <c r="C23" s="65" t="s">
        <v>55</v>
      </c>
      <c r="D23" s="126">
        <v>0</v>
      </c>
      <c r="E23" s="126">
        <v>44.313426188809991</v>
      </c>
      <c r="F23" s="126">
        <v>83.048119115002493</v>
      </c>
      <c r="G23" s="126">
        <v>12.978469609947068</v>
      </c>
      <c r="H23" s="126">
        <v>2.3945985802978464</v>
      </c>
      <c r="I23" s="126">
        <v>9.6939818585198516</v>
      </c>
      <c r="J23" s="126">
        <v>0</v>
      </c>
      <c r="K23" s="126">
        <v>0</v>
      </c>
      <c r="L23" s="126">
        <v>9.3156533832906927</v>
      </c>
      <c r="M23" s="126">
        <v>47.183100122584626</v>
      </c>
      <c r="N23" s="97">
        <f t="shared" si="4"/>
        <v>208.92734885845255</v>
      </c>
      <c r="P23" s="65" t="str">
        <f>'N0.6_Lookup_References'!B20</f>
        <v>#</v>
      </c>
      <c r="Q23" s="126">
        <v>0</v>
      </c>
      <c r="R23" s="126">
        <v>2290</v>
      </c>
      <c r="S23" s="126">
        <v>464</v>
      </c>
      <c r="T23" s="126">
        <v>42</v>
      </c>
      <c r="U23" s="126">
        <v>5</v>
      </c>
      <c r="V23" s="126">
        <v>14</v>
      </c>
      <c r="W23" s="126">
        <v>0</v>
      </c>
      <c r="X23" s="126">
        <v>0</v>
      </c>
      <c r="Y23" s="126">
        <v>9</v>
      </c>
      <c r="Z23" s="126">
        <v>32</v>
      </c>
      <c r="AA23" s="36">
        <f t="shared" si="5"/>
        <v>2856</v>
      </c>
      <c r="AC23" s="65" t="s">
        <v>55</v>
      </c>
      <c r="AD23" s="97" t="str">
        <f t="shared" si="1"/>
        <v/>
      </c>
      <c r="AE23" s="97">
        <f t="shared" si="1"/>
        <v>1.9350841130484714E-2</v>
      </c>
      <c r="AF23" s="97">
        <f t="shared" si="1"/>
        <v>0.17898301533405708</v>
      </c>
      <c r="AG23" s="97">
        <f t="shared" si="1"/>
        <v>0.30901118118921589</v>
      </c>
      <c r="AH23" s="97">
        <f t="shared" si="1"/>
        <v>0.47891971605956929</v>
      </c>
      <c r="AI23" s="97">
        <f t="shared" si="1"/>
        <v>0.69242727560856088</v>
      </c>
      <c r="AJ23" s="97" t="str">
        <f t="shared" si="1"/>
        <v/>
      </c>
      <c r="AK23" s="97" t="str">
        <f t="shared" si="1"/>
        <v/>
      </c>
      <c r="AL23" s="97">
        <f t="shared" si="1"/>
        <v>1.0350725981434103</v>
      </c>
      <c r="AM23" s="97">
        <f t="shared" si="1"/>
        <v>1.4744718788307696</v>
      </c>
      <c r="AN23" s="63">
        <f t="shared" si="2"/>
        <v>7.3153833633911952E-2</v>
      </c>
    </row>
    <row r="24" spans="1:40">
      <c r="A24" s="196" t="s">
        <v>312</v>
      </c>
      <c r="B24" s="18" t="str">
        <f t="shared" ca="1" si="3"/>
        <v>275kV Circuit Breaker</v>
      </c>
      <c r="C24" s="65" t="s">
        <v>55</v>
      </c>
      <c r="D24" s="126">
        <v>2.5255275268377948E-3</v>
      </c>
      <c r="E24" s="126">
        <v>1.7788248250289997</v>
      </c>
      <c r="F24" s="126">
        <v>0.21619894343510596</v>
      </c>
      <c r="G24" s="126">
        <v>0.30121345296877672</v>
      </c>
      <c r="H24" s="126">
        <v>0.12177456593961247</v>
      </c>
      <c r="I24" s="126">
        <v>0</v>
      </c>
      <c r="J24" s="126">
        <v>0.21688567698188918</v>
      </c>
      <c r="K24" s="126">
        <v>0.50274200906823685</v>
      </c>
      <c r="L24" s="126">
        <v>0.27293080041797108</v>
      </c>
      <c r="M24" s="126">
        <v>7.5837564591070317</v>
      </c>
      <c r="N24" s="97">
        <f t="shared" si="4"/>
        <v>10.996852260474462</v>
      </c>
      <c r="P24" s="65" t="str">
        <f>'N0.6_Lookup_References'!B21</f>
        <v>#</v>
      </c>
      <c r="Q24" s="126">
        <v>1</v>
      </c>
      <c r="R24" s="126">
        <v>168</v>
      </c>
      <c r="S24" s="126">
        <v>4</v>
      </c>
      <c r="T24" s="126">
        <v>3</v>
      </c>
      <c r="U24" s="126">
        <v>1</v>
      </c>
      <c r="V24" s="126">
        <v>0</v>
      </c>
      <c r="W24" s="126">
        <v>1</v>
      </c>
      <c r="X24" s="126">
        <v>2</v>
      </c>
      <c r="Y24" s="126">
        <v>1</v>
      </c>
      <c r="Z24" s="126">
        <v>8</v>
      </c>
      <c r="AA24" s="36">
        <f t="shared" si="5"/>
        <v>189</v>
      </c>
      <c r="AC24" s="65" t="s">
        <v>55</v>
      </c>
      <c r="AD24" s="97">
        <f t="shared" si="1"/>
        <v>2.5255275268377948E-3</v>
      </c>
      <c r="AE24" s="97">
        <f t="shared" si="1"/>
        <v>1.0588243006124999E-2</v>
      </c>
      <c r="AF24" s="97">
        <f t="shared" si="1"/>
        <v>5.4049735858776489E-2</v>
      </c>
      <c r="AG24" s="97">
        <f t="shared" si="1"/>
        <v>0.10040448432292558</v>
      </c>
      <c r="AH24" s="97">
        <f t="shared" si="1"/>
        <v>0.12177456593961247</v>
      </c>
      <c r="AI24" s="97" t="str">
        <f t="shared" si="1"/>
        <v/>
      </c>
      <c r="AJ24" s="97">
        <f t="shared" si="1"/>
        <v>0.21688567698188918</v>
      </c>
      <c r="AK24" s="97">
        <f t="shared" si="1"/>
        <v>0.25137100453411843</v>
      </c>
      <c r="AL24" s="97">
        <f t="shared" si="1"/>
        <v>0.27293080041797108</v>
      </c>
      <c r="AM24" s="97">
        <f t="shared" si="1"/>
        <v>0.94796955738837896</v>
      </c>
      <c r="AN24" s="63">
        <f t="shared" si="2"/>
        <v>5.8184403494573871E-2</v>
      </c>
    </row>
    <row r="25" spans="1:40">
      <c r="A25" s="196" t="s">
        <v>313</v>
      </c>
      <c r="B25" s="18" t="str">
        <f t="shared" ca="1" si="3"/>
        <v>275kV Transformer</v>
      </c>
      <c r="C25" s="65" t="s">
        <v>55</v>
      </c>
      <c r="D25" s="126">
        <v>0</v>
      </c>
      <c r="E25" s="126">
        <v>5.6573895241632064</v>
      </c>
      <c r="F25" s="126">
        <v>4.211394126371677</v>
      </c>
      <c r="G25" s="126">
        <v>3.061640811514577</v>
      </c>
      <c r="H25" s="126">
        <v>2.4590993119078428</v>
      </c>
      <c r="I25" s="126">
        <v>5.5479941457689597</v>
      </c>
      <c r="J25" s="126">
        <v>0</v>
      </c>
      <c r="K25" s="126">
        <v>1.1851553545772715</v>
      </c>
      <c r="L25" s="126">
        <v>5.5447768689996417</v>
      </c>
      <c r="M25" s="126">
        <v>1.408442877647565</v>
      </c>
      <c r="N25" s="97">
        <f t="shared" si="4"/>
        <v>29.075893020950744</v>
      </c>
      <c r="P25" s="65" t="str">
        <f>'N0.6_Lookup_References'!B22</f>
        <v>#</v>
      </c>
      <c r="Q25" s="126">
        <v>0</v>
      </c>
      <c r="R25" s="126">
        <v>63</v>
      </c>
      <c r="S25" s="126">
        <v>15</v>
      </c>
      <c r="T25" s="126">
        <v>7</v>
      </c>
      <c r="U25" s="126">
        <v>4</v>
      </c>
      <c r="V25" s="126">
        <v>7</v>
      </c>
      <c r="W25" s="126">
        <v>0</v>
      </c>
      <c r="X25" s="126">
        <v>1</v>
      </c>
      <c r="Y25" s="126">
        <v>4</v>
      </c>
      <c r="Z25" s="126">
        <v>1</v>
      </c>
      <c r="AA25" s="36">
        <f t="shared" si="5"/>
        <v>102</v>
      </c>
      <c r="AC25" s="65" t="s">
        <v>55</v>
      </c>
      <c r="AD25" s="97" t="str">
        <f t="shared" si="1"/>
        <v/>
      </c>
      <c r="AE25" s="97">
        <f t="shared" si="1"/>
        <v>8.979983371687629E-2</v>
      </c>
      <c r="AF25" s="97">
        <f t="shared" si="1"/>
        <v>0.28075960842477848</v>
      </c>
      <c r="AG25" s="97">
        <f t="shared" si="1"/>
        <v>0.43737725878779671</v>
      </c>
      <c r="AH25" s="97">
        <f t="shared" si="1"/>
        <v>0.6147748279769607</v>
      </c>
      <c r="AI25" s="97">
        <f t="shared" si="1"/>
        <v>0.79257059225270854</v>
      </c>
      <c r="AJ25" s="97" t="str">
        <f t="shared" si="1"/>
        <v/>
      </c>
      <c r="AK25" s="97">
        <f t="shared" si="1"/>
        <v>1.1851553545772715</v>
      </c>
      <c r="AL25" s="97">
        <f t="shared" si="1"/>
        <v>1.3861942172499104</v>
      </c>
      <c r="AM25" s="97">
        <f t="shared" si="1"/>
        <v>1.408442877647565</v>
      </c>
      <c r="AN25" s="63">
        <f t="shared" si="2"/>
        <v>0.28505777471520338</v>
      </c>
    </row>
    <row r="26" spans="1:40">
      <c r="A26" s="196" t="s">
        <v>314</v>
      </c>
      <c r="B26" s="18" t="str">
        <f t="shared" ca="1" si="3"/>
        <v>275kV Reactor</v>
      </c>
      <c r="C26" s="65" t="s">
        <v>55</v>
      </c>
      <c r="D26" s="126">
        <v>0</v>
      </c>
      <c r="E26" s="126">
        <v>0.20001097043895805</v>
      </c>
      <c r="F26" s="126">
        <v>0</v>
      </c>
      <c r="G26" s="126">
        <v>0.28551235931380264</v>
      </c>
      <c r="H26" s="126">
        <v>9.2808084142505715E-2</v>
      </c>
      <c r="I26" s="126">
        <v>0.110489543344871</v>
      </c>
      <c r="J26" s="126">
        <v>0</v>
      </c>
      <c r="K26" s="126">
        <v>0.15667550229200505</v>
      </c>
      <c r="L26" s="126">
        <v>0</v>
      </c>
      <c r="M26" s="126">
        <v>0</v>
      </c>
      <c r="N26" s="97">
        <f t="shared" si="4"/>
        <v>0.84549645953214259</v>
      </c>
      <c r="P26" s="65" t="str">
        <f>'N0.6_Lookup_References'!B23</f>
        <v>#</v>
      </c>
      <c r="Q26" s="126">
        <v>0</v>
      </c>
      <c r="R26" s="126">
        <v>8</v>
      </c>
      <c r="S26" s="126">
        <v>0</v>
      </c>
      <c r="T26" s="126">
        <v>4</v>
      </c>
      <c r="U26" s="126">
        <v>1</v>
      </c>
      <c r="V26" s="126">
        <v>1</v>
      </c>
      <c r="W26" s="126">
        <v>0</v>
      </c>
      <c r="X26" s="126">
        <v>1</v>
      </c>
      <c r="Y26" s="126">
        <v>0</v>
      </c>
      <c r="Z26" s="126">
        <v>0</v>
      </c>
      <c r="AA26" s="36">
        <f t="shared" si="5"/>
        <v>15</v>
      </c>
      <c r="AC26" s="65" t="s">
        <v>55</v>
      </c>
      <c r="AD26" s="97" t="str">
        <f t="shared" si="1"/>
        <v/>
      </c>
      <c r="AE26" s="97">
        <f t="shared" si="1"/>
        <v>2.5001371304869756E-2</v>
      </c>
      <c r="AF26" s="97" t="str">
        <f t="shared" si="1"/>
        <v/>
      </c>
      <c r="AG26" s="97">
        <f t="shared" si="1"/>
        <v>7.1378089828450661E-2</v>
      </c>
      <c r="AH26" s="97">
        <f t="shared" si="1"/>
        <v>9.2808084142505715E-2</v>
      </c>
      <c r="AI26" s="97">
        <f t="shared" si="1"/>
        <v>0.110489543344871</v>
      </c>
      <c r="AJ26" s="97" t="str">
        <f t="shared" si="1"/>
        <v/>
      </c>
      <c r="AK26" s="97">
        <f t="shared" si="1"/>
        <v>0.15667550229200505</v>
      </c>
      <c r="AL26" s="97" t="str">
        <f t="shared" si="1"/>
        <v/>
      </c>
      <c r="AM26" s="97" t="str">
        <f t="shared" si="1"/>
        <v/>
      </c>
      <c r="AN26" s="63">
        <f t="shared" si="2"/>
        <v>5.6366430635476174E-2</v>
      </c>
    </row>
    <row r="27" spans="1:40">
      <c r="A27" s="196" t="s">
        <v>315</v>
      </c>
      <c r="B27" s="18" t="str">
        <f t="shared" ca="1" si="3"/>
        <v>275kV Underground Cable</v>
      </c>
      <c r="C27" s="65" t="s">
        <v>55</v>
      </c>
      <c r="D27" s="126">
        <v>3.8098663823056675E-4</v>
      </c>
      <c r="E27" s="126">
        <v>4.4206609702375008</v>
      </c>
      <c r="F27" s="126">
        <v>0.78087692155219846</v>
      </c>
      <c r="G27" s="126">
        <v>7.6505736990087501</v>
      </c>
      <c r="H27" s="126">
        <v>0</v>
      </c>
      <c r="I27" s="126">
        <v>0</v>
      </c>
      <c r="J27" s="126">
        <v>0</v>
      </c>
      <c r="K27" s="126">
        <v>0</v>
      </c>
      <c r="L27" s="126">
        <v>0</v>
      </c>
      <c r="M27" s="126">
        <v>0</v>
      </c>
      <c r="N27" s="97">
        <f t="shared" si="4"/>
        <v>12.85249257743668</v>
      </c>
      <c r="P27" s="65" t="str">
        <f>'N0.6_Lookup_References'!B24</f>
        <v>km</v>
      </c>
      <c r="Q27" s="126">
        <v>9.4966999999999988</v>
      </c>
      <c r="R27" s="126">
        <v>110.00189999999999</v>
      </c>
      <c r="S27" s="126">
        <v>1.2526000000000002</v>
      </c>
      <c r="T27" s="126">
        <v>8.8238000000000021</v>
      </c>
      <c r="U27" s="126">
        <v>0</v>
      </c>
      <c r="V27" s="126">
        <v>0</v>
      </c>
      <c r="W27" s="126">
        <v>0</v>
      </c>
      <c r="X27" s="126">
        <v>0</v>
      </c>
      <c r="Y27" s="126">
        <v>0</v>
      </c>
      <c r="Z27" s="126">
        <v>0</v>
      </c>
      <c r="AA27" s="36">
        <f t="shared" si="5"/>
        <v>129.57499999999999</v>
      </c>
      <c r="AC27" s="65" t="s">
        <v>55</v>
      </c>
      <c r="AD27" s="97">
        <f t="shared" si="1"/>
        <v>4.0117792310019983E-5</v>
      </c>
      <c r="AE27" s="97">
        <f t="shared" si="1"/>
        <v>4.0187132860773321E-2</v>
      </c>
      <c r="AF27" s="97">
        <f t="shared" si="1"/>
        <v>0.6234048551430611</v>
      </c>
      <c r="AG27" s="97">
        <f t="shared" si="1"/>
        <v>0.86703843004247017</v>
      </c>
      <c r="AH27" s="97" t="str">
        <f t="shared" si="1"/>
        <v/>
      </c>
      <c r="AI27" s="97" t="str">
        <f t="shared" si="1"/>
        <v/>
      </c>
      <c r="AJ27" s="97" t="str">
        <f t="shared" si="1"/>
        <v/>
      </c>
      <c r="AK27" s="97" t="str">
        <f t="shared" si="1"/>
        <v/>
      </c>
      <c r="AL27" s="97" t="str">
        <f t="shared" si="1"/>
        <v/>
      </c>
      <c r="AM27" s="97" t="str">
        <f t="shared" si="1"/>
        <v/>
      </c>
      <c r="AN27" s="63">
        <f t="shared" si="2"/>
        <v>9.9189601215023585E-2</v>
      </c>
    </row>
    <row r="28" spans="1:40">
      <c r="A28" s="196" t="s">
        <v>316</v>
      </c>
      <c r="B28" s="18" t="str">
        <f t="shared" ca="1" si="3"/>
        <v>275kV OHL Conductor</v>
      </c>
      <c r="C28" s="65" t="s">
        <v>55</v>
      </c>
      <c r="D28" s="126">
        <v>2.420549134854864E-3</v>
      </c>
      <c r="E28" s="126">
        <v>12.098494066746538</v>
      </c>
      <c r="F28" s="126">
        <v>9.2593524413918935</v>
      </c>
      <c r="G28" s="126">
        <v>4.298046774540623</v>
      </c>
      <c r="H28" s="126">
        <v>4.4589642440149708</v>
      </c>
      <c r="I28" s="126">
        <v>7.014728091144347</v>
      </c>
      <c r="J28" s="126">
        <v>7.1767215583674941</v>
      </c>
      <c r="K28" s="126">
        <v>2.881722605284796</v>
      </c>
      <c r="L28" s="126">
        <v>0</v>
      </c>
      <c r="M28" s="126">
        <v>11.766373364232123</v>
      </c>
      <c r="N28" s="97">
        <f t="shared" si="4"/>
        <v>58.95682369485764</v>
      </c>
      <c r="P28" s="65" t="str">
        <f>'N0.6_Lookup_References'!B25</f>
        <v>km</v>
      </c>
      <c r="Q28" s="126">
        <v>27.133500000000005</v>
      </c>
      <c r="R28" s="126">
        <v>836.02710000000002</v>
      </c>
      <c r="S28" s="126">
        <v>116.32440000000001</v>
      </c>
      <c r="T28" s="126">
        <v>36.862200000000009</v>
      </c>
      <c r="U28" s="126">
        <v>23.483400000000003</v>
      </c>
      <c r="V28" s="126">
        <v>33.924399999999991</v>
      </c>
      <c r="W28" s="126">
        <v>24.067500000000003</v>
      </c>
      <c r="X28" s="126">
        <v>8.5654000000000003</v>
      </c>
      <c r="Y28" s="126">
        <v>0</v>
      </c>
      <c r="Z28" s="126">
        <v>28.881199999999996</v>
      </c>
      <c r="AA28" s="36">
        <f t="shared" si="5"/>
        <v>1135.2691000000002</v>
      </c>
      <c r="AC28" s="65" t="s">
        <v>55</v>
      </c>
      <c r="AD28" s="97">
        <f t="shared" si="1"/>
        <v>8.9208879608412614E-5</v>
      </c>
      <c r="AE28" s="97">
        <f t="shared" si="1"/>
        <v>1.4471413745734484E-2</v>
      </c>
      <c r="AF28" s="97">
        <f t="shared" si="1"/>
        <v>7.9599399965887579E-2</v>
      </c>
      <c r="AG28" s="97">
        <f t="shared" si="1"/>
        <v>0.11659767389197123</v>
      </c>
      <c r="AH28" s="97">
        <f t="shared" si="1"/>
        <v>0.1898772854022403</v>
      </c>
      <c r="AI28" s="97">
        <f t="shared" si="1"/>
        <v>0.20677530306046235</v>
      </c>
      <c r="AJ28" s="97">
        <f t="shared" si="1"/>
        <v>0.2981914016149369</v>
      </c>
      <c r="AK28" s="97">
        <f t="shared" si="1"/>
        <v>0.3364375983940967</v>
      </c>
      <c r="AL28" s="97" t="str">
        <f t="shared" si="1"/>
        <v/>
      </c>
      <c r="AM28" s="97">
        <f t="shared" si="1"/>
        <v>0.40740597219755842</v>
      </c>
      <c r="AN28" s="63">
        <f t="shared" si="2"/>
        <v>5.1932025362848008E-2</v>
      </c>
    </row>
    <row r="29" spans="1:40">
      <c r="A29" s="196" t="s">
        <v>317</v>
      </c>
      <c r="B29" s="18" t="str">
        <f t="shared" ca="1" si="3"/>
        <v>275kV OHL Fittings</v>
      </c>
      <c r="C29" s="65" t="s">
        <v>55</v>
      </c>
      <c r="D29" s="126">
        <v>1.1971054170560798E-2</v>
      </c>
      <c r="E29" s="126">
        <v>86.154402838936335</v>
      </c>
      <c r="F29" s="126">
        <v>56.15766511551535</v>
      </c>
      <c r="G29" s="126">
        <v>14.1798875459149</v>
      </c>
      <c r="H29" s="126">
        <v>2.4587228729717236</v>
      </c>
      <c r="I29" s="126">
        <v>2.7849794013982136</v>
      </c>
      <c r="J29" s="126">
        <v>5.4789120078821822</v>
      </c>
      <c r="K29" s="126">
        <v>9.2988351022859064</v>
      </c>
      <c r="L29" s="126">
        <v>0</v>
      </c>
      <c r="M29" s="126">
        <v>31.140603905859216</v>
      </c>
      <c r="N29" s="97">
        <f t="shared" si="4"/>
        <v>207.66597984493438</v>
      </c>
      <c r="P29" s="65" t="str">
        <f>'N0.6_Lookup_References'!B26</f>
        <v>#</v>
      </c>
      <c r="Q29" s="126">
        <v>50</v>
      </c>
      <c r="R29" s="126">
        <v>2910</v>
      </c>
      <c r="S29" s="126">
        <v>425</v>
      </c>
      <c r="T29" s="126">
        <v>53</v>
      </c>
      <c r="U29" s="126">
        <v>7</v>
      </c>
      <c r="V29" s="126">
        <v>6</v>
      </c>
      <c r="W29" s="126">
        <v>9</v>
      </c>
      <c r="X29" s="126">
        <v>14</v>
      </c>
      <c r="Y29" s="126">
        <v>0</v>
      </c>
      <c r="Z29" s="126">
        <v>20</v>
      </c>
      <c r="AA29" s="36">
        <f t="shared" si="5"/>
        <v>3494</v>
      </c>
      <c r="AC29" s="65" t="s">
        <v>55</v>
      </c>
      <c r="AD29" s="97">
        <f t="shared" si="1"/>
        <v>2.3942108341121597E-4</v>
      </c>
      <c r="AE29" s="97">
        <f t="shared" si="1"/>
        <v>2.960632399963448E-2</v>
      </c>
      <c r="AF29" s="97">
        <f t="shared" si="1"/>
        <v>0.13213568262474201</v>
      </c>
      <c r="AG29" s="97">
        <f t="shared" si="1"/>
        <v>0.26754504803613016</v>
      </c>
      <c r="AH29" s="97">
        <f t="shared" si="1"/>
        <v>0.35124612471024624</v>
      </c>
      <c r="AI29" s="97">
        <f t="shared" si="1"/>
        <v>0.46416323356636896</v>
      </c>
      <c r="AJ29" s="97">
        <f t="shared" si="1"/>
        <v>0.60876800087579808</v>
      </c>
      <c r="AK29" s="97">
        <f t="shared" si="1"/>
        <v>0.66420250730613617</v>
      </c>
      <c r="AL29" s="97" t="str">
        <f t="shared" si="1"/>
        <v/>
      </c>
      <c r="AM29" s="97">
        <f t="shared" si="1"/>
        <v>1.5570301952929608</v>
      </c>
      <c r="AN29" s="63">
        <f t="shared" si="2"/>
        <v>5.9435025714062506E-2</v>
      </c>
    </row>
    <row r="30" spans="1:40">
      <c r="A30" s="196" t="s">
        <v>318</v>
      </c>
      <c r="B30" s="18" t="str">
        <f t="shared" ca="1" si="3"/>
        <v>275kV OHL Tower</v>
      </c>
      <c r="C30" s="65" t="s">
        <v>55</v>
      </c>
      <c r="D30" s="126">
        <v>1.4201478296986092E-3</v>
      </c>
      <c r="E30" s="126">
        <v>52.268416040045615</v>
      </c>
      <c r="F30" s="126">
        <v>19.719555046740687</v>
      </c>
      <c r="G30" s="126">
        <v>3.0974730739868521</v>
      </c>
      <c r="H30" s="126">
        <v>4.3385274835913457</v>
      </c>
      <c r="I30" s="126">
        <v>4.2932670878867967</v>
      </c>
      <c r="J30" s="126">
        <v>5.175495811004045</v>
      </c>
      <c r="K30" s="126">
        <v>4.1346499344538792</v>
      </c>
      <c r="L30" s="126">
        <v>32.043488086754877</v>
      </c>
      <c r="M30" s="126">
        <v>175.67499044493121</v>
      </c>
      <c r="N30" s="97">
        <f t="shared" si="4"/>
        <v>300.74728315722501</v>
      </c>
      <c r="P30" s="65" t="str">
        <f>'N0.6_Lookup_References'!B27</f>
        <v>#</v>
      </c>
      <c r="Q30" s="126">
        <v>10</v>
      </c>
      <c r="R30" s="126">
        <v>1695</v>
      </c>
      <c r="S30" s="126">
        <v>39</v>
      </c>
      <c r="T30" s="126">
        <v>4</v>
      </c>
      <c r="U30" s="126">
        <v>4</v>
      </c>
      <c r="V30" s="126">
        <v>3</v>
      </c>
      <c r="W30" s="126">
        <v>3</v>
      </c>
      <c r="X30" s="126">
        <v>2</v>
      </c>
      <c r="Y30" s="126">
        <v>13</v>
      </c>
      <c r="Z30" s="126">
        <v>34</v>
      </c>
      <c r="AA30" s="36">
        <f t="shared" si="5"/>
        <v>1807</v>
      </c>
      <c r="AC30" s="65" t="s">
        <v>55</v>
      </c>
      <c r="AD30" s="97">
        <f t="shared" si="1"/>
        <v>1.4201478296986092E-4</v>
      </c>
      <c r="AE30" s="97">
        <f t="shared" si="1"/>
        <v>3.0836823622445792E-2</v>
      </c>
      <c r="AF30" s="97">
        <f t="shared" si="1"/>
        <v>0.50562961658309458</v>
      </c>
      <c r="AG30" s="97">
        <f t="shared" si="1"/>
        <v>0.77436826849671303</v>
      </c>
      <c r="AH30" s="97">
        <f t="shared" si="1"/>
        <v>1.0846318708978364</v>
      </c>
      <c r="AI30" s="97">
        <f t="shared" si="1"/>
        <v>1.4310890292955989</v>
      </c>
      <c r="AJ30" s="97">
        <f t="shared" si="1"/>
        <v>1.7251652703346816</v>
      </c>
      <c r="AK30" s="97">
        <f t="shared" si="1"/>
        <v>2.0673249672269396</v>
      </c>
      <c r="AL30" s="97">
        <f t="shared" si="1"/>
        <v>2.4648836989811445</v>
      </c>
      <c r="AM30" s="97">
        <f t="shared" si="1"/>
        <v>5.166911483674447</v>
      </c>
      <c r="AN30" s="63">
        <f t="shared" si="2"/>
        <v>0.16643457839359435</v>
      </c>
    </row>
    <row r="31" spans="1:40">
      <c r="A31" s="196" t="s">
        <v>319</v>
      </c>
      <c r="B31" s="18" t="str">
        <f t="shared" ca="1" si="3"/>
        <v>400kV Circuit Breaker</v>
      </c>
      <c r="C31" s="65" t="s">
        <v>55</v>
      </c>
      <c r="D31" s="126">
        <v>8.4812376049375124E-3</v>
      </c>
      <c r="E31" s="126">
        <v>2.2297278215801843</v>
      </c>
      <c r="F31" s="126">
        <v>6.1530647065589993E-2</v>
      </c>
      <c r="G31" s="126">
        <v>0</v>
      </c>
      <c r="H31" s="126">
        <v>0</v>
      </c>
      <c r="I31" s="126">
        <v>0.23270385232193241</v>
      </c>
      <c r="J31" s="126">
        <v>0</v>
      </c>
      <c r="K31" s="126">
        <v>0</v>
      </c>
      <c r="L31" s="126">
        <v>0</v>
      </c>
      <c r="M31" s="126">
        <v>2.8705325549551794</v>
      </c>
      <c r="N31" s="97">
        <f t="shared" si="4"/>
        <v>5.4029761135278243</v>
      </c>
      <c r="P31" s="65" t="str">
        <f>'N0.6_Lookup_References'!B28</f>
        <v>#</v>
      </c>
      <c r="Q31" s="126">
        <v>3</v>
      </c>
      <c r="R31" s="126">
        <v>100</v>
      </c>
      <c r="S31" s="126">
        <v>1</v>
      </c>
      <c r="T31" s="126">
        <v>0</v>
      </c>
      <c r="U31" s="126">
        <v>0</v>
      </c>
      <c r="V31" s="126">
        <v>1</v>
      </c>
      <c r="W31" s="126">
        <v>0</v>
      </c>
      <c r="X31" s="126">
        <v>0</v>
      </c>
      <c r="Y31" s="126">
        <v>0</v>
      </c>
      <c r="Z31" s="126">
        <v>4</v>
      </c>
      <c r="AA31" s="36">
        <f t="shared" si="5"/>
        <v>109</v>
      </c>
      <c r="AC31" s="65" t="s">
        <v>55</v>
      </c>
      <c r="AD31" s="97">
        <f t="shared" si="1"/>
        <v>2.8270792016458373E-3</v>
      </c>
      <c r="AE31" s="97">
        <f t="shared" si="1"/>
        <v>2.2297278215801842E-2</v>
      </c>
      <c r="AF31" s="97">
        <f t="shared" si="1"/>
        <v>6.1530647065589993E-2</v>
      </c>
      <c r="AG31" s="97" t="str">
        <f t="shared" si="1"/>
        <v/>
      </c>
      <c r="AH31" s="97" t="str">
        <f t="shared" si="1"/>
        <v/>
      </c>
      <c r="AI31" s="97">
        <f t="shared" si="1"/>
        <v>0.23270385232193241</v>
      </c>
      <c r="AJ31" s="97" t="str">
        <f t="shared" si="1"/>
        <v/>
      </c>
      <c r="AK31" s="97" t="str">
        <f t="shared" si="1"/>
        <v/>
      </c>
      <c r="AL31" s="97" t="str">
        <f t="shared" si="1"/>
        <v/>
      </c>
      <c r="AM31" s="97">
        <f t="shared" si="1"/>
        <v>0.71763313873879486</v>
      </c>
      <c r="AN31" s="63">
        <f t="shared" si="2"/>
        <v>4.9568588197502976E-2</v>
      </c>
    </row>
    <row r="32" spans="1:40">
      <c r="A32" s="196" t="s">
        <v>320</v>
      </c>
      <c r="B32" s="18" t="str">
        <f t="shared" ca="1" si="3"/>
        <v>400kV Transformer</v>
      </c>
      <c r="C32" s="65" t="s">
        <v>55</v>
      </c>
      <c r="D32" s="126">
        <v>4.7393076446058217E-2</v>
      </c>
      <c r="E32" s="126">
        <v>3.5369732677960828</v>
      </c>
      <c r="F32" s="126">
        <v>3.0986470474650294</v>
      </c>
      <c r="G32" s="126">
        <v>0</v>
      </c>
      <c r="H32" s="126">
        <v>1.8383936639966807</v>
      </c>
      <c r="I32" s="126">
        <v>0</v>
      </c>
      <c r="J32" s="126">
        <v>2.6274568769516646</v>
      </c>
      <c r="K32" s="126">
        <v>0</v>
      </c>
      <c r="L32" s="126">
        <v>0</v>
      </c>
      <c r="M32" s="126">
        <v>0</v>
      </c>
      <c r="N32" s="97">
        <f t="shared" ref="N32:N53" si="6">SUM(D32:M32)</f>
        <v>11.148863932655516</v>
      </c>
      <c r="P32" s="65" t="str">
        <f>'N0.6_Lookup_References'!B29</f>
        <v>#</v>
      </c>
      <c r="Q32" s="126">
        <v>1</v>
      </c>
      <c r="R32" s="126">
        <v>26</v>
      </c>
      <c r="S32" s="126">
        <v>8</v>
      </c>
      <c r="T32" s="126">
        <v>0</v>
      </c>
      <c r="U32" s="126">
        <v>2</v>
      </c>
      <c r="V32" s="126">
        <v>0</v>
      </c>
      <c r="W32" s="126">
        <v>2</v>
      </c>
      <c r="X32" s="126">
        <v>0</v>
      </c>
      <c r="Y32" s="126">
        <v>0</v>
      </c>
      <c r="Z32" s="126">
        <v>0</v>
      </c>
      <c r="AA32" s="36">
        <f t="shared" ref="AA32:AA53" si="7">SUM(Q32:Z32)</f>
        <v>39</v>
      </c>
      <c r="AC32" s="65" t="s">
        <v>55</v>
      </c>
      <c r="AD32" s="97">
        <f t="shared" ref="AD32:AD53" si="8">IFERROR(D32/Q32,"")</f>
        <v>4.7393076446058217E-2</v>
      </c>
      <c r="AE32" s="97">
        <f t="shared" ref="AE32:AE53" si="9">IFERROR(E32/R32,"")</f>
        <v>0.1360374333767724</v>
      </c>
      <c r="AF32" s="97">
        <f t="shared" ref="AF32:AF53" si="10">IFERROR(F32/S32,"")</f>
        <v>0.38733088093312867</v>
      </c>
      <c r="AG32" s="97" t="str">
        <f t="shared" ref="AG32:AG53" si="11">IFERROR(G32/T32,"")</f>
        <v/>
      </c>
      <c r="AH32" s="97">
        <f t="shared" ref="AH32:AH53" si="12">IFERROR(H32/U32,"")</f>
        <v>0.91919683199834035</v>
      </c>
      <c r="AI32" s="97" t="str">
        <f t="shared" ref="AI32:AI53" si="13">IFERROR(I32/V32,"")</f>
        <v/>
      </c>
      <c r="AJ32" s="97">
        <f t="shared" ref="AJ32:AJ53" si="14">IFERROR(J32/W32,"")</f>
        <v>1.3137284384758323</v>
      </c>
      <c r="AK32" s="97" t="str">
        <f t="shared" ref="AK32:AK53" si="15">IFERROR(K32/X32,"")</f>
        <v/>
      </c>
      <c r="AL32" s="97" t="str">
        <f t="shared" ref="AL32:AL53" si="16">IFERROR(L32/Y32,"")</f>
        <v/>
      </c>
      <c r="AM32" s="97" t="str">
        <f t="shared" ref="AM32:AM53" si="17">IFERROR(M32/Z32,"")</f>
        <v/>
      </c>
      <c r="AN32" s="63">
        <f t="shared" ref="AN32:AN53" si="18">IFERROR(N32/AA32,"")</f>
        <v>0.28586830596552604</v>
      </c>
    </row>
    <row r="33" spans="1:40">
      <c r="A33" s="196" t="s">
        <v>321</v>
      </c>
      <c r="B33" s="18" t="str">
        <f t="shared" ca="1" si="3"/>
        <v>400kV Reactor</v>
      </c>
      <c r="C33" s="65" t="s">
        <v>55</v>
      </c>
      <c r="D33" s="126">
        <v>0</v>
      </c>
      <c r="E33" s="126">
        <v>0.21658272584126986</v>
      </c>
      <c r="F33" s="126">
        <v>0.46947158418409873</v>
      </c>
      <c r="G33" s="126">
        <v>0.29522814943755316</v>
      </c>
      <c r="H33" s="126">
        <v>0</v>
      </c>
      <c r="I33" s="126">
        <v>0</v>
      </c>
      <c r="J33" s="126">
        <v>0</v>
      </c>
      <c r="K33" s="126">
        <v>0</v>
      </c>
      <c r="L33" s="126">
        <v>0</v>
      </c>
      <c r="M33" s="126">
        <v>0</v>
      </c>
      <c r="N33" s="97">
        <f t="shared" si="6"/>
        <v>0.98128245946292181</v>
      </c>
      <c r="P33" s="65" t="str">
        <f>'N0.6_Lookup_References'!B30</f>
        <v>#</v>
      </c>
      <c r="Q33" s="126">
        <v>0</v>
      </c>
      <c r="R33" s="126">
        <v>8</v>
      </c>
      <c r="S33" s="126">
        <v>4</v>
      </c>
      <c r="T33" s="126">
        <v>2</v>
      </c>
      <c r="U33" s="126">
        <v>0</v>
      </c>
      <c r="V33" s="126">
        <v>0</v>
      </c>
      <c r="W33" s="126">
        <v>0</v>
      </c>
      <c r="X33" s="126">
        <v>0</v>
      </c>
      <c r="Y33" s="126">
        <v>0</v>
      </c>
      <c r="Z33" s="126">
        <v>0</v>
      </c>
      <c r="AA33" s="36">
        <f t="shared" si="7"/>
        <v>14</v>
      </c>
      <c r="AC33" s="65" t="s">
        <v>55</v>
      </c>
      <c r="AD33" s="97" t="str">
        <f t="shared" si="8"/>
        <v/>
      </c>
      <c r="AE33" s="97">
        <f t="shared" si="9"/>
        <v>2.7072840730158733E-2</v>
      </c>
      <c r="AF33" s="97">
        <f t="shared" si="10"/>
        <v>0.11736789604602468</v>
      </c>
      <c r="AG33" s="97">
        <f t="shared" si="11"/>
        <v>0.14761407471877658</v>
      </c>
      <c r="AH33" s="97" t="str">
        <f t="shared" si="12"/>
        <v/>
      </c>
      <c r="AI33" s="97" t="str">
        <f t="shared" si="13"/>
        <v/>
      </c>
      <c r="AJ33" s="97" t="str">
        <f t="shared" si="14"/>
        <v/>
      </c>
      <c r="AK33" s="97" t="str">
        <f t="shared" si="15"/>
        <v/>
      </c>
      <c r="AL33" s="97" t="str">
        <f t="shared" si="16"/>
        <v/>
      </c>
      <c r="AM33" s="97" t="str">
        <f t="shared" si="17"/>
        <v/>
      </c>
      <c r="AN33" s="63">
        <f t="shared" si="18"/>
        <v>7.0091604247351558E-2</v>
      </c>
    </row>
    <row r="34" spans="1:40">
      <c r="A34" s="196" t="s">
        <v>322</v>
      </c>
      <c r="B34" s="18" t="str">
        <f t="shared" ca="1" si="3"/>
        <v>400kV Underground Cable</v>
      </c>
      <c r="C34" s="65" t="s">
        <v>55</v>
      </c>
      <c r="D34" s="126">
        <v>8.3285005879510555E-5</v>
      </c>
      <c r="E34" s="126">
        <v>3.6022865214743239E-4</v>
      </c>
      <c r="F34" s="126">
        <v>0</v>
      </c>
      <c r="G34" s="126">
        <v>0</v>
      </c>
      <c r="H34" s="126">
        <v>0</v>
      </c>
      <c r="I34" s="126">
        <v>1.2567413094251139</v>
      </c>
      <c r="J34" s="126">
        <v>0</v>
      </c>
      <c r="K34" s="126">
        <v>8.2585346847699984E-2</v>
      </c>
      <c r="L34" s="126">
        <v>0.10772129463773102</v>
      </c>
      <c r="M34" s="126">
        <v>0</v>
      </c>
      <c r="N34" s="97">
        <f t="shared" si="6"/>
        <v>1.4474914645685719</v>
      </c>
      <c r="P34" s="65" t="str">
        <f>'N0.6_Lookup_References'!B31</f>
        <v>km</v>
      </c>
      <c r="Q34" s="126">
        <v>2.089</v>
      </c>
      <c r="R34" s="126">
        <v>8.5506000000000011</v>
      </c>
      <c r="S34" s="126">
        <v>0</v>
      </c>
      <c r="T34" s="126">
        <v>0</v>
      </c>
      <c r="U34" s="126">
        <v>0</v>
      </c>
      <c r="V34" s="126">
        <v>4.1997999999999998</v>
      </c>
      <c r="W34" s="126">
        <v>0</v>
      </c>
      <c r="X34" s="126">
        <v>0.20529999999999998</v>
      </c>
      <c r="Y34" s="126">
        <v>0.20810000000000001</v>
      </c>
      <c r="Z34" s="126">
        <v>0</v>
      </c>
      <c r="AA34" s="36">
        <f t="shared" si="7"/>
        <v>15.252800000000001</v>
      </c>
      <c r="AC34" s="65" t="s">
        <v>55</v>
      </c>
      <c r="AD34" s="97">
        <f t="shared" si="8"/>
        <v>3.9868360880569919E-5</v>
      </c>
      <c r="AE34" s="97">
        <f t="shared" si="9"/>
        <v>4.2129049674576324E-5</v>
      </c>
      <c r="AF34" s="97" t="str">
        <f t="shared" si="10"/>
        <v/>
      </c>
      <c r="AG34" s="97" t="str">
        <f t="shared" si="11"/>
        <v/>
      </c>
      <c r="AH34" s="97" t="str">
        <f t="shared" si="12"/>
        <v/>
      </c>
      <c r="AI34" s="97">
        <f t="shared" si="13"/>
        <v>0.29923837073791942</v>
      </c>
      <c r="AJ34" s="97" t="str">
        <f t="shared" si="14"/>
        <v/>
      </c>
      <c r="AK34" s="97">
        <f t="shared" si="15"/>
        <v>0.40226666754846563</v>
      </c>
      <c r="AL34" s="97">
        <f t="shared" si="16"/>
        <v>0.51764197327117256</v>
      </c>
      <c r="AM34" s="97" t="str">
        <f t="shared" si="17"/>
        <v/>
      </c>
      <c r="AN34" s="63">
        <f t="shared" si="18"/>
        <v>9.4900048815205848E-2</v>
      </c>
    </row>
    <row r="35" spans="1:40">
      <c r="A35" s="196" t="s">
        <v>323</v>
      </c>
      <c r="B35" s="18" t="str">
        <f t="shared" ca="1" si="3"/>
        <v>400kV OHL Conductor</v>
      </c>
      <c r="C35" s="65" t="s">
        <v>55</v>
      </c>
      <c r="D35" s="126">
        <v>0.79097445872895467</v>
      </c>
      <c r="E35" s="126">
        <v>29.708258261669148</v>
      </c>
      <c r="F35" s="126">
        <v>6.0194925145968163</v>
      </c>
      <c r="G35" s="126">
        <v>2.4925389815225785</v>
      </c>
      <c r="H35" s="126">
        <v>0</v>
      </c>
      <c r="I35" s="126">
        <v>0</v>
      </c>
      <c r="J35" s="126">
        <v>0</v>
      </c>
      <c r="K35" s="126">
        <v>9.047445242807159</v>
      </c>
      <c r="L35" s="126">
        <v>0</v>
      </c>
      <c r="M35" s="126">
        <v>0.16644911875762994</v>
      </c>
      <c r="N35" s="97">
        <f t="shared" si="6"/>
        <v>48.225158578082286</v>
      </c>
      <c r="P35" s="65" t="str">
        <f>'N0.6_Lookup_References'!B32</f>
        <v>km</v>
      </c>
      <c r="Q35" s="126">
        <v>155.10110000000006</v>
      </c>
      <c r="R35" s="126">
        <v>758.96649999999988</v>
      </c>
      <c r="S35" s="126">
        <v>66.842300000000023</v>
      </c>
      <c r="T35" s="126">
        <v>17.445699999999999</v>
      </c>
      <c r="U35" s="126">
        <v>0</v>
      </c>
      <c r="V35" s="126">
        <v>0</v>
      </c>
      <c r="W35" s="126">
        <v>0</v>
      </c>
      <c r="X35" s="126">
        <v>27.1435</v>
      </c>
      <c r="Y35" s="126">
        <v>0</v>
      </c>
      <c r="Z35" s="126">
        <v>0.39729999999999999</v>
      </c>
      <c r="AA35" s="36">
        <f t="shared" si="7"/>
        <v>1025.8964000000001</v>
      </c>
      <c r="AC35" s="65" t="s">
        <v>55</v>
      </c>
      <c r="AD35" s="97">
        <f t="shared" si="8"/>
        <v>5.0997346809852047E-3</v>
      </c>
      <c r="AE35" s="97">
        <f t="shared" si="9"/>
        <v>3.9143042890126448E-2</v>
      </c>
      <c r="AF35" s="97">
        <f t="shared" si="10"/>
        <v>9.0055137459315648E-2</v>
      </c>
      <c r="AG35" s="97">
        <f t="shared" si="11"/>
        <v>0.14287411691835689</v>
      </c>
      <c r="AH35" s="97" t="str">
        <f t="shared" si="12"/>
        <v/>
      </c>
      <c r="AI35" s="97" t="str">
        <f t="shared" si="13"/>
        <v/>
      </c>
      <c r="AJ35" s="97" t="str">
        <f t="shared" si="14"/>
        <v/>
      </c>
      <c r="AK35" s="97">
        <f t="shared" si="15"/>
        <v>0.33331903559994691</v>
      </c>
      <c r="AL35" s="97" t="str">
        <f t="shared" si="16"/>
        <v/>
      </c>
      <c r="AM35" s="97">
        <f t="shared" si="17"/>
        <v>0.41895071421502628</v>
      </c>
      <c r="AN35" s="63">
        <f t="shared" si="18"/>
        <v>4.7007825135249801E-2</v>
      </c>
    </row>
    <row r="36" spans="1:40">
      <c r="A36" s="196" t="s">
        <v>324</v>
      </c>
      <c r="B36" s="18" t="str">
        <f t="shared" ca="1" si="3"/>
        <v>400kV OHL Fittings</v>
      </c>
      <c r="C36" s="65" t="s">
        <v>55</v>
      </c>
      <c r="D36" s="126">
        <v>5.0676706961701248</v>
      </c>
      <c r="E36" s="126">
        <v>319.12195431634177</v>
      </c>
      <c r="F36" s="126">
        <v>77.781975196602559</v>
      </c>
      <c r="G36" s="126">
        <v>241.45978187656354</v>
      </c>
      <c r="H36" s="126">
        <v>93.640543398588051</v>
      </c>
      <c r="I36" s="126">
        <v>15.503716581804118</v>
      </c>
      <c r="J36" s="126">
        <v>7.4717956871387061</v>
      </c>
      <c r="K36" s="126">
        <v>13.569665955789311</v>
      </c>
      <c r="L36" s="126">
        <v>10.007765643428257</v>
      </c>
      <c r="M36" s="126">
        <v>413.26545966234801</v>
      </c>
      <c r="N36" s="97">
        <f t="shared" si="6"/>
        <v>1196.8903290147746</v>
      </c>
      <c r="P36" s="65" t="str">
        <f>'N0.6_Lookup_References'!B33</f>
        <v>#</v>
      </c>
      <c r="Q36" s="126">
        <v>482</v>
      </c>
      <c r="R36" s="126">
        <v>2057</v>
      </c>
      <c r="S36" s="126">
        <v>159</v>
      </c>
      <c r="T36" s="126">
        <v>284</v>
      </c>
      <c r="U36" s="126">
        <v>79</v>
      </c>
      <c r="V36" s="126">
        <v>11</v>
      </c>
      <c r="W36" s="126">
        <v>4</v>
      </c>
      <c r="X36" s="126">
        <v>6</v>
      </c>
      <c r="Y36" s="126">
        <v>4</v>
      </c>
      <c r="Z36" s="126">
        <v>88</v>
      </c>
      <c r="AA36" s="36">
        <f t="shared" si="7"/>
        <v>3174</v>
      </c>
      <c r="AC36" s="65" t="s">
        <v>55</v>
      </c>
      <c r="AD36" s="97">
        <f t="shared" si="8"/>
        <v>1.0513839618610217E-2</v>
      </c>
      <c r="AE36" s="97">
        <f t="shared" si="9"/>
        <v>0.15513950136915011</v>
      </c>
      <c r="AF36" s="97">
        <f t="shared" si="10"/>
        <v>0.48919481255724878</v>
      </c>
      <c r="AG36" s="97">
        <f t="shared" si="11"/>
        <v>0.85021049956536454</v>
      </c>
      <c r="AH36" s="97">
        <f t="shared" si="12"/>
        <v>1.1853233341593423</v>
      </c>
      <c r="AI36" s="97">
        <f t="shared" si="13"/>
        <v>1.4094287801640109</v>
      </c>
      <c r="AJ36" s="97">
        <f t="shared" si="14"/>
        <v>1.8679489217846765</v>
      </c>
      <c r="AK36" s="97">
        <f t="shared" si="15"/>
        <v>2.2616109926315517</v>
      </c>
      <c r="AL36" s="97">
        <f t="shared" si="16"/>
        <v>2.5019414108570643</v>
      </c>
      <c r="AM36" s="97">
        <f t="shared" si="17"/>
        <v>4.6961984052539547</v>
      </c>
      <c r="AN36" s="63">
        <f t="shared" si="18"/>
        <v>0.37709210113887037</v>
      </c>
    </row>
    <row r="37" spans="1:40">
      <c r="A37" s="196" t="s">
        <v>325</v>
      </c>
      <c r="B37" s="18" t="str">
        <f t="shared" ca="1" si="3"/>
        <v>400kV OHL Tower</v>
      </c>
      <c r="C37" s="65" t="s">
        <v>55</v>
      </c>
      <c r="D37" s="126">
        <v>6.7432634847411502E-3</v>
      </c>
      <c r="E37" s="126">
        <v>18.307529430480429</v>
      </c>
      <c r="F37" s="126">
        <v>5.6826520203103241</v>
      </c>
      <c r="G37" s="126">
        <v>3.6083050173867135</v>
      </c>
      <c r="H37" s="126">
        <v>11.856617489770191</v>
      </c>
      <c r="I37" s="126">
        <v>1.41847586451056</v>
      </c>
      <c r="J37" s="126">
        <v>1.5112405855955566</v>
      </c>
      <c r="K37" s="126">
        <v>2.3978639518281848</v>
      </c>
      <c r="L37" s="126">
        <v>34.14456820600013</v>
      </c>
      <c r="M37" s="126">
        <v>2.3261921256338463</v>
      </c>
      <c r="N37" s="97">
        <f t="shared" si="6"/>
        <v>81.260187955000688</v>
      </c>
      <c r="P37" s="65" t="str">
        <f>'N0.6_Lookup_References'!B34</f>
        <v>#</v>
      </c>
      <c r="Q37" s="126">
        <v>31</v>
      </c>
      <c r="R37" s="126">
        <v>1227</v>
      </c>
      <c r="S37" s="126">
        <v>125</v>
      </c>
      <c r="T37" s="126">
        <v>35</v>
      </c>
      <c r="U37" s="126">
        <v>93</v>
      </c>
      <c r="V37" s="126">
        <v>8</v>
      </c>
      <c r="W37" s="126">
        <v>7</v>
      </c>
      <c r="X37" s="126">
        <v>10</v>
      </c>
      <c r="Y37" s="126">
        <v>117</v>
      </c>
      <c r="Z37" s="126">
        <v>7</v>
      </c>
      <c r="AA37" s="36">
        <f t="shared" si="7"/>
        <v>1660</v>
      </c>
      <c r="AC37" s="65" t="s">
        <v>55</v>
      </c>
      <c r="AD37" s="97">
        <f t="shared" si="8"/>
        <v>2.175246285400371E-4</v>
      </c>
      <c r="AE37" s="97">
        <f t="shared" si="9"/>
        <v>1.4920561883032134E-2</v>
      </c>
      <c r="AF37" s="97">
        <f t="shared" si="10"/>
        <v>4.5461216162482596E-2</v>
      </c>
      <c r="AG37" s="97">
        <f t="shared" si="11"/>
        <v>0.10309442906819181</v>
      </c>
      <c r="AH37" s="97">
        <f t="shared" si="12"/>
        <v>0.12749051064269021</v>
      </c>
      <c r="AI37" s="97">
        <f t="shared" si="13"/>
        <v>0.17730948306381999</v>
      </c>
      <c r="AJ37" s="97">
        <f t="shared" si="14"/>
        <v>0.21589151222793665</v>
      </c>
      <c r="AK37" s="97">
        <f t="shared" si="15"/>
        <v>0.23978639518281847</v>
      </c>
      <c r="AL37" s="97">
        <f t="shared" si="16"/>
        <v>0.2918339162905994</v>
      </c>
      <c r="AM37" s="97">
        <f t="shared" si="17"/>
        <v>0.33231316080483519</v>
      </c>
      <c r="AN37" s="63">
        <f t="shared" si="18"/>
        <v>4.8951920454819692E-2</v>
      </c>
    </row>
    <row r="38" spans="1:40">
      <c r="A38" s="196" t="s">
        <v>326</v>
      </c>
      <c r="B38" s="18" t="str">
        <f t="shared" ca="1" si="3"/>
        <v>No entry required</v>
      </c>
      <c r="C38" s="65" t="s">
        <v>55</v>
      </c>
      <c r="D38" s="126"/>
      <c r="E38" s="126"/>
      <c r="F38" s="126"/>
      <c r="G38" s="126"/>
      <c r="H38" s="126"/>
      <c r="I38" s="126"/>
      <c r="J38" s="126"/>
      <c r="K38" s="126"/>
      <c r="L38" s="126"/>
      <c r="M38" s="126"/>
      <c r="N38" s="97">
        <f t="shared" si="6"/>
        <v>0</v>
      </c>
      <c r="P38" s="65" t="str">
        <f>'N0.6_Lookup_References'!B35</f>
        <v>-</v>
      </c>
      <c r="Q38" s="126"/>
      <c r="R38" s="126"/>
      <c r="S38" s="126"/>
      <c r="T38" s="126"/>
      <c r="U38" s="126"/>
      <c r="V38" s="126"/>
      <c r="W38" s="126"/>
      <c r="X38" s="126"/>
      <c r="Y38" s="126"/>
      <c r="Z38" s="126"/>
      <c r="AA38" s="36">
        <f t="shared" si="7"/>
        <v>0</v>
      </c>
      <c r="AC38" s="65" t="s">
        <v>55</v>
      </c>
      <c r="AD38" s="97" t="str">
        <f t="shared" si="8"/>
        <v/>
      </c>
      <c r="AE38" s="97" t="str">
        <f t="shared" si="9"/>
        <v/>
      </c>
      <c r="AF38" s="97" t="str">
        <f t="shared" si="10"/>
        <v/>
      </c>
      <c r="AG38" s="97" t="str">
        <f t="shared" si="11"/>
        <v/>
      </c>
      <c r="AH38" s="97" t="str">
        <f t="shared" si="12"/>
        <v/>
      </c>
      <c r="AI38" s="97" t="str">
        <f t="shared" si="13"/>
        <v/>
      </c>
      <c r="AJ38" s="97" t="str">
        <f t="shared" si="14"/>
        <v/>
      </c>
      <c r="AK38" s="97" t="str">
        <f t="shared" si="15"/>
        <v/>
      </c>
      <c r="AL38" s="97" t="str">
        <f t="shared" si="16"/>
        <v/>
      </c>
      <c r="AM38" s="97" t="str">
        <f t="shared" si="17"/>
        <v/>
      </c>
      <c r="AN38" s="63" t="str">
        <f t="shared" si="18"/>
        <v/>
      </c>
    </row>
    <row r="39" spans="1:40">
      <c r="A39" s="196" t="s">
        <v>327</v>
      </c>
      <c r="B39" s="18" t="str">
        <f t="shared" ca="1" si="3"/>
        <v>No entry required</v>
      </c>
      <c r="C39" s="65" t="s">
        <v>55</v>
      </c>
      <c r="D39" s="126"/>
      <c r="E39" s="126"/>
      <c r="F39" s="126"/>
      <c r="G39" s="126"/>
      <c r="H39" s="126"/>
      <c r="I39" s="126"/>
      <c r="J39" s="126"/>
      <c r="K39" s="126"/>
      <c r="L39" s="126"/>
      <c r="M39" s="126"/>
      <c r="N39" s="97">
        <f t="shared" si="6"/>
        <v>0</v>
      </c>
      <c r="P39" s="65" t="str">
        <f>'N0.6_Lookup_References'!B36</f>
        <v>-</v>
      </c>
      <c r="Q39" s="126"/>
      <c r="R39" s="126"/>
      <c r="S39" s="126"/>
      <c r="T39" s="126"/>
      <c r="U39" s="126"/>
      <c r="V39" s="126"/>
      <c r="W39" s="126"/>
      <c r="X39" s="126"/>
      <c r="Y39" s="126"/>
      <c r="Z39" s="126"/>
      <c r="AA39" s="36">
        <f t="shared" si="7"/>
        <v>0</v>
      </c>
      <c r="AC39" s="65" t="s">
        <v>55</v>
      </c>
      <c r="AD39" s="97" t="str">
        <f t="shared" si="8"/>
        <v/>
      </c>
      <c r="AE39" s="97" t="str">
        <f t="shared" si="9"/>
        <v/>
      </c>
      <c r="AF39" s="97" t="str">
        <f t="shared" si="10"/>
        <v/>
      </c>
      <c r="AG39" s="97" t="str">
        <f t="shared" si="11"/>
        <v/>
      </c>
      <c r="AH39" s="97" t="str">
        <f t="shared" si="12"/>
        <v/>
      </c>
      <c r="AI39" s="97" t="str">
        <f t="shared" si="13"/>
        <v/>
      </c>
      <c r="AJ39" s="97" t="str">
        <f t="shared" si="14"/>
        <v/>
      </c>
      <c r="AK39" s="97" t="str">
        <f t="shared" si="15"/>
        <v/>
      </c>
      <c r="AL39" s="97" t="str">
        <f t="shared" si="16"/>
        <v/>
      </c>
      <c r="AM39" s="97" t="str">
        <f t="shared" si="17"/>
        <v/>
      </c>
      <c r="AN39" s="63" t="str">
        <f t="shared" si="18"/>
        <v/>
      </c>
    </row>
    <row r="40" spans="1:40">
      <c r="A40" s="196" t="s">
        <v>328</v>
      </c>
      <c r="B40" s="18" t="str">
        <f t="shared" ca="1" si="3"/>
        <v>No entry required</v>
      </c>
      <c r="C40" s="65" t="s">
        <v>55</v>
      </c>
      <c r="D40" s="126"/>
      <c r="E40" s="126"/>
      <c r="F40" s="126"/>
      <c r="G40" s="126"/>
      <c r="H40" s="126"/>
      <c r="I40" s="126"/>
      <c r="J40" s="126"/>
      <c r="K40" s="126"/>
      <c r="L40" s="126"/>
      <c r="M40" s="126"/>
      <c r="N40" s="97">
        <f t="shared" si="6"/>
        <v>0</v>
      </c>
      <c r="P40" s="65" t="str">
        <f>'N0.6_Lookup_References'!B37</f>
        <v>-</v>
      </c>
      <c r="Q40" s="126"/>
      <c r="R40" s="126"/>
      <c r="S40" s="126"/>
      <c r="T40" s="126"/>
      <c r="U40" s="126"/>
      <c r="V40" s="126"/>
      <c r="W40" s="126"/>
      <c r="X40" s="126"/>
      <c r="Y40" s="126"/>
      <c r="Z40" s="126"/>
      <c r="AA40" s="36">
        <f t="shared" si="7"/>
        <v>0</v>
      </c>
      <c r="AC40" s="65" t="s">
        <v>55</v>
      </c>
      <c r="AD40" s="97" t="str">
        <f t="shared" si="8"/>
        <v/>
      </c>
      <c r="AE40" s="97" t="str">
        <f t="shared" si="9"/>
        <v/>
      </c>
      <c r="AF40" s="97" t="str">
        <f t="shared" si="10"/>
        <v/>
      </c>
      <c r="AG40" s="97" t="str">
        <f t="shared" si="11"/>
        <v/>
      </c>
      <c r="AH40" s="97" t="str">
        <f t="shared" si="12"/>
        <v/>
      </c>
      <c r="AI40" s="97" t="str">
        <f t="shared" si="13"/>
        <v/>
      </c>
      <c r="AJ40" s="97" t="str">
        <f t="shared" si="14"/>
        <v/>
      </c>
      <c r="AK40" s="97" t="str">
        <f t="shared" si="15"/>
        <v/>
      </c>
      <c r="AL40" s="97" t="str">
        <f t="shared" si="16"/>
        <v/>
      </c>
      <c r="AM40" s="97" t="str">
        <f t="shared" si="17"/>
        <v/>
      </c>
      <c r="AN40" s="63" t="str">
        <f t="shared" si="18"/>
        <v/>
      </c>
    </row>
    <row r="41" spans="1:40">
      <c r="A41" s="196" t="s">
        <v>329</v>
      </c>
      <c r="B41" s="18" t="str">
        <f t="shared" ca="1" si="3"/>
        <v>No entry required</v>
      </c>
      <c r="C41" s="65" t="s">
        <v>55</v>
      </c>
      <c r="D41" s="126"/>
      <c r="E41" s="126"/>
      <c r="F41" s="126"/>
      <c r="G41" s="126"/>
      <c r="H41" s="126"/>
      <c r="I41" s="126"/>
      <c r="J41" s="126"/>
      <c r="K41" s="126"/>
      <c r="L41" s="126"/>
      <c r="M41" s="126"/>
      <c r="N41" s="97">
        <f t="shared" si="6"/>
        <v>0</v>
      </c>
      <c r="P41" s="65" t="str">
        <f>'N0.6_Lookup_References'!B38</f>
        <v>-</v>
      </c>
      <c r="Q41" s="126"/>
      <c r="R41" s="126"/>
      <c r="S41" s="126"/>
      <c r="T41" s="126"/>
      <c r="U41" s="126"/>
      <c r="V41" s="126"/>
      <c r="W41" s="126"/>
      <c r="X41" s="126"/>
      <c r="Y41" s="126"/>
      <c r="Z41" s="126"/>
      <c r="AA41" s="36">
        <f t="shared" si="7"/>
        <v>0</v>
      </c>
      <c r="AC41" s="65" t="s">
        <v>55</v>
      </c>
      <c r="AD41" s="97" t="str">
        <f t="shared" si="8"/>
        <v/>
      </c>
      <c r="AE41" s="97" t="str">
        <f t="shared" si="9"/>
        <v/>
      </c>
      <c r="AF41" s="97" t="str">
        <f t="shared" si="10"/>
        <v/>
      </c>
      <c r="AG41" s="97" t="str">
        <f t="shared" si="11"/>
        <v/>
      </c>
      <c r="AH41" s="97" t="str">
        <f t="shared" si="12"/>
        <v/>
      </c>
      <c r="AI41" s="97" t="str">
        <f t="shared" si="13"/>
        <v/>
      </c>
      <c r="AJ41" s="97" t="str">
        <f t="shared" si="14"/>
        <v/>
      </c>
      <c r="AK41" s="97" t="str">
        <f t="shared" si="15"/>
        <v/>
      </c>
      <c r="AL41" s="97" t="str">
        <f t="shared" si="16"/>
        <v/>
      </c>
      <c r="AM41" s="97" t="str">
        <f t="shared" si="17"/>
        <v/>
      </c>
      <c r="AN41" s="63" t="str">
        <f t="shared" si="18"/>
        <v/>
      </c>
    </row>
    <row r="42" spans="1:40">
      <c r="A42" s="196" t="s">
        <v>330</v>
      </c>
      <c r="B42" s="18" t="str">
        <f t="shared" ca="1" si="3"/>
        <v>No entry required</v>
      </c>
      <c r="C42" s="65" t="s">
        <v>55</v>
      </c>
      <c r="D42" s="126"/>
      <c r="E42" s="126"/>
      <c r="F42" s="126"/>
      <c r="G42" s="126"/>
      <c r="H42" s="126"/>
      <c r="I42" s="126"/>
      <c r="J42" s="126"/>
      <c r="K42" s="126"/>
      <c r="L42" s="126"/>
      <c r="M42" s="126"/>
      <c r="N42" s="97">
        <f t="shared" si="6"/>
        <v>0</v>
      </c>
      <c r="P42" s="65" t="str">
        <f>'N0.6_Lookup_References'!B39</f>
        <v>-</v>
      </c>
      <c r="Q42" s="126"/>
      <c r="R42" s="126"/>
      <c r="S42" s="126"/>
      <c r="T42" s="126"/>
      <c r="U42" s="126"/>
      <c r="V42" s="126"/>
      <c r="W42" s="126"/>
      <c r="X42" s="126"/>
      <c r="Y42" s="126"/>
      <c r="Z42" s="126"/>
      <c r="AA42" s="36">
        <f t="shared" si="7"/>
        <v>0</v>
      </c>
      <c r="AC42" s="65" t="s">
        <v>55</v>
      </c>
      <c r="AD42" s="97" t="str">
        <f t="shared" si="8"/>
        <v/>
      </c>
      <c r="AE42" s="97" t="str">
        <f t="shared" si="9"/>
        <v/>
      </c>
      <c r="AF42" s="97" t="str">
        <f t="shared" si="10"/>
        <v/>
      </c>
      <c r="AG42" s="97" t="str">
        <f t="shared" si="11"/>
        <v/>
      </c>
      <c r="AH42" s="97" t="str">
        <f t="shared" si="12"/>
        <v/>
      </c>
      <c r="AI42" s="97" t="str">
        <f t="shared" si="13"/>
        <v/>
      </c>
      <c r="AJ42" s="97" t="str">
        <f t="shared" si="14"/>
        <v/>
      </c>
      <c r="AK42" s="97" t="str">
        <f t="shared" si="15"/>
        <v/>
      </c>
      <c r="AL42" s="97" t="str">
        <f t="shared" si="16"/>
        <v/>
      </c>
      <c r="AM42" s="97" t="str">
        <f t="shared" si="17"/>
        <v/>
      </c>
      <c r="AN42" s="63" t="str">
        <f t="shared" si="18"/>
        <v/>
      </c>
    </row>
    <row r="43" spans="1:40">
      <c r="A43" s="196" t="s">
        <v>351</v>
      </c>
      <c r="B43" s="18" t="str">
        <f t="shared" ca="1" si="3"/>
        <v>No entry required</v>
      </c>
      <c r="C43" s="65" t="s">
        <v>55</v>
      </c>
      <c r="D43" s="126"/>
      <c r="E43" s="126"/>
      <c r="F43" s="126"/>
      <c r="G43" s="126"/>
      <c r="H43" s="126"/>
      <c r="I43" s="126"/>
      <c r="J43" s="126"/>
      <c r="K43" s="126"/>
      <c r="L43" s="126"/>
      <c r="M43" s="126"/>
      <c r="N43" s="97">
        <f t="shared" si="6"/>
        <v>0</v>
      </c>
      <c r="P43" s="65" t="str">
        <f>'N0.6_Lookup_References'!B40</f>
        <v>-</v>
      </c>
      <c r="Q43" s="126"/>
      <c r="R43" s="126"/>
      <c r="S43" s="126"/>
      <c r="T43" s="126"/>
      <c r="U43" s="126"/>
      <c r="V43" s="126"/>
      <c r="W43" s="126"/>
      <c r="X43" s="126"/>
      <c r="Y43" s="126"/>
      <c r="Z43" s="126"/>
      <c r="AA43" s="36">
        <f t="shared" si="7"/>
        <v>0</v>
      </c>
      <c r="AC43" s="65" t="s">
        <v>55</v>
      </c>
      <c r="AD43" s="97" t="str">
        <f t="shared" si="8"/>
        <v/>
      </c>
      <c r="AE43" s="97" t="str">
        <f t="shared" si="9"/>
        <v/>
      </c>
      <c r="AF43" s="97" t="str">
        <f t="shared" si="10"/>
        <v/>
      </c>
      <c r="AG43" s="97" t="str">
        <f t="shared" si="11"/>
        <v/>
      </c>
      <c r="AH43" s="97" t="str">
        <f t="shared" si="12"/>
        <v/>
      </c>
      <c r="AI43" s="97" t="str">
        <f t="shared" si="13"/>
        <v/>
      </c>
      <c r="AJ43" s="97" t="str">
        <f t="shared" si="14"/>
        <v/>
      </c>
      <c r="AK43" s="97" t="str">
        <f t="shared" si="15"/>
        <v/>
      </c>
      <c r="AL43" s="97" t="str">
        <f t="shared" si="16"/>
        <v/>
      </c>
      <c r="AM43" s="97" t="str">
        <f t="shared" si="17"/>
        <v/>
      </c>
      <c r="AN43" s="63" t="str">
        <f t="shared" si="18"/>
        <v/>
      </c>
    </row>
    <row r="44" spans="1:40">
      <c r="A44" s="196" t="s">
        <v>352</v>
      </c>
      <c r="B44" s="18" t="str">
        <f t="shared" ca="1" si="3"/>
        <v>No entry required</v>
      </c>
      <c r="C44" s="65" t="s">
        <v>55</v>
      </c>
      <c r="D44" s="126"/>
      <c r="E44" s="126"/>
      <c r="F44" s="126"/>
      <c r="G44" s="126"/>
      <c r="H44" s="126"/>
      <c r="I44" s="126"/>
      <c r="J44" s="126"/>
      <c r="K44" s="126"/>
      <c r="L44" s="126"/>
      <c r="M44" s="126"/>
      <c r="N44" s="97">
        <f t="shared" si="6"/>
        <v>0</v>
      </c>
      <c r="P44" s="65" t="str">
        <f>'N0.6_Lookup_References'!B41</f>
        <v>-</v>
      </c>
      <c r="Q44" s="126"/>
      <c r="R44" s="126"/>
      <c r="S44" s="126"/>
      <c r="T44" s="126"/>
      <c r="U44" s="126"/>
      <c r="V44" s="126"/>
      <c r="W44" s="126"/>
      <c r="X44" s="126"/>
      <c r="Y44" s="126"/>
      <c r="Z44" s="126"/>
      <c r="AA44" s="36">
        <f t="shared" si="7"/>
        <v>0</v>
      </c>
      <c r="AC44" s="65" t="s">
        <v>55</v>
      </c>
      <c r="AD44" s="97" t="str">
        <f t="shared" si="8"/>
        <v/>
      </c>
      <c r="AE44" s="97" t="str">
        <f t="shared" si="9"/>
        <v/>
      </c>
      <c r="AF44" s="97" t="str">
        <f t="shared" si="10"/>
        <v/>
      </c>
      <c r="AG44" s="97" t="str">
        <f t="shared" si="11"/>
        <v/>
      </c>
      <c r="AH44" s="97" t="str">
        <f t="shared" si="12"/>
        <v/>
      </c>
      <c r="AI44" s="97" t="str">
        <f t="shared" si="13"/>
        <v/>
      </c>
      <c r="AJ44" s="97" t="str">
        <f t="shared" si="14"/>
        <v/>
      </c>
      <c r="AK44" s="97" t="str">
        <f t="shared" si="15"/>
        <v/>
      </c>
      <c r="AL44" s="97" t="str">
        <f t="shared" si="16"/>
        <v/>
      </c>
      <c r="AM44" s="97" t="str">
        <f t="shared" si="17"/>
        <v/>
      </c>
      <c r="AN44" s="63" t="str">
        <f t="shared" si="18"/>
        <v/>
      </c>
    </row>
    <row r="45" spans="1:40">
      <c r="A45" s="196" t="s">
        <v>353</v>
      </c>
      <c r="B45" s="18" t="str">
        <f t="shared" ca="1" si="3"/>
        <v>No entry required</v>
      </c>
      <c r="C45" s="65" t="s">
        <v>55</v>
      </c>
      <c r="D45" s="126"/>
      <c r="E45" s="126"/>
      <c r="F45" s="126"/>
      <c r="G45" s="126"/>
      <c r="H45" s="126"/>
      <c r="I45" s="126"/>
      <c r="J45" s="126"/>
      <c r="K45" s="126"/>
      <c r="L45" s="126"/>
      <c r="M45" s="126"/>
      <c r="N45" s="97">
        <f t="shared" si="6"/>
        <v>0</v>
      </c>
      <c r="P45" s="65" t="str">
        <f>'N0.6_Lookup_References'!B42</f>
        <v>-</v>
      </c>
      <c r="Q45" s="126"/>
      <c r="R45" s="126"/>
      <c r="S45" s="126"/>
      <c r="T45" s="126"/>
      <c r="U45" s="126"/>
      <c r="V45" s="126"/>
      <c r="W45" s="126"/>
      <c r="X45" s="126"/>
      <c r="Y45" s="126"/>
      <c r="Z45" s="126"/>
      <c r="AA45" s="36">
        <f t="shared" si="7"/>
        <v>0</v>
      </c>
      <c r="AC45" s="65" t="s">
        <v>55</v>
      </c>
      <c r="AD45" s="97" t="str">
        <f t="shared" si="8"/>
        <v/>
      </c>
      <c r="AE45" s="97" t="str">
        <f t="shared" si="9"/>
        <v/>
      </c>
      <c r="AF45" s="97" t="str">
        <f t="shared" si="10"/>
        <v/>
      </c>
      <c r="AG45" s="97" t="str">
        <f t="shared" si="11"/>
        <v/>
      </c>
      <c r="AH45" s="97" t="str">
        <f t="shared" si="12"/>
        <v/>
      </c>
      <c r="AI45" s="97" t="str">
        <f t="shared" si="13"/>
        <v/>
      </c>
      <c r="AJ45" s="97" t="str">
        <f t="shared" si="14"/>
        <v/>
      </c>
      <c r="AK45" s="97" t="str">
        <f t="shared" si="15"/>
        <v/>
      </c>
      <c r="AL45" s="97" t="str">
        <f t="shared" si="16"/>
        <v/>
      </c>
      <c r="AM45" s="97" t="str">
        <f t="shared" si="17"/>
        <v/>
      </c>
      <c r="AN45" s="63" t="str">
        <f t="shared" si="18"/>
        <v/>
      </c>
    </row>
    <row r="46" spans="1:40">
      <c r="A46" s="196" t="s">
        <v>354</v>
      </c>
      <c r="B46" s="18" t="str">
        <f t="shared" ca="1" si="3"/>
        <v>No entry required</v>
      </c>
      <c r="C46" s="65" t="s">
        <v>55</v>
      </c>
      <c r="D46" s="126"/>
      <c r="E46" s="126"/>
      <c r="F46" s="126"/>
      <c r="G46" s="126"/>
      <c r="H46" s="126"/>
      <c r="I46" s="126"/>
      <c r="J46" s="126"/>
      <c r="K46" s="126"/>
      <c r="L46" s="126"/>
      <c r="M46" s="126"/>
      <c r="N46" s="97">
        <f t="shared" si="6"/>
        <v>0</v>
      </c>
      <c r="P46" s="65" t="str">
        <f>'N0.6_Lookup_References'!B43</f>
        <v>-</v>
      </c>
      <c r="Q46" s="126"/>
      <c r="R46" s="126"/>
      <c r="S46" s="126"/>
      <c r="T46" s="126"/>
      <c r="U46" s="126"/>
      <c r="V46" s="126"/>
      <c r="W46" s="126"/>
      <c r="X46" s="126"/>
      <c r="Y46" s="126"/>
      <c r="Z46" s="126"/>
      <c r="AA46" s="36">
        <f t="shared" si="7"/>
        <v>0</v>
      </c>
      <c r="AC46" s="65" t="s">
        <v>55</v>
      </c>
      <c r="AD46" s="97" t="str">
        <f t="shared" si="8"/>
        <v/>
      </c>
      <c r="AE46" s="97" t="str">
        <f t="shared" si="9"/>
        <v/>
      </c>
      <c r="AF46" s="97" t="str">
        <f t="shared" si="10"/>
        <v/>
      </c>
      <c r="AG46" s="97" t="str">
        <f t="shared" si="11"/>
        <v/>
      </c>
      <c r="AH46" s="97" t="str">
        <f t="shared" si="12"/>
        <v/>
      </c>
      <c r="AI46" s="97" t="str">
        <f t="shared" si="13"/>
        <v/>
      </c>
      <c r="AJ46" s="97" t="str">
        <f t="shared" si="14"/>
        <v/>
      </c>
      <c r="AK46" s="97" t="str">
        <f t="shared" si="15"/>
        <v/>
      </c>
      <c r="AL46" s="97" t="str">
        <f t="shared" si="16"/>
        <v/>
      </c>
      <c r="AM46" s="97" t="str">
        <f t="shared" si="17"/>
        <v/>
      </c>
      <c r="AN46" s="63" t="str">
        <f t="shared" si="18"/>
        <v/>
      </c>
    </row>
    <row r="47" spans="1:40">
      <c r="A47" s="196" t="s">
        <v>355</v>
      </c>
      <c r="B47" s="18" t="str">
        <f t="shared" ca="1" si="3"/>
        <v>No entry required</v>
      </c>
      <c r="C47" s="65" t="s">
        <v>55</v>
      </c>
      <c r="D47" s="126"/>
      <c r="E47" s="126"/>
      <c r="F47" s="126"/>
      <c r="G47" s="126"/>
      <c r="H47" s="126"/>
      <c r="I47" s="126"/>
      <c r="J47" s="126"/>
      <c r="K47" s="126"/>
      <c r="L47" s="126"/>
      <c r="M47" s="126"/>
      <c r="N47" s="97">
        <f t="shared" si="6"/>
        <v>0</v>
      </c>
      <c r="P47" s="65" t="str">
        <f>'N0.6_Lookup_References'!B44</f>
        <v>-</v>
      </c>
      <c r="Q47" s="126"/>
      <c r="R47" s="126"/>
      <c r="S47" s="126"/>
      <c r="T47" s="126"/>
      <c r="U47" s="126"/>
      <c r="V47" s="126"/>
      <c r="W47" s="126"/>
      <c r="X47" s="126"/>
      <c r="Y47" s="126"/>
      <c r="Z47" s="126"/>
      <c r="AA47" s="36">
        <f t="shared" si="7"/>
        <v>0</v>
      </c>
      <c r="AC47" s="65" t="s">
        <v>55</v>
      </c>
      <c r="AD47" s="97" t="str">
        <f t="shared" si="8"/>
        <v/>
      </c>
      <c r="AE47" s="97" t="str">
        <f t="shared" si="9"/>
        <v/>
      </c>
      <c r="AF47" s="97" t="str">
        <f t="shared" si="10"/>
        <v/>
      </c>
      <c r="AG47" s="97" t="str">
        <f t="shared" si="11"/>
        <v/>
      </c>
      <c r="AH47" s="97" t="str">
        <f t="shared" si="12"/>
        <v/>
      </c>
      <c r="AI47" s="97" t="str">
        <f t="shared" si="13"/>
        <v/>
      </c>
      <c r="AJ47" s="97" t="str">
        <f t="shared" si="14"/>
        <v/>
      </c>
      <c r="AK47" s="97" t="str">
        <f t="shared" si="15"/>
        <v/>
      </c>
      <c r="AL47" s="97" t="str">
        <f t="shared" si="16"/>
        <v/>
      </c>
      <c r="AM47" s="97" t="str">
        <f t="shared" si="17"/>
        <v/>
      </c>
      <c r="AN47" s="63" t="str">
        <f t="shared" si="18"/>
        <v/>
      </c>
    </row>
    <row r="48" spans="1:40">
      <c r="A48" s="196" t="s">
        <v>356</v>
      </c>
      <c r="B48" s="18" t="str">
        <f t="shared" ca="1" si="3"/>
        <v>No entry required</v>
      </c>
      <c r="C48" s="65" t="s">
        <v>55</v>
      </c>
      <c r="D48" s="126"/>
      <c r="E48" s="126"/>
      <c r="F48" s="126"/>
      <c r="G48" s="126"/>
      <c r="H48" s="126"/>
      <c r="I48" s="126"/>
      <c r="J48" s="126"/>
      <c r="K48" s="126"/>
      <c r="L48" s="126"/>
      <c r="M48" s="126"/>
      <c r="N48" s="97">
        <f t="shared" si="6"/>
        <v>0</v>
      </c>
      <c r="P48" s="65" t="str">
        <f>'N0.6_Lookup_References'!B45</f>
        <v>-</v>
      </c>
      <c r="Q48" s="126"/>
      <c r="R48" s="126"/>
      <c r="S48" s="126"/>
      <c r="T48" s="126"/>
      <c r="U48" s="126"/>
      <c r="V48" s="126"/>
      <c r="W48" s="126"/>
      <c r="X48" s="126"/>
      <c r="Y48" s="126"/>
      <c r="Z48" s="126"/>
      <c r="AA48" s="36">
        <f t="shared" si="7"/>
        <v>0</v>
      </c>
      <c r="AC48" s="65" t="s">
        <v>55</v>
      </c>
      <c r="AD48" s="97" t="str">
        <f t="shared" si="8"/>
        <v/>
      </c>
      <c r="AE48" s="97" t="str">
        <f t="shared" si="9"/>
        <v/>
      </c>
      <c r="AF48" s="97" t="str">
        <f t="shared" si="10"/>
        <v/>
      </c>
      <c r="AG48" s="97" t="str">
        <f t="shared" si="11"/>
        <v/>
      </c>
      <c r="AH48" s="97" t="str">
        <f t="shared" si="12"/>
        <v/>
      </c>
      <c r="AI48" s="97" t="str">
        <f t="shared" si="13"/>
        <v/>
      </c>
      <c r="AJ48" s="97" t="str">
        <f t="shared" si="14"/>
        <v/>
      </c>
      <c r="AK48" s="97" t="str">
        <f t="shared" si="15"/>
        <v/>
      </c>
      <c r="AL48" s="97" t="str">
        <f t="shared" si="16"/>
        <v/>
      </c>
      <c r="AM48" s="97" t="str">
        <f t="shared" si="17"/>
        <v/>
      </c>
      <c r="AN48" s="63" t="str">
        <f t="shared" si="18"/>
        <v/>
      </c>
    </row>
    <row r="49" spans="1:40">
      <c r="A49" s="196" t="s">
        <v>357</v>
      </c>
      <c r="B49" s="18" t="str">
        <f t="shared" ca="1" si="3"/>
        <v>No entry required</v>
      </c>
      <c r="C49" s="65" t="s">
        <v>55</v>
      </c>
      <c r="D49" s="126"/>
      <c r="E49" s="126"/>
      <c r="F49" s="126"/>
      <c r="G49" s="126"/>
      <c r="H49" s="126"/>
      <c r="I49" s="126"/>
      <c r="J49" s="126"/>
      <c r="K49" s="126"/>
      <c r="L49" s="126"/>
      <c r="M49" s="126"/>
      <c r="N49" s="97">
        <f t="shared" si="6"/>
        <v>0</v>
      </c>
      <c r="P49" s="65" t="str">
        <f>'N0.6_Lookup_References'!B46</f>
        <v>-</v>
      </c>
      <c r="Q49" s="126"/>
      <c r="R49" s="126"/>
      <c r="S49" s="126"/>
      <c r="T49" s="126"/>
      <c r="U49" s="126"/>
      <c r="V49" s="126"/>
      <c r="W49" s="126"/>
      <c r="X49" s="126"/>
      <c r="Y49" s="126"/>
      <c r="Z49" s="126"/>
      <c r="AA49" s="36">
        <f t="shared" si="7"/>
        <v>0</v>
      </c>
      <c r="AC49" s="65" t="s">
        <v>55</v>
      </c>
      <c r="AD49" s="97" t="str">
        <f t="shared" si="8"/>
        <v/>
      </c>
      <c r="AE49" s="97" t="str">
        <f t="shared" si="9"/>
        <v/>
      </c>
      <c r="AF49" s="97" t="str">
        <f t="shared" si="10"/>
        <v/>
      </c>
      <c r="AG49" s="97" t="str">
        <f t="shared" si="11"/>
        <v/>
      </c>
      <c r="AH49" s="97" t="str">
        <f t="shared" si="12"/>
        <v/>
      </c>
      <c r="AI49" s="97" t="str">
        <f t="shared" si="13"/>
        <v/>
      </c>
      <c r="AJ49" s="97" t="str">
        <f t="shared" si="14"/>
        <v/>
      </c>
      <c r="AK49" s="97" t="str">
        <f t="shared" si="15"/>
        <v/>
      </c>
      <c r="AL49" s="97" t="str">
        <f t="shared" si="16"/>
        <v/>
      </c>
      <c r="AM49" s="97" t="str">
        <f t="shared" si="17"/>
        <v/>
      </c>
      <c r="AN49" s="63" t="str">
        <f t="shared" si="18"/>
        <v/>
      </c>
    </row>
    <row r="50" spans="1:40">
      <c r="A50" s="196" t="s">
        <v>358</v>
      </c>
      <c r="B50" s="18" t="str">
        <f t="shared" ca="1" si="3"/>
        <v>No entry required</v>
      </c>
      <c r="C50" s="65" t="s">
        <v>55</v>
      </c>
      <c r="D50" s="126"/>
      <c r="E50" s="126"/>
      <c r="F50" s="126"/>
      <c r="G50" s="126"/>
      <c r="H50" s="126"/>
      <c r="I50" s="126"/>
      <c r="J50" s="126"/>
      <c r="K50" s="126"/>
      <c r="L50" s="126"/>
      <c r="M50" s="126"/>
      <c r="N50" s="97">
        <f t="shared" si="6"/>
        <v>0</v>
      </c>
      <c r="P50" s="65" t="str">
        <f>'N0.6_Lookup_References'!B47</f>
        <v>-</v>
      </c>
      <c r="Q50" s="126"/>
      <c r="R50" s="126"/>
      <c r="S50" s="126"/>
      <c r="T50" s="126"/>
      <c r="U50" s="126"/>
      <c r="V50" s="126"/>
      <c r="W50" s="126"/>
      <c r="X50" s="126"/>
      <c r="Y50" s="126"/>
      <c r="Z50" s="126"/>
      <c r="AA50" s="36">
        <f t="shared" si="7"/>
        <v>0</v>
      </c>
      <c r="AC50" s="65" t="s">
        <v>55</v>
      </c>
      <c r="AD50" s="97" t="str">
        <f t="shared" si="8"/>
        <v/>
      </c>
      <c r="AE50" s="97" t="str">
        <f t="shared" si="9"/>
        <v/>
      </c>
      <c r="AF50" s="97" t="str">
        <f t="shared" si="10"/>
        <v/>
      </c>
      <c r="AG50" s="97" t="str">
        <f t="shared" si="11"/>
        <v/>
      </c>
      <c r="AH50" s="97" t="str">
        <f t="shared" si="12"/>
        <v/>
      </c>
      <c r="AI50" s="97" t="str">
        <f t="shared" si="13"/>
        <v/>
      </c>
      <c r="AJ50" s="97" t="str">
        <f t="shared" si="14"/>
        <v/>
      </c>
      <c r="AK50" s="97" t="str">
        <f t="shared" si="15"/>
        <v/>
      </c>
      <c r="AL50" s="97" t="str">
        <f t="shared" si="16"/>
        <v/>
      </c>
      <c r="AM50" s="97" t="str">
        <f t="shared" si="17"/>
        <v/>
      </c>
      <c r="AN50" s="63" t="str">
        <f t="shared" si="18"/>
        <v/>
      </c>
    </row>
    <row r="51" spans="1:40">
      <c r="A51" s="196" t="s">
        <v>359</v>
      </c>
      <c r="B51" s="18" t="str">
        <f t="shared" ca="1" si="3"/>
        <v>No entry required</v>
      </c>
      <c r="C51" s="65" t="s">
        <v>55</v>
      </c>
      <c r="D51" s="126"/>
      <c r="E51" s="126"/>
      <c r="F51" s="126"/>
      <c r="G51" s="126"/>
      <c r="H51" s="126"/>
      <c r="I51" s="126"/>
      <c r="J51" s="126"/>
      <c r="K51" s="126"/>
      <c r="L51" s="126"/>
      <c r="M51" s="126"/>
      <c r="N51" s="97">
        <f t="shared" si="6"/>
        <v>0</v>
      </c>
      <c r="P51" s="65" t="str">
        <f>'N0.6_Lookup_References'!B48</f>
        <v>-</v>
      </c>
      <c r="Q51" s="126"/>
      <c r="R51" s="126"/>
      <c r="S51" s="126"/>
      <c r="T51" s="126"/>
      <c r="U51" s="126"/>
      <c r="V51" s="126"/>
      <c r="W51" s="126"/>
      <c r="X51" s="126"/>
      <c r="Y51" s="126"/>
      <c r="Z51" s="126"/>
      <c r="AA51" s="36">
        <f t="shared" si="7"/>
        <v>0</v>
      </c>
      <c r="AC51" s="65" t="s">
        <v>55</v>
      </c>
      <c r="AD51" s="97" t="str">
        <f t="shared" si="8"/>
        <v/>
      </c>
      <c r="AE51" s="97" t="str">
        <f t="shared" si="9"/>
        <v/>
      </c>
      <c r="AF51" s="97" t="str">
        <f t="shared" si="10"/>
        <v/>
      </c>
      <c r="AG51" s="97" t="str">
        <f t="shared" si="11"/>
        <v/>
      </c>
      <c r="AH51" s="97" t="str">
        <f t="shared" si="12"/>
        <v/>
      </c>
      <c r="AI51" s="97" t="str">
        <f t="shared" si="13"/>
        <v/>
      </c>
      <c r="AJ51" s="97" t="str">
        <f t="shared" si="14"/>
        <v/>
      </c>
      <c r="AK51" s="97" t="str">
        <f t="shared" si="15"/>
        <v/>
      </c>
      <c r="AL51" s="97" t="str">
        <f t="shared" si="16"/>
        <v/>
      </c>
      <c r="AM51" s="97" t="str">
        <f t="shared" si="17"/>
        <v/>
      </c>
      <c r="AN51" s="63" t="str">
        <f t="shared" si="18"/>
        <v/>
      </c>
    </row>
    <row r="52" spans="1:40">
      <c r="A52" s="196" t="s">
        <v>360</v>
      </c>
      <c r="B52" s="18" t="str">
        <f t="shared" ca="1" si="3"/>
        <v>No entry required</v>
      </c>
      <c r="C52" s="65" t="s">
        <v>55</v>
      </c>
      <c r="D52" s="126"/>
      <c r="E52" s="126"/>
      <c r="F52" s="126"/>
      <c r="G52" s="126"/>
      <c r="H52" s="126"/>
      <c r="I52" s="126"/>
      <c r="J52" s="126"/>
      <c r="K52" s="126"/>
      <c r="L52" s="126"/>
      <c r="M52" s="126"/>
      <c r="N52" s="97">
        <f t="shared" si="6"/>
        <v>0</v>
      </c>
      <c r="P52" s="65" t="str">
        <f>'N0.6_Lookup_References'!B49</f>
        <v>-</v>
      </c>
      <c r="Q52" s="126"/>
      <c r="R52" s="126"/>
      <c r="S52" s="126"/>
      <c r="T52" s="126"/>
      <c r="U52" s="126"/>
      <c r="V52" s="126"/>
      <c r="W52" s="126"/>
      <c r="X52" s="126"/>
      <c r="Y52" s="126"/>
      <c r="Z52" s="126"/>
      <c r="AA52" s="36">
        <f t="shared" si="7"/>
        <v>0</v>
      </c>
      <c r="AC52" s="65" t="s">
        <v>55</v>
      </c>
      <c r="AD52" s="97" t="str">
        <f t="shared" si="8"/>
        <v/>
      </c>
      <c r="AE52" s="97" t="str">
        <f t="shared" si="9"/>
        <v/>
      </c>
      <c r="AF52" s="97" t="str">
        <f t="shared" si="10"/>
        <v/>
      </c>
      <c r="AG52" s="97" t="str">
        <f t="shared" si="11"/>
        <v/>
      </c>
      <c r="AH52" s="97" t="str">
        <f t="shared" si="12"/>
        <v/>
      </c>
      <c r="AI52" s="97" t="str">
        <f t="shared" si="13"/>
        <v/>
      </c>
      <c r="AJ52" s="97" t="str">
        <f t="shared" si="14"/>
        <v/>
      </c>
      <c r="AK52" s="97" t="str">
        <f t="shared" si="15"/>
        <v/>
      </c>
      <c r="AL52" s="97" t="str">
        <f t="shared" si="16"/>
        <v/>
      </c>
      <c r="AM52" s="97" t="str">
        <f t="shared" si="17"/>
        <v/>
      </c>
      <c r="AN52" s="63" t="str">
        <f t="shared" si="18"/>
        <v/>
      </c>
    </row>
    <row r="53" spans="1:40">
      <c r="A53" s="196" t="s">
        <v>361</v>
      </c>
      <c r="B53" s="18" t="str">
        <f t="shared" ca="1" si="3"/>
        <v>No entry required</v>
      </c>
      <c r="C53" s="65" t="s">
        <v>55</v>
      </c>
      <c r="D53" s="126"/>
      <c r="E53" s="126"/>
      <c r="F53" s="126"/>
      <c r="G53" s="126"/>
      <c r="H53" s="126"/>
      <c r="I53" s="126"/>
      <c r="J53" s="126"/>
      <c r="K53" s="126"/>
      <c r="L53" s="126"/>
      <c r="M53" s="126"/>
      <c r="N53" s="97">
        <f t="shared" si="6"/>
        <v>0</v>
      </c>
      <c r="P53" s="65" t="str">
        <f>'N0.6_Lookup_References'!B50</f>
        <v>-</v>
      </c>
      <c r="Q53" s="126"/>
      <c r="R53" s="126"/>
      <c r="S53" s="126"/>
      <c r="T53" s="126"/>
      <c r="U53" s="126"/>
      <c r="V53" s="126"/>
      <c r="W53" s="126"/>
      <c r="X53" s="126"/>
      <c r="Y53" s="126"/>
      <c r="Z53" s="126"/>
      <c r="AA53" s="36">
        <f t="shared" si="7"/>
        <v>0</v>
      </c>
      <c r="AC53" s="65" t="s">
        <v>55</v>
      </c>
      <c r="AD53" s="97" t="str">
        <f t="shared" si="8"/>
        <v/>
      </c>
      <c r="AE53" s="97" t="str">
        <f t="shared" si="9"/>
        <v/>
      </c>
      <c r="AF53" s="97" t="str">
        <f t="shared" si="10"/>
        <v/>
      </c>
      <c r="AG53" s="97" t="str">
        <f t="shared" si="11"/>
        <v/>
      </c>
      <c r="AH53" s="97" t="str">
        <f t="shared" si="12"/>
        <v/>
      </c>
      <c r="AI53" s="97" t="str">
        <f t="shared" si="13"/>
        <v/>
      </c>
      <c r="AJ53" s="97" t="str">
        <f t="shared" si="14"/>
        <v/>
      </c>
      <c r="AK53" s="97" t="str">
        <f t="shared" si="15"/>
        <v/>
      </c>
      <c r="AL53" s="97" t="str">
        <f t="shared" si="16"/>
        <v/>
      </c>
      <c r="AM53" s="97" t="str">
        <f t="shared" si="17"/>
        <v/>
      </c>
      <c r="AN53" s="63" t="str">
        <f t="shared" si="18"/>
        <v/>
      </c>
    </row>
    <row r="54" spans="1:40">
      <c r="A54" s="17"/>
      <c r="B54" s="18" t="s">
        <v>29</v>
      </c>
      <c r="C54" s="65" t="s">
        <v>55</v>
      </c>
      <c r="D54" s="65"/>
      <c r="E54" s="65"/>
      <c r="F54" s="65"/>
      <c r="G54" s="65"/>
      <c r="H54" s="65"/>
      <c r="I54" s="65"/>
      <c r="J54" s="65"/>
      <c r="K54" s="65"/>
      <c r="L54" s="65"/>
      <c r="M54" s="65"/>
      <c r="N54" s="36">
        <f>SUM(N17:N53)</f>
        <v>2579.8403273382451</v>
      </c>
    </row>
    <row r="56" spans="1:40" ht="18">
      <c r="A56" s="9" t="s">
        <v>127</v>
      </c>
      <c r="Q56" s="9"/>
      <c r="AA56" s="127"/>
    </row>
    <row r="58" spans="1:40">
      <c r="A58" s="13" t="s">
        <v>155</v>
      </c>
      <c r="B58" s="125"/>
      <c r="C58" s="125"/>
      <c r="D58" s="291" t="s">
        <v>156</v>
      </c>
      <c r="E58" s="292"/>
      <c r="F58" s="292"/>
      <c r="G58" s="292"/>
      <c r="H58" s="292"/>
      <c r="I58" s="292"/>
      <c r="J58" s="292"/>
      <c r="K58" s="292"/>
      <c r="L58" s="292"/>
      <c r="M58" s="293"/>
      <c r="P58" s="125"/>
      <c r="Q58" s="291" t="s">
        <v>128</v>
      </c>
      <c r="R58" s="292"/>
      <c r="S58" s="292"/>
      <c r="T58" s="292"/>
      <c r="U58" s="292"/>
      <c r="V58" s="292"/>
      <c r="W58" s="292"/>
      <c r="X58" s="292"/>
      <c r="Y58" s="292"/>
      <c r="Z58" s="293"/>
    </row>
    <row r="59" spans="1:40" ht="15.75" thickBot="1">
      <c r="A59" s="195"/>
      <c r="B59" s="195" t="s">
        <v>4</v>
      </c>
      <c r="C59" s="64" t="s">
        <v>53</v>
      </c>
      <c r="D59" s="20" t="s">
        <v>5</v>
      </c>
      <c r="E59" s="21" t="s">
        <v>6</v>
      </c>
      <c r="F59" s="22" t="s">
        <v>7</v>
      </c>
      <c r="G59" s="23" t="s">
        <v>8</v>
      </c>
      <c r="H59" s="24" t="s">
        <v>9</v>
      </c>
      <c r="I59" s="25" t="s">
        <v>116</v>
      </c>
      <c r="J59" s="26" t="s">
        <v>117</v>
      </c>
      <c r="K59" s="29" t="s">
        <v>118</v>
      </c>
      <c r="L59" s="27" t="s">
        <v>119</v>
      </c>
      <c r="M59" s="28" t="s">
        <v>120</v>
      </c>
      <c r="N59" s="32" t="s">
        <v>29</v>
      </c>
      <c r="P59" s="237" t="s">
        <v>53</v>
      </c>
      <c r="Q59" s="67" t="s">
        <v>5</v>
      </c>
      <c r="R59" s="21" t="s">
        <v>6</v>
      </c>
      <c r="S59" s="22" t="s">
        <v>7</v>
      </c>
      <c r="T59" s="23" t="s">
        <v>8</v>
      </c>
      <c r="U59" s="24" t="s">
        <v>9</v>
      </c>
      <c r="V59" s="25" t="s">
        <v>116</v>
      </c>
      <c r="W59" s="26" t="s">
        <v>117</v>
      </c>
      <c r="X59" s="29" t="s">
        <v>118</v>
      </c>
      <c r="Y59" s="27" t="s">
        <v>119</v>
      </c>
      <c r="Z59" s="28" t="s">
        <v>120</v>
      </c>
      <c r="AA59" s="32" t="s">
        <v>29</v>
      </c>
    </row>
    <row r="60" spans="1:40">
      <c r="A60" s="196" t="s">
        <v>305</v>
      </c>
      <c r="B60" s="18" t="str">
        <f ca="1">INDIRECT("N3." &amp; $A60 &amp; "!$A$12")</f>
        <v>132kV Circuit Breaker</v>
      </c>
      <c r="C60" s="65" t="s">
        <v>56</v>
      </c>
      <c r="D60" s="128">
        <v>0.8749211640178145</v>
      </c>
      <c r="E60" s="128">
        <v>1.896551536197006</v>
      </c>
      <c r="F60" s="128">
        <v>3.0216118123194686</v>
      </c>
      <c r="G60" s="128">
        <v>3.663171907673175</v>
      </c>
      <c r="H60" s="128">
        <v>0</v>
      </c>
      <c r="I60" s="128">
        <v>0</v>
      </c>
      <c r="J60" s="128">
        <v>0</v>
      </c>
      <c r="K60" s="128">
        <v>0</v>
      </c>
      <c r="L60" s="128">
        <v>0</v>
      </c>
      <c r="M60" s="128">
        <v>10.146623414030991</v>
      </c>
      <c r="N60" s="129">
        <f t="array" ref="N60">IFERROR(SUM(Q60:Z60/SUM(Q60:Z60) * D60:M60),0)</f>
        <v>1.6765225648598474</v>
      </c>
      <c r="P60" s="65" t="str">
        <f>'N0.6_Lookup_References'!B14</f>
        <v>#</v>
      </c>
      <c r="Q60" s="126">
        <v>176</v>
      </c>
      <c r="R60" s="126">
        <v>31</v>
      </c>
      <c r="S60" s="126">
        <v>15</v>
      </c>
      <c r="T60" s="126">
        <v>2</v>
      </c>
      <c r="U60" s="126">
        <v>0</v>
      </c>
      <c r="V60" s="126">
        <v>0</v>
      </c>
      <c r="W60" s="126">
        <v>0</v>
      </c>
      <c r="X60" s="126">
        <v>0</v>
      </c>
      <c r="Y60" s="126">
        <v>0</v>
      </c>
      <c r="Z60" s="126">
        <v>13</v>
      </c>
      <c r="AA60" s="36">
        <f>SUM(Q60:Z60)</f>
        <v>237</v>
      </c>
      <c r="AB60" s="66" t="str">
        <f t="shared" ref="AB60:AB96" si="19">IF(ABS(AA17-AA60)&lt;0.1,"OK","Error")</f>
        <v>OK</v>
      </c>
    </row>
    <row r="61" spans="1:40">
      <c r="A61" s="196" t="s">
        <v>306</v>
      </c>
      <c r="B61" s="18" t="str">
        <f t="shared" ref="B61:B96" ca="1" si="20">INDIRECT("N3." &amp; $A61 &amp; "!$A$12")</f>
        <v>132kV Transformer</v>
      </c>
      <c r="C61" s="65" t="s">
        <v>56</v>
      </c>
      <c r="D61" s="128">
        <v>0.88235212971416155</v>
      </c>
      <c r="E61" s="128">
        <v>1.8635212425320578</v>
      </c>
      <c r="F61" s="128">
        <v>2.9729387953729778</v>
      </c>
      <c r="G61" s="128">
        <v>4.1945945647630367</v>
      </c>
      <c r="H61" s="128">
        <v>5.0738644521779523</v>
      </c>
      <c r="I61" s="128">
        <v>5.7221852200814967</v>
      </c>
      <c r="J61" s="128">
        <v>6.8535106317954284</v>
      </c>
      <c r="K61" s="128">
        <v>8.0974626843653876</v>
      </c>
      <c r="L61" s="128">
        <v>9.05561277806882</v>
      </c>
      <c r="M61" s="128">
        <v>11.248920305359874</v>
      </c>
      <c r="N61" s="129">
        <f t="array" ref="N61">IFERROR(SUM(Q61:Z61/SUM(Q61:Z61) * D61:M61),0)</f>
        <v>4.286895708026246</v>
      </c>
      <c r="P61" s="65" t="str">
        <f>'N0.6_Lookup_References'!B15</f>
        <v>#</v>
      </c>
      <c r="Q61" s="126">
        <v>60</v>
      </c>
      <c r="R61" s="126">
        <v>17</v>
      </c>
      <c r="S61" s="126">
        <v>8</v>
      </c>
      <c r="T61" s="126">
        <v>6</v>
      </c>
      <c r="U61" s="126">
        <v>8</v>
      </c>
      <c r="V61" s="126">
        <v>3</v>
      </c>
      <c r="W61" s="126">
        <v>31</v>
      </c>
      <c r="X61" s="126">
        <v>35</v>
      </c>
      <c r="Y61" s="126">
        <v>4</v>
      </c>
      <c r="Z61" s="126">
        <v>2</v>
      </c>
      <c r="AA61" s="36">
        <f t="shared" ref="AA61:AA74" si="21">SUM(Q61:Z61)</f>
        <v>174</v>
      </c>
      <c r="AB61" s="66" t="str">
        <f t="shared" si="19"/>
        <v>OK</v>
      </c>
    </row>
    <row r="62" spans="1:40">
      <c r="A62" s="196" t="s">
        <v>307</v>
      </c>
      <c r="B62" s="18" t="str">
        <f t="shared" ca="1" si="20"/>
        <v>132kV Reactor</v>
      </c>
      <c r="C62" s="65" t="s">
        <v>56</v>
      </c>
      <c r="D62" s="128">
        <v>0</v>
      </c>
      <c r="E62" s="128">
        <v>0</v>
      </c>
      <c r="F62" s="128">
        <v>0</v>
      </c>
      <c r="G62" s="128">
        <v>0</v>
      </c>
      <c r="H62" s="128">
        <v>0</v>
      </c>
      <c r="I62" s="128">
        <v>6.4683728418124398</v>
      </c>
      <c r="J62" s="128">
        <v>0</v>
      </c>
      <c r="K62" s="128">
        <v>7.7312999093481096</v>
      </c>
      <c r="L62" s="128">
        <v>0</v>
      </c>
      <c r="M62" s="128">
        <v>0</v>
      </c>
      <c r="N62" s="129">
        <f t="array" ref="N62">IFERROR(SUM(Q62:Z62/SUM(Q62:Z62) * D62:M62),0)</f>
        <v>7.0998363755802743</v>
      </c>
      <c r="P62" s="65" t="str">
        <f>'N0.6_Lookup_References'!B16</f>
        <v>#</v>
      </c>
      <c r="Q62" s="126">
        <v>0</v>
      </c>
      <c r="R62" s="126">
        <v>0</v>
      </c>
      <c r="S62" s="126">
        <v>0</v>
      </c>
      <c r="T62" s="126">
        <v>0</v>
      </c>
      <c r="U62" s="126">
        <v>0</v>
      </c>
      <c r="V62" s="126">
        <v>1</v>
      </c>
      <c r="W62" s="126">
        <v>0</v>
      </c>
      <c r="X62" s="126">
        <v>1</v>
      </c>
      <c r="Y62" s="126">
        <v>0</v>
      </c>
      <c r="Z62" s="126">
        <v>0</v>
      </c>
      <c r="AA62" s="36">
        <f t="shared" si="21"/>
        <v>2</v>
      </c>
      <c r="AB62" s="66" t="str">
        <f t="shared" si="19"/>
        <v>OK</v>
      </c>
    </row>
    <row r="63" spans="1:40">
      <c r="A63" s="196" t="s">
        <v>308</v>
      </c>
      <c r="B63" s="18" t="str">
        <f t="shared" ca="1" si="20"/>
        <v>132kV Underground Cable</v>
      </c>
      <c r="C63" s="65" t="s">
        <v>56</v>
      </c>
      <c r="D63" s="128">
        <v>0.98156190140859678</v>
      </c>
      <c r="E63" s="128">
        <v>1.7419605768904529</v>
      </c>
      <c r="F63" s="128">
        <v>2.7582805621256883</v>
      </c>
      <c r="G63" s="128">
        <v>4.1230560768791849</v>
      </c>
      <c r="H63" s="128">
        <v>4.8597545652897551</v>
      </c>
      <c r="I63" s="128">
        <v>6.0295820455427354</v>
      </c>
      <c r="J63" s="128">
        <v>0</v>
      </c>
      <c r="K63" s="128">
        <v>0</v>
      </c>
      <c r="L63" s="128">
        <v>0</v>
      </c>
      <c r="M63" s="128">
        <v>0</v>
      </c>
      <c r="N63" s="129">
        <f t="array" ref="N63">IFERROR(SUM(Q63:Z63/SUM(Q63:Z63) * D63:M63),0)</f>
        <v>1.3079093177253953</v>
      </c>
      <c r="P63" s="65" t="str">
        <f>'N0.6_Lookup_References'!B17</f>
        <v>km</v>
      </c>
      <c r="Q63" s="126">
        <v>257.85400000000016</v>
      </c>
      <c r="R63" s="126">
        <v>22.484799999999993</v>
      </c>
      <c r="S63" s="126">
        <v>11.835000000000003</v>
      </c>
      <c r="T63" s="126">
        <v>11.651600000000004</v>
      </c>
      <c r="U63" s="126">
        <v>1.4763999999999999</v>
      </c>
      <c r="V63" s="126">
        <v>4.0621999999999998</v>
      </c>
      <c r="W63" s="126">
        <v>0</v>
      </c>
      <c r="X63" s="126">
        <v>0</v>
      </c>
      <c r="Y63" s="126">
        <v>0</v>
      </c>
      <c r="Z63" s="126">
        <v>0</v>
      </c>
      <c r="AA63" s="36">
        <f t="shared" si="21"/>
        <v>309.3640000000002</v>
      </c>
      <c r="AB63" s="66" t="str">
        <f t="shared" si="19"/>
        <v>OK</v>
      </c>
    </row>
    <row r="64" spans="1:40">
      <c r="A64" s="196" t="s">
        <v>309</v>
      </c>
      <c r="B64" s="18" t="str">
        <f t="shared" ca="1" si="20"/>
        <v>132kV OHL Conductor</v>
      </c>
      <c r="C64" s="65" t="s">
        <v>56</v>
      </c>
      <c r="D64" s="128">
        <v>0.77561496448195766</v>
      </c>
      <c r="E64" s="128">
        <v>2.079750959030243</v>
      </c>
      <c r="F64" s="128">
        <v>2.8156203501440671</v>
      </c>
      <c r="G64" s="128">
        <v>4.149328962143028</v>
      </c>
      <c r="H64" s="128">
        <v>5.2075188067209677</v>
      </c>
      <c r="I64" s="128">
        <v>6.2962326090680794</v>
      </c>
      <c r="J64" s="128">
        <v>6.832362936173193</v>
      </c>
      <c r="K64" s="128">
        <v>8.1368902550378337</v>
      </c>
      <c r="L64" s="128">
        <v>0</v>
      </c>
      <c r="M64" s="128">
        <v>9.9285952186963389</v>
      </c>
      <c r="N64" s="129">
        <f t="array" ref="N64">IFERROR(SUM(Q64:Z64/SUM(Q64:Z64) * D64:M64),0)</f>
        <v>2.9353837878589064</v>
      </c>
      <c r="P64" s="65" t="str">
        <f>'N0.6_Lookup_References'!B18</f>
        <v>km</v>
      </c>
      <c r="Q64" s="126">
        <v>780.84161999999958</v>
      </c>
      <c r="R64" s="126">
        <v>96.411100000000019</v>
      </c>
      <c r="S64" s="126">
        <v>202.31239999999977</v>
      </c>
      <c r="T64" s="126">
        <v>43.630899999999983</v>
      </c>
      <c r="U64" s="126">
        <v>29.87850000000001</v>
      </c>
      <c r="V64" s="126">
        <v>22.746200000000002</v>
      </c>
      <c r="W64" s="126">
        <v>262.50919999999962</v>
      </c>
      <c r="X64" s="126">
        <v>99.325699999999955</v>
      </c>
      <c r="Y64" s="126">
        <v>0</v>
      </c>
      <c r="Z64" s="126">
        <v>8.0397000000000016</v>
      </c>
      <c r="AA64" s="36">
        <f t="shared" si="21"/>
        <v>1545.6953199999987</v>
      </c>
      <c r="AB64" s="66" t="str">
        <f t="shared" si="19"/>
        <v>OK</v>
      </c>
    </row>
    <row r="65" spans="1:28">
      <c r="A65" s="196" t="s">
        <v>310</v>
      </c>
      <c r="B65" s="18" t="str">
        <f t="shared" ca="1" si="20"/>
        <v>132kV OHL Fittings</v>
      </c>
      <c r="C65" s="65" t="s">
        <v>56</v>
      </c>
      <c r="D65" s="128">
        <v>0.90986106587880933</v>
      </c>
      <c r="E65" s="128">
        <v>1.7997000961053953</v>
      </c>
      <c r="F65" s="128">
        <v>3.0426366881150471</v>
      </c>
      <c r="G65" s="128">
        <v>3.9378810702020144</v>
      </c>
      <c r="H65" s="128">
        <v>4.9497933752973964</v>
      </c>
      <c r="I65" s="128">
        <v>6.0633261138769194</v>
      </c>
      <c r="J65" s="128">
        <v>6.922604811653617</v>
      </c>
      <c r="K65" s="128">
        <v>8.1490684474139776</v>
      </c>
      <c r="L65" s="128">
        <v>9.350161715637336</v>
      </c>
      <c r="M65" s="128">
        <v>11.305862012266545</v>
      </c>
      <c r="N65" s="129">
        <f t="array" ref="N65">IFERROR(SUM(Q65:Z65/SUM(Q65:Z65) * D65:M65),0)</f>
        <v>2.1723571140601847</v>
      </c>
      <c r="P65" s="65" t="str">
        <f>'N0.6_Lookup_References'!B19</f>
        <v>#</v>
      </c>
      <c r="Q65" s="126">
        <v>3268</v>
      </c>
      <c r="R65" s="126">
        <v>1358</v>
      </c>
      <c r="S65" s="126">
        <v>710</v>
      </c>
      <c r="T65" s="126">
        <v>397</v>
      </c>
      <c r="U65" s="126">
        <v>265</v>
      </c>
      <c r="V65" s="126">
        <v>319</v>
      </c>
      <c r="W65" s="126">
        <v>52</v>
      </c>
      <c r="X65" s="126">
        <v>74</v>
      </c>
      <c r="Y65" s="126">
        <v>29</v>
      </c>
      <c r="Z65" s="126">
        <v>48</v>
      </c>
      <c r="AA65" s="36">
        <f t="shared" si="21"/>
        <v>6520</v>
      </c>
      <c r="AB65" s="66" t="str">
        <f t="shared" si="19"/>
        <v>OK</v>
      </c>
    </row>
    <row r="66" spans="1:28">
      <c r="A66" s="196" t="s">
        <v>311</v>
      </c>
      <c r="B66" s="18" t="str">
        <f t="shared" ca="1" si="20"/>
        <v>132kV OHL Tower</v>
      </c>
      <c r="C66" s="65" t="s">
        <v>56</v>
      </c>
      <c r="D66" s="128">
        <v>0.86777080150031694</v>
      </c>
      <c r="E66" s="128">
        <v>2.1324153697374313</v>
      </c>
      <c r="F66" s="128">
        <v>2.9823387381750752</v>
      </c>
      <c r="G66" s="128">
        <v>3.9239784101546578</v>
      </c>
      <c r="H66" s="128">
        <v>4.9703488825585342</v>
      </c>
      <c r="I66" s="128">
        <v>5.5945446507229866</v>
      </c>
      <c r="J66" s="128">
        <v>7.0149665904082408</v>
      </c>
      <c r="K66" s="128">
        <v>7.9132981705991083</v>
      </c>
      <c r="L66" s="128">
        <v>8.9601851224193929</v>
      </c>
      <c r="M66" s="128">
        <v>12.404606106377145</v>
      </c>
      <c r="N66" s="129">
        <f t="array" ref="N66">IFERROR(SUM(Q66:Z66/SUM(Q66:Z66) * D66:M66),0)</f>
        <v>5.1817523028491292</v>
      </c>
      <c r="P66" s="65" t="str">
        <f>'N0.6_Lookup_References'!B20</f>
        <v>#</v>
      </c>
      <c r="Q66" s="126">
        <v>580</v>
      </c>
      <c r="R66" s="126">
        <v>342</v>
      </c>
      <c r="S66" s="126">
        <v>227</v>
      </c>
      <c r="T66" s="126">
        <v>267</v>
      </c>
      <c r="U66" s="126">
        <v>151</v>
      </c>
      <c r="V66" s="126">
        <v>518</v>
      </c>
      <c r="W66" s="126">
        <v>174</v>
      </c>
      <c r="X66" s="126">
        <v>68</v>
      </c>
      <c r="Y66" s="126">
        <v>37</v>
      </c>
      <c r="Z66" s="126">
        <v>492</v>
      </c>
      <c r="AA66" s="36">
        <f t="shared" si="21"/>
        <v>2856</v>
      </c>
      <c r="AB66" s="66" t="str">
        <f t="shared" si="19"/>
        <v>OK</v>
      </c>
    </row>
    <row r="67" spans="1:28">
      <c r="A67" s="196" t="s">
        <v>312</v>
      </c>
      <c r="B67" s="18" t="str">
        <f t="shared" ca="1" si="20"/>
        <v>275kV Circuit Breaker</v>
      </c>
      <c r="C67" s="65" t="s">
        <v>56</v>
      </c>
      <c r="D67" s="128">
        <v>0.77736270395115881</v>
      </c>
      <c r="E67" s="128">
        <v>2.2230677693637055</v>
      </c>
      <c r="F67" s="128">
        <v>2.6422752719504983</v>
      </c>
      <c r="G67" s="128">
        <v>0</v>
      </c>
      <c r="H67" s="128">
        <v>0</v>
      </c>
      <c r="I67" s="128">
        <v>0</v>
      </c>
      <c r="J67" s="128">
        <v>0</v>
      </c>
      <c r="K67" s="128">
        <v>7.8807486620249438</v>
      </c>
      <c r="L67" s="128">
        <v>9.3231740312684224</v>
      </c>
      <c r="M67" s="128">
        <v>0</v>
      </c>
      <c r="N67" s="129">
        <f t="array" ref="N67">IFERROR(SUM(Q67:Z67/SUM(Q67:Z67) * D67:M67),0)</f>
        <v>1.2580358076191538</v>
      </c>
      <c r="P67" s="65" t="str">
        <f>'N0.6_Lookup_References'!B21</f>
        <v>#</v>
      </c>
      <c r="Q67" s="126">
        <v>157</v>
      </c>
      <c r="R67" s="126">
        <v>20</v>
      </c>
      <c r="S67" s="126">
        <v>5</v>
      </c>
      <c r="T67" s="126">
        <v>0</v>
      </c>
      <c r="U67" s="126">
        <v>0</v>
      </c>
      <c r="V67" s="126">
        <v>0</v>
      </c>
      <c r="W67" s="126">
        <v>0</v>
      </c>
      <c r="X67" s="126">
        <v>5</v>
      </c>
      <c r="Y67" s="126">
        <v>2</v>
      </c>
      <c r="Z67" s="126">
        <v>0</v>
      </c>
      <c r="AA67" s="36">
        <f t="shared" si="21"/>
        <v>189</v>
      </c>
      <c r="AB67" s="66" t="str">
        <f t="shared" si="19"/>
        <v>OK</v>
      </c>
    </row>
    <row r="68" spans="1:28">
      <c r="A68" s="196" t="s">
        <v>313</v>
      </c>
      <c r="B68" s="18" t="str">
        <f t="shared" ca="1" si="20"/>
        <v>275kV Transformer</v>
      </c>
      <c r="C68" s="65" t="s">
        <v>56</v>
      </c>
      <c r="D68" s="128">
        <v>0.82453944702125981</v>
      </c>
      <c r="E68" s="128">
        <v>1.7834895757579821</v>
      </c>
      <c r="F68" s="128">
        <v>3.1258581474867162</v>
      </c>
      <c r="G68" s="128">
        <v>3.9301482447435596</v>
      </c>
      <c r="H68" s="128">
        <v>4.5536439590787676</v>
      </c>
      <c r="I68" s="128">
        <v>0</v>
      </c>
      <c r="J68" s="128">
        <v>6.9131368475954051</v>
      </c>
      <c r="K68" s="128">
        <v>8.2235454658911387</v>
      </c>
      <c r="L68" s="128">
        <v>8.8675522919651772</v>
      </c>
      <c r="M68" s="128">
        <v>10.121799799731312</v>
      </c>
      <c r="N68" s="129">
        <f t="array" ref="N68">IFERROR(SUM(Q68:Z68/SUM(Q68:Z68) * D68:M68),0)</f>
        <v>3.484806453480644</v>
      </c>
      <c r="P68" s="65" t="str">
        <f>'N0.6_Lookup_References'!B22</f>
        <v>#</v>
      </c>
      <c r="Q68" s="126">
        <v>45</v>
      </c>
      <c r="R68" s="126">
        <v>15</v>
      </c>
      <c r="S68" s="126">
        <v>4</v>
      </c>
      <c r="T68" s="126">
        <v>4</v>
      </c>
      <c r="U68" s="126">
        <v>1</v>
      </c>
      <c r="V68" s="126">
        <v>0</v>
      </c>
      <c r="W68" s="126">
        <v>13</v>
      </c>
      <c r="X68" s="126">
        <v>15</v>
      </c>
      <c r="Y68" s="126">
        <v>4</v>
      </c>
      <c r="Z68" s="126">
        <v>1</v>
      </c>
      <c r="AA68" s="36">
        <f t="shared" si="21"/>
        <v>102</v>
      </c>
      <c r="AB68" s="66" t="str">
        <f t="shared" si="19"/>
        <v>OK</v>
      </c>
    </row>
    <row r="69" spans="1:28">
      <c r="A69" s="196" t="s">
        <v>314</v>
      </c>
      <c r="B69" s="18" t="str">
        <f t="shared" ca="1" si="20"/>
        <v>275kV Reactor</v>
      </c>
      <c r="C69" s="65" t="s">
        <v>56</v>
      </c>
      <c r="D69" s="128">
        <v>0.75193460438932713</v>
      </c>
      <c r="E69" s="128">
        <v>1.7226442876435701</v>
      </c>
      <c r="F69" s="128">
        <v>0</v>
      </c>
      <c r="G69" s="128">
        <v>0</v>
      </c>
      <c r="H69" s="128">
        <v>0</v>
      </c>
      <c r="I69" s="128">
        <v>5.5</v>
      </c>
      <c r="J69" s="128">
        <v>0</v>
      </c>
      <c r="K69" s="128">
        <v>8.2194510557302074</v>
      </c>
      <c r="L69" s="128">
        <v>0</v>
      </c>
      <c r="M69" s="128">
        <v>0</v>
      </c>
      <c r="N69" s="129">
        <f t="array" ref="N69">IFERROR(SUM(Q69:Z69/SUM(Q69:Z69) * D69:M69),0)</f>
        <v>2.0769863572109908</v>
      </c>
      <c r="P69" s="65" t="str">
        <f>'N0.6_Lookup_References'!B23</f>
        <v>#</v>
      </c>
      <c r="Q69" s="126">
        <v>9</v>
      </c>
      <c r="R69" s="126">
        <v>3</v>
      </c>
      <c r="S69" s="126">
        <v>0</v>
      </c>
      <c r="T69" s="126">
        <v>0</v>
      </c>
      <c r="U69" s="126">
        <v>0</v>
      </c>
      <c r="V69" s="126">
        <v>2</v>
      </c>
      <c r="W69" s="126">
        <v>0</v>
      </c>
      <c r="X69" s="126">
        <v>1</v>
      </c>
      <c r="Y69" s="126">
        <v>0</v>
      </c>
      <c r="Z69" s="126">
        <v>0</v>
      </c>
      <c r="AA69" s="36">
        <f t="shared" si="21"/>
        <v>15</v>
      </c>
      <c r="AB69" s="66" t="str">
        <f t="shared" si="19"/>
        <v>OK</v>
      </c>
    </row>
    <row r="70" spans="1:28">
      <c r="A70" s="196" t="s">
        <v>315</v>
      </c>
      <c r="B70" s="18" t="str">
        <f t="shared" ca="1" si="20"/>
        <v>275kV Underground Cable</v>
      </c>
      <c r="C70" s="65" t="s">
        <v>56</v>
      </c>
      <c r="D70" s="128">
        <v>1.135080778748399</v>
      </c>
      <c r="E70" s="128">
        <v>2.1212790852734029</v>
      </c>
      <c r="F70" s="128">
        <v>2.6720053593214934</v>
      </c>
      <c r="G70" s="128">
        <v>4.0753114213950452</v>
      </c>
      <c r="H70" s="128">
        <v>4.870049229147309</v>
      </c>
      <c r="I70" s="128">
        <v>6.1703572753155962</v>
      </c>
      <c r="J70" s="128">
        <v>0</v>
      </c>
      <c r="K70" s="128">
        <v>0</v>
      </c>
      <c r="L70" s="128">
        <v>0</v>
      </c>
      <c r="M70" s="128">
        <v>0</v>
      </c>
      <c r="N70" s="129">
        <f t="array" ref="N70">IFERROR(SUM(Q70:Z70/SUM(Q70:Z70) * D70:M70),0)</f>
        <v>1.6689196272823337</v>
      </c>
      <c r="P70" s="65" t="str">
        <f>'N0.6_Lookup_References'!B24</f>
        <v>km</v>
      </c>
      <c r="Q70" s="126">
        <v>100.5461</v>
      </c>
      <c r="R70" s="126">
        <v>13.351700000000001</v>
      </c>
      <c r="S70" s="126">
        <v>2.5581999999999998</v>
      </c>
      <c r="T70" s="126">
        <v>0.98250000000000004</v>
      </c>
      <c r="U70" s="126">
        <v>9.1720000000000024</v>
      </c>
      <c r="V70" s="126">
        <v>2.9644999999999997</v>
      </c>
      <c r="W70" s="126">
        <v>0</v>
      </c>
      <c r="X70" s="126">
        <v>0</v>
      </c>
      <c r="Y70" s="126">
        <v>0</v>
      </c>
      <c r="Z70" s="126">
        <v>0</v>
      </c>
      <c r="AA70" s="36">
        <f t="shared" si="21"/>
        <v>129.57499999999999</v>
      </c>
      <c r="AB70" s="66" t="str">
        <f t="shared" si="19"/>
        <v>OK</v>
      </c>
    </row>
    <row r="71" spans="1:28">
      <c r="A71" s="196" t="s">
        <v>316</v>
      </c>
      <c r="B71" s="18" t="str">
        <f t="shared" ca="1" si="20"/>
        <v>275kV OHL Conductor</v>
      </c>
      <c r="C71" s="65" t="s">
        <v>56</v>
      </c>
      <c r="D71" s="128">
        <v>0.81651117731631007</v>
      </c>
      <c r="E71" s="128">
        <v>1.9975217394089277</v>
      </c>
      <c r="F71" s="128">
        <v>2.6354132441115197</v>
      </c>
      <c r="G71" s="128">
        <v>3.9628634530839069</v>
      </c>
      <c r="H71" s="128">
        <v>4.9979266043420294</v>
      </c>
      <c r="I71" s="128">
        <v>5.505990205314764</v>
      </c>
      <c r="J71" s="128">
        <v>6.8701752657395145</v>
      </c>
      <c r="K71" s="128">
        <v>8.074781879819092</v>
      </c>
      <c r="L71" s="128">
        <v>0</v>
      </c>
      <c r="M71" s="128">
        <v>10.183521461965565</v>
      </c>
      <c r="N71" s="129">
        <f t="array" ref="N71">IFERROR(SUM(Q71:Z71/SUM(Q71:Z71) * D71:M71),0)</f>
        <v>3.7241687150686271</v>
      </c>
      <c r="P71" s="65" t="str">
        <f>'N0.6_Lookup_References'!B25</f>
        <v>km</v>
      </c>
      <c r="Q71" s="126">
        <v>540.96600000000012</v>
      </c>
      <c r="R71" s="126">
        <v>28.577500000000004</v>
      </c>
      <c r="S71" s="126">
        <v>4.6186999999999996</v>
      </c>
      <c r="T71" s="126">
        <v>3.028</v>
      </c>
      <c r="U71" s="126">
        <v>66.062899999999999</v>
      </c>
      <c r="V71" s="126">
        <v>175.26860000000013</v>
      </c>
      <c r="W71" s="126">
        <v>148.76860000000002</v>
      </c>
      <c r="X71" s="126">
        <v>153.13120000000001</v>
      </c>
      <c r="Y71" s="126">
        <v>0</v>
      </c>
      <c r="Z71" s="126">
        <v>14.847599999999995</v>
      </c>
      <c r="AA71" s="36">
        <f t="shared" si="21"/>
        <v>1135.2691000000002</v>
      </c>
      <c r="AB71" s="66" t="str">
        <f t="shared" si="19"/>
        <v>OK</v>
      </c>
    </row>
    <row r="72" spans="1:28">
      <c r="A72" s="196" t="s">
        <v>317</v>
      </c>
      <c r="B72" s="18" t="str">
        <f t="shared" ca="1" si="20"/>
        <v>275kV OHL Fittings</v>
      </c>
      <c r="C72" s="65" t="s">
        <v>56</v>
      </c>
      <c r="D72" s="128">
        <v>0.85952336598531442</v>
      </c>
      <c r="E72" s="128">
        <v>2.1758447954476314</v>
      </c>
      <c r="F72" s="128">
        <v>2.842679242834488</v>
      </c>
      <c r="G72" s="128">
        <v>3.9922794587110317</v>
      </c>
      <c r="H72" s="128">
        <v>5.0018883303752686</v>
      </c>
      <c r="I72" s="128">
        <v>5.8317117707160389</v>
      </c>
      <c r="J72" s="128">
        <v>7.2344541779863603</v>
      </c>
      <c r="K72" s="128">
        <v>8.3126784374215266</v>
      </c>
      <c r="L72" s="128">
        <v>8.7917680590298222</v>
      </c>
      <c r="M72" s="128">
        <v>10.709012989563428</v>
      </c>
      <c r="N72" s="129">
        <f t="array" ref="N72">IFERROR(SUM(Q72:Z72/SUM(Q72:Z72) * D72:M72),0)</f>
        <v>1.61268680604574</v>
      </c>
      <c r="P72" s="65" t="str">
        <f>'N0.6_Lookup_References'!B26</f>
        <v>#</v>
      </c>
      <c r="Q72" s="126">
        <v>2256</v>
      </c>
      <c r="R72" s="126">
        <v>503</v>
      </c>
      <c r="S72" s="126">
        <v>528</v>
      </c>
      <c r="T72" s="126">
        <v>98</v>
      </c>
      <c r="U72" s="126">
        <v>51</v>
      </c>
      <c r="V72" s="126">
        <v>5</v>
      </c>
      <c r="W72" s="126">
        <v>36</v>
      </c>
      <c r="X72" s="126">
        <v>5</v>
      </c>
      <c r="Y72" s="126">
        <v>3</v>
      </c>
      <c r="Z72" s="126">
        <v>9</v>
      </c>
      <c r="AA72" s="36">
        <f t="shared" si="21"/>
        <v>3494</v>
      </c>
      <c r="AB72" s="66" t="str">
        <f t="shared" si="19"/>
        <v>OK</v>
      </c>
    </row>
    <row r="73" spans="1:28">
      <c r="A73" s="196" t="s">
        <v>318</v>
      </c>
      <c r="B73" s="18" t="str">
        <f t="shared" ca="1" si="20"/>
        <v>275kV OHL Tower</v>
      </c>
      <c r="C73" s="65" t="s">
        <v>56</v>
      </c>
      <c r="D73" s="128">
        <v>1.0179308971794836</v>
      </c>
      <c r="E73" s="128">
        <v>2.211244555970123</v>
      </c>
      <c r="F73" s="128">
        <v>3.1359676433659387</v>
      </c>
      <c r="G73" s="128">
        <v>3.9792222939466932</v>
      </c>
      <c r="H73" s="128">
        <v>5.0025264809956509</v>
      </c>
      <c r="I73" s="128">
        <v>5.6526302816923071</v>
      </c>
      <c r="J73" s="128">
        <v>6.8645224867598023</v>
      </c>
      <c r="K73" s="128">
        <v>7.937838650301412</v>
      </c>
      <c r="L73" s="128">
        <v>8.9708327954358484</v>
      </c>
      <c r="M73" s="128">
        <v>12.667339262363473</v>
      </c>
      <c r="N73" s="129">
        <f t="array" ref="N73">IFERROR(SUM(Q73:Z73/SUM(Q73:Z73) * D73:M73),0)</f>
        <v>5.1287831899009664</v>
      </c>
      <c r="P73" s="65" t="str">
        <f>'N0.6_Lookup_References'!B27</f>
        <v>#</v>
      </c>
      <c r="Q73" s="126">
        <v>109</v>
      </c>
      <c r="R73" s="126">
        <v>148</v>
      </c>
      <c r="S73" s="126">
        <v>548</v>
      </c>
      <c r="T73" s="126">
        <v>189</v>
      </c>
      <c r="U73" s="126">
        <v>119</v>
      </c>
      <c r="V73" s="126">
        <v>285</v>
      </c>
      <c r="W73" s="126">
        <v>131</v>
      </c>
      <c r="X73" s="126">
        <v>27</v>
      </c>
      <c r="Y73" s="126">
        <v>38</v>
      </c>
      <c r="Z73" s="126">
        <v>213</v>
      </c>
      <c r="AA73" s="36">
        <f t="shared" si="21"/>
        <v>1807</v>
      </c>
      <c r="AB73" s="66" t="str">
        <f t="shared" si="19"/>
        <v>OK</v>
      </c>
    </row>
    <row r="74" spans="1:28">
      <c r="A74" s="196" t="s">
        <v>319</v>
      </c>
      <c r="B74" s="18" t="str">
        <f t="shared" ca="1" si="20"/>
        <v>400kV Circuit Breaker</v>
      </c>
      <c r="C74" s="65" t="s">
        <v>56</v>
      </c>
      <c r="D74" s="128">
        <v>0.9075646555623772</v>
      </c>
      <c r="E74" s="128">
        <v>2.428659513668574</v>
      </c>
      <c r="F74" s="128">
        <v>3.1635101438678088</v>
      </c>
      <c r="G74" s="128">
        <v>3.8094747559598106</v>
      </c>
      <c r="H74" s="128">
        <v>0</v>
      </c>
      <c r="I74" s="128">
        <v>5.5</v>
      </c>
      <c r="J74" s="128">
        <v>0</v>
      </c>
      <c r="K74" s="128">
        <v>0</v>
      </c>
      <c r="L74" s="128">
        <v>9.4034632183996489</v>
      </c>
      <c r="M74" s="128">
        <v>0</v>
      </c>
      <c r="N74" s="129">
        <f t="array" ref="N74">IFERROR(SUM(Q74:Z74/SUM(Q74:Z74) * D74:M74),0)</f>
        <v>1.5216344457705111</v>
      </c>
      <c r="P74" s="65" t="str">
        <f>'N0.6_Lookup_References'!B28</f>
        <v>#</v>
      </c>
      <c r="Q74" s="126">
        <v>89</v>
      </c>
      <c r="R74" s="126">
        <v>6</v>
      </c>
      <c r="S74" s="126">
        <v>3</v>
      </c>
      <c r="T74" s="126">
        <v>2</v>
      </c>
      <c r="U74" s="126">
        <v>0</v>
      </c>
      <c r="V74" s="126">
        <v>8</v>
      </c>
      <c r="W74" s="126">
        <v>0</v>
      </c>
      <c r="X74" s="126">
        <v>0</v>
      </c>
      <c r="Y74" s="126">
        <v>1</v>
      </c>
      <c r="Z74" s="126">
        <v>0</v>
      </c>
      <c r="AA74" s="36">
        <f t="shared" si="21"/>
        <v>109</v>
      </c>
      <c r="AB74" s="66" t="str">
        <f t="shared" si="19"/>
        <v>OK</v>
      </c>
    </row>
    <row r="75" spans="1:28">
      <c r="A75" s="196" t="s">
        <v>320</v>
      </c>
      <c r="B75" s="18" t="str">
        <f t="shared" ca="1" si="20"/>
        <v>400kV Transformer</v>
      </c>
      <c r="C75" s="65" t="s">
        <v>56</v>
      </c>
      <c r="D75" s="128">
        <v>1.0471249202389912</v>
      </c>
      <c r="E75" s="128">
        <v>1.8605870616074791</v>
      </c>
      <c r="F75" s="128">
        <v>0</v>
      </c>
      <c r="G75" s="128">
        <v>4.2875143698719578</v>
      </c>
      <c r="H75" s="128">
        <v>5.0218263565500605</v>
      </c>
      <c r="I75" s="128">
        <v>5.5750846046632008</v>
      </c>
      <c r="J75" s="128">
        <v>7.0284390500096166</v>
      </c>
      <c r="K75" s="128">
        <v>8.1247769460965671</v>
      </c>
      <c r="L75" s="128">
        <v>0</v>
      </c>
      <c r="M75" s="128">
        <v>0</v>
      </c>
      <c r="N75" s="129">
        <f t="array" ref="N75">IFERROR(SUM(Q75:Z75/SUM(Q75:Z75) * D75:M75),0)</f>
        <v>3.3300390718020285</v>
      </c>
      <c r="P75" s="65" t="str">
        <f>'N0.6_Lookup_References'!B29</f>
        <v>#</v>
      </c>
      <c r="Q75" s="126">
        <v>20</v>
      </c>
      <c r="R75" s="126">
        <v>3</v>
      </c>
      <c r="S75" s="126">
        <v>0</v>
      </c>
      <c r="T75" s="126">
        <v>3</v>
      </c>
      <c r="U75" s="126">
        <v>1</v>
      </c>
      <c r="V75" s="126">
        <v>3</v>
      </c>
      <c r="W75" s="126">
        <v>4</v>
      </c>
      <c r="X75" s="126">
        <v>5</v>
      </c>
      <c r="Y75" s="126">
        <v>0</v>
      </c>
      <c r="Z75" s="126">
        <v>0</v>
      </c>
      <c r="AA75" s="36">
        <f t="shared" ref="AA75:AA95" si="22">SUM(Q75:Z75)</f>
        <v>39</v>
      </c>
      <c r="AB75" s="66" t="str">
        <f t="shared" si="19"/>
        <v>OK</v>
      </c>
    </row>
    <row r="76" spans="1:28">
      <c r="A76" s="196" t="s">
        <v>321</v>
      </c>
      <c r="B76" s="18" t="str">
        <f t="shared" ca="1" si="20"/>
        <v>400kV Reactor</v>
      </c>
      <c r="C76" s="65" t="s">
        <v>56</v>
      </c>
      <c r="D76" s="128">
        <v>0.76003832781504332</v>
      </c>
      <c r="E76" s="128">
        <v>0</v>
      </c>
      <c r="F76" s="128">
        <v>0</v>
      </c>
      <c r="G76" s="128">
        <v>0</v>
      </c>
      <c r="H76" s="128">
        <v>0</v>
      </c>
      <c r="I76" s="128">
        <v>0</v>
      </c>
      <c r="J76" s="128">
        <v>0</v>
      </c>
      <c r="K76" s="128">
        <v>0</v>
      </c>
      <c r="L76" s="128">
        <v>0</v>
      </c>
      <c r="M76" s="128">
        <v>0</v>
      </c>
      <c r="N76" s="129">
        <f t="array" ref="N76">IFERROR(SUM(Q76:Z76/SUM(Q76:Z76) * D76:M76),0)</f>
        <v>0.76003832781504332</v>
      </c>
      <c r="P76" s="65" t="str">
        <f>'N0.6_Lookup_References'!B30</f>
        <v>#</v>
      </c>
      <c r="Q76" s="126">
        <v>14</v>
      </c>
      <c r="R76" s="126">
        <v>0</v>
      </c>
      <c r="S76" s="126">
        <v>0</v>
      </c>
      <c r="T76" s="126">
        <v>0</v>
      </c>
      <c r="U76" s="126">
        <v>0</v>
      </c>
      <c r="V76" s="126">
        <v>0</v>
      </c>
      <c r="W76" s="126">
        <v>0</v>
      </c>
      <c r="X76" s="126">
        <v>0</v>
      </c>
      <c r="Y76" s="126">
        <v>0</v>
      </c>
      <c r="Z76" s="126">
        <v>0</v>
      </c>
      <c r="AA76" s="36">
        <f t="shared" si="22"/>
        <v>14</v>
      </c>
      <c r="AB76" s="66" t="str">
        <f t="shared" si="19"/>
        <v>OK</v>
      </c>
    </row>
    <row r="77" spans="1:28">
      <c r="A77" s="196" t="s">
        <v>322</v>
      </c>
      <c r="B77" s="18" t="str">
        <f t="shared" ca="1" si="20"/>
        <v>400kV Underground Cable</v>
      </c>
      <c r="C77" s="65" t="s">
        <v>56</v>
      </c>
      <c r="D77" s="128">
        <v>0.75232064982308178</v>
      </c>
      <c r="E77" s="128">
        <v>2.4730437216243506</v>
      </c>
      <c r="F77" s="128">
        <v>0</v>
      </c>
      <c r="G77" s="128">
        <v>3.8552944133661344</v>
      </c>
      <c r="H77" s="128">
        <v>0</v>
      </c>
      <c r="I77" s="128">
        <v>0</v>
      </c>
      <c r="J77" s="128">
        <v>0</v>
      </c>
      <c r="K77" s="128">
        <v>0</v>
      </c>
      <c r="L77" s="128">
        <v>0</v>
      </c>
      <c r="M77" s="128">
        <v>0</v>
      </c>
      <c r="N77" s="129">
        <f t="array" ref="N77">IFERROR(SUM(Q77:Z77/SUM(Q77:Z77) * D77:M77),0)</f>
        <v>1.3102157320899221</v>
      </c>
      <c r="P77" s="65" t="str">
        <f>'N0.6_Lookup_References'!B31</f>
        <v>km</v>
      </c>
      <c r="Q77" s="126">
        <v>10.639600000000002</v>
      </c>
      <c r="R77" s="126">
        <v>4.1997999999999998</v>
      </c>
      <c r="S77" s="126">
        <v>0</v>
      </c>
      <c r="T77" s="126">
        <v>0.41339999999999999</v>
      </c>
      <c r="U77" s="126">
        <v>0</v>
      </c>
      <c r="V77" s="126">
        <v>0</v>
      </c>
      <c r="W77" s="126">
        <v>0</v>
      </c>
      <c r="X77" s="126">
        <v>0</v>
      </c>
      <c r="Y77" s="126">
        <v>0</v>
      </c>
      <c r="Z77" s="126">
        <v>0</v>
      </c>
      <c r="AA77" s="36">
        <f t="shared" si="22"/>
        <v>15.252800000000001</v>
      </c>
      <c r="AB77" s="66" t="str">
        <f t="shared" si="19"/>
        <v>OK</v>
      </c>
    </row>
    <row r="78" spans="1:28">
      <c r="A78" s="196" t="s">
        <v>323</v>
      </c>
      <c r="B78" s="18" t="str">
        <f t="shared" ca="1" si="20"/>
        <v>400kV OHL Conductor</v>
      </c>
      <c r="C78" s="65" t="s">
        <v>56</v>
      </c>
      <c r="D78" s="128">
        <v>0.76642483459493793</v>
      </c>
      <c r="E78" s="128">
        <v>2.4220718431264583</v>
      </c>
      <c r="F78" s="128">
        <v>2.9347383155633868</v>
      </c>
      <c r="G78" s="128">
        <v>4.0461238981045264</v>
      </c>
      <c r="H78" s="128">
        <v>5.1724851177281499</v>
      </c>
      <c r="I78" s="128">
        <v>5.5029313012757726</v>
      </c>
      <c r="J78" s="128">
        <v>6.7637679286095604</v>
      </c>
      <c r="K78" s="128">
        <v>0</v>
      </c>
      <c r="L78" s="128">
        <v>8.6563721115569194</v>
      </c>
      <c r="M78" s="128">
        <v>0</v>
      </c>
      <c r="N78" s="129">
        <f t="array" ref="N78">IFERROR(SUM(Q78:Z78/SUM(Q78:Z78) * D78:M78),0)</f>
        <v>2.3887062746899641</v>
      </c>
      <c r="P78" s="65" t="str">
        <f>'N0.6_Lookup_References'!B32</f>
        <v>km</v>
      </c>
      <c r="Q78" s="126">
        <v>519.89529999999934</v>
      </c>
      <c r="R78" s="126">
        <v>60.566500000000026</v>
      </c>
      <c r="S78" s="126">
        <v>178.0522</v>
      </c>
      <c r="T78" s="126">
        <v>128.77830000000006</v>
      </c>
      <c r="U78" s="126">
        <v>30.302999999999997</v>
      </c>
      <c r="V78" s="126">
        <v>63.109400000000008</v>
      </c>
      <c r="W78" s="126">
        <v>17.650899999999996</v>
      </c>
      <c r="X78" s="126">
        <v>0</v>
      </c>
      <c r="Y78" s="126">
        <v>27.540800000000001</v>
      </c>
      <c r="Z78" s="126">
        <v>0</v>
      </c>
      <c r="AA78" s="36">
        <f t="shared" si="22"/>
        <v>1025.8963999999994</v>
      </c>
      <c r="AB78" s="66" t="str">
        <f t="shared" si="19"/>
        <v>OK</v>
      </c>
    </row>
    <row r="79" spans="1:28">
      <c r="A79" s="196" t="s">
        <v>324</v>
      </c>
      <c r="B79" s="18" t="str">
        <f t="shared" ca="1" si="20"/>
        <v>400kV OHL Fittings</v>
      </c>
      <c r="C79" s="65" t="s">
        <v>56</v>
      </c>
      <c r="D79" s="128">
        <v>0.87306147550179991</v>
      </c>
      <c r="E79" s="128">
        <v>1.920096546731207</v>
      </c>
      <c r="F79" s="128">
        <v>2.982749502689193</v>
      </c>
      <c r="G79" s="128">
        <v>4.0568408254625767</v>
      </c>
      <c r="H79" s="128">
        <v>4.6968623934114531</v>
      </c>
      <c r="I79" s="128">
        <v>6.0252112100895943</v>
      </c>
      <c r="J79" s="128">
        <v>7.1055080057486393</v>
      </c>
      <c r="K79" s="128">
        <v>7.9297208360791158</v>
      </c>
      <c r="L79" s="128">
        <v>8.9414303880608976</v>
      </c>
      <c r="M79" s="128">
        <v>11.174386309417493</v>
      </c>
      <c r="N79" s="129">
        <f t="array" ref="N79">IFERROR(SUM(Q79:Z79/SUM(Q79:Z79) * D79:M79),0)</f>
        <v>3.3922521369003515</v>
      </c>
      <c r="P79" s="65" t="str">
        <f>'N0.6_Lookup_References'!B33</f>
        <v>#</v>
      </c>
      <c r="Q79" s="126">
        <v>1178</v>
      </c>
      <c r="R79" s="126">
        <v>338</v>
      </c>
      <c r="S79" s="126">
        <v>291</v>
      </c>
      <c r="T79" s="126">
        <v>137</v>
      </c>
      <c r="U79" s="126">
        <v>662</v>
      </c>
      <c r="V79" s="126">
        <v>66</v>
      </c>
      <c r="W79" s="126">
        <v>213</v>
      </c>
      <c r="X79" s="126">
        <v>169</v>
      </c>
      <c r="Y79" s="126">
        <v>16</v>
      </c>
      <c r="Z79" s="126">
        <v>104</v>
      </c>
      <c r="AA79" s="36">
        <f t="shared" si="22"/>
        <v>3174</v>
      </c>
      <c r="AB79" s="66" t="str">
        <f t="shared" si="19"/>
        <v>OK</v>
      </c>
    </row>
    <row r="80" spans="1:28">
      <c r="A80" s="196" t="s">
        <v>325</v>
      </c>
      <c r="B80" s="18" t="str">
        <f t="shared" ca="1" si="20"/>
        <v>400kV OHL Tower</v>
      </c>
      <c r="C80" s="65" t="s">
        <v>56</v>
      </c>
      <c r="D80" s="128">
        <v>1.2292013426349244</v>
      </c>
      <c r="E80" s="128">
        <v>2.2596596111545848</v>
      </c>
      <c r="F80" s="128">
        <v>3.0634751875374846</v>
      </c>
      <c r="G80" s="128">
        <v>3.7862719184843439</v>
      </c>
      <c r="H80" s="128">
        <v>4.864395800376716</v>
      </c>
      <c r="I80" s="128">
        <v>5.533450403447091</v>
      </c>
      <c r="J80" s="128">
        <v>6.7597451494398788</v>
      </c>
      <c r="K80" s="128">
        <v>7.7125078033541286</v>
      </c>
      <c r="L80" s="128">
        <v>8.9931119799006094</v>
      </c>
      <c r="M80" s="128">
        <v>13.177316151618546</v>
      </c>
      <c r="N80" s="129">
        <f t="array" ref="N80">IFERROR(SUM(Q80:Z80/SUM(Q80:Z80) * D80:M80),0)</f>
        <v>5.5493993306103402</v>
      </c>
      <c r="P80" s="65" t="str">
        <f>'N0.6_Lookup_References'!B34</f>
        <v>#</v>
      </c>
      <c r="Q80" s="126">
        <v>116</v>
      </c>
      <c r="R80" s="126">
        <v>152</v>
      </c>
      <c r="S80" s="126">
        <v>77</v>
      </c>
      <c r="T80" s="126">
        <v>70</v>
      </c>
      <c r="U80" s="126">
        <v>487</v>
      </c>
      <c r="V80" s="126">
        <v>309</v>
      </c>
      <c r="W80" s="126">
        <v>187</v>
      </c>
      <c r="X80" s="126">
        <v>99</v>
      </c>
      <c r="Y80" s="126">
        <v>7</v>
      </c>
      <c r="Z80" s="126">
        <v>156</v>
      </c>
      <c r="AA80" s="36">
        <f t="shared" si="22"/>
        <v>1660</v>
      </c>
      <c r="AB80" s="66" t="str">
        <f t="shared" si="19"/>
        <v>OK</v>
      </c>
    </row>
    <row r="81" spans="1:28">
      <c r="A81" s="196" t="s">
        <v>326</v>
      </c>
      <c r="B81" s="18" t="str">
        <f t="shared" ca="1" si="20"/>
        <v>No entry required</v>
      </c>
      <c r="C81" s="65" t="s">
        <v>56</v>
      </c>
      <c r="D81" s="128"/>
      <c r="E81" s="128"/>
      <c r="F81" s="128"/>
      <c r="G81" s="128"/>
      <c r="H81" s="128"/>
      <c r="I81" s="128"/>
      <c r="J81" s="128"/>
      <c r="K81" s="128"/>
      <c r="L81" s="128"/>
      <c r="M81" s="128"/>
      <c r="N81" s="129">
        <f t="array" ref="N81">IFERROR(SUM(Q81:Z81/SUM(Q81:Z81) * D81:M81),0)</f>
        <v>0</v>
      </c>
      <c r="P81" s="65" t="str">
        <f>'N0.6_Lookup_References'!B35</f>
        <v>-</v>
      </c>
      <c r="Q81" s="126"/>
      <c r="R81" s="126"/>
      <c r="S81" s="126"/>
      <c r="T81" s="126"/>
      <c r="U81" s="126"/>
      <c r="V81" s="126"/>
      <c r="W81" s="126"/>
      <c r="X81" s="126"/>
      <c r="Y81" s="126"/>
      <c r="Z81" s="126"/>
      <c r="AA81" s="36">
        <f t="shared" si="22"/>
        <v>0</v>
      </c>
      <c r="AB81" s="66" t="str">
        <f t="shared" si="19"/>
        <v>OK</v>
      </c>
    </row>
    <row r="82" spans="1:28">
      <c r="A82" s="196" t="s">
        <v>327</v>
      </c>
      <c r="B82" s="18" t="str">
        <f t="shared" ca="1" si="20"/>
        <v>No entry required</v>
      </c>
      <c r="C82" s="65" t="s">
        <v>56</v>
      </c>
      <c r="D82" s="128"/>
      <c r="E82" s="128"/>
      <c r="F82" s="128"/>
      <c r="G82" s="128"/>
      <c r="H82" s="128"/>
      <c r="I82" s="128"/>
      <c r="J82" s="128"/>
      <c r="K82" s="128"/>
      <c r="L82" s="128"/>
      <c r="M82" s="128"/>
      <c r="N82" s="129">
        <f t="array" ref="N82">IFERROR(SUM(Q82:Z82/SUM(Q82:Z82) * D82:M82),0)</f>
        <v>0</v>
      </c>
      <c r="P82" s="65" t="str">
        <f>'N0.6_Lookup_References'!B36</f>
        <v>-</v>
      </c>
      <c r="Q82" s="126"/>
      <c r="R82" s="126"/>
      <c r="S82" s="126"/>
      <c r="T82" s="126"/>
      <c r="U82" s="126"/>
      <c r="V82" s="126"/>
      <c r="W82" s="126"/>
      <c r="X82" s="126"/>
      <c r="Y82" s="126"/>
      <c r="Z82" s="126"/>
      <c r="AA82" s="36">
        <f t="shared" si="22"/>
        <v>0</v>
      </c>
      <c r="AB82" s="66" t="str">
        <f t="shared" si="19"/>
        <v>OK</v>
      </c>
    </row>
    <row r="83" spans="1:28">
      <c r="A83" s="196" t="s">
        <v>328</v>
      </c>
      <c r="B83" s="18" t="str">
        <f t="shared" ca="1" si="20"/>
        <v>No entry required</v>
      </c>
      <c r="C83" s="65" t="s">
        <v>56</v>
      </c>
      <c r="D83" s="128"/>
      <c r="E83" s="128"/>
      <c r="F83" s="128"/>
      <c r="G83" s="128"/>
      <c r="H83" s="128"/>
      <c r="I83" s="128"/>
      <c r="J83" s="128"/>
      <c r="K83" s="128"/>
      <c r="L83" s="128"/>
      <c r="M83" s="128"/>
      <c r="N83" s="129">
        <f t="array" ref="N83">IFERROR(SUM(Q83:Z83/SUM(Q83:Z83) * D83:M83),0)</f>
        <v>0</v>
      </c>
      <c r="P83" s="65" t="str">
        <f>'N0.6_Lookup_References'!B37</f>
        <v>-</v>
      </c>
      <c r="Q83" s="126"/>
      <c r="R83" s="126"/>
      <c r="S83" s="126"/>
      <c r="T83" s="126"/>
      <c r="U83" s="126"/>
      <c r="V83" s="126"/>
      <c r="W83" s="126"/>
      <c r="X83" s="126"/>
      <c r="Y83" s="126"/>
      <c r="Z83" s="126"/>
      <c r="AA83" s="36">
        <f t="shared" si="22"/>
        <v>0</v>
      </c>
      <c r="AB83" s="66" t="str">
        <f t="shared" si="19"/>
        <v>OK</v>
      </c>
    </row>
    <row r="84" spans="1:28">
      <c r="A84" s="196" t="s">
        <v>329</v>
      </c>
      <c r="B84" s="18" t="str">
        <f t="shared" ca="1" si="20"/>
        <v>No entry required</v>
      </c>
      <c r="C84" s="65" t="s">
        <v>56</v>
      </c>
      <c r="D84" s="128"/>
      <c r="E84" s="128"/>
      <c r="F84" s="128"/>
      <c r="G84" s="128"/>
      <c r="H84" s="128"/>
      <c r="I84" s="128"/>
      <c r="J84" s="128"/>
      <c r="K84" s="128"/>
      <c r="L84" s="128"/>
      <c r="M84" s="128"/>
      <c r="N84" s="129">
        <f t="array" ref="N84">IFERROR(SUM(Q84:Z84/SUM(Q84:Z84) * D84:M84),0)</f>
        <v>0</v>
      </c>
      <c r="P84" s="65" t="str">
        <f>'N0.6_Lookup_References'!B38</f>
        <v>-</v>
      </c>
      <c r="Q84" s="126"/>
      <c r="R84" s="126"/>
      <c r="S84" s="126"/>
      <c r="T84" s="126"/>
      <c r="U84" s="126"/>
      <c r="V84" s="126"/>
      <c r="W84" s="126"/>
      <c r="X84" s="126"/>
      <c r="Y84" s="126"/>
      <c r="Z84" s="126"/>
      <c r="AA84" s="36">
        <f t="shared" si="22"/>
        <v>0</v>
      </c>
      <c r="AB84" s="66" t="str">
        <f t="shared" si="19"/>
        <v>OK</v>
      </c>
    </row>
    <row r="85" spans="1:28">
      <c r="A85" s="196" t="s">
        <v>330</v>
      </c>
      <c r="B85" s="18" t="str">
        <f t="shared" ca="1" si="20"/>
        <v>No entry required</v>
      </c>
      <c r="C85" s="65" t="s">
        <v>56</v>
      </c>
      <c r="D85" s="128"/>
      <c r="E85" s="128"/>
      <c r="F85" s="128"/>
      <c r="G85" s="128"/>
      <c r="H85" s="128"/>
      <c r="I85" s="128"/>
      <c r="J85" s="128"/>
      <c r="K85" s="128"/>
      <c r="L85" s="128"/>
      <c r="M85" s="128"/>
      <c r="N85" s="129">
        <f t="array" ref="N85">IFERROR(SUM(Q85:Z85/SUM(Q85:Z85) * D85:M85),0)</f>
        <v>0</v>
      </c>
      <c r="P85" s="65" t="str">
        <f>'N0.6_Lookup_References'!B39</f>
        <v>-</v>
      </c>
      <c r="Q85" s="126"/>
      <c r="R85" s="126"/>
      <c r="S85" s="126"/>
      <c r="T85" s="126"/>
      <c r="U85" s="126"/>
      <c r="V85" s="126"/>
      <c r="W85" s="126"/>
      <c r="X85" s="126"/>
      <c r="Y85" s="126"/>
      <c r="Z85" s="126"/>
      <c r="AA85" s="36">
        <f t="shared" si="22"/>
        <v>0</v>
      </c>
      <c r="AB85" s="66" t="str">
        <f t="shared" si="19"/>
        <v>OK</v>
      </c>
    </row>
    <row r="86" spans="1:28">
      <c r="A86" s="196" t="s">
        <v>351</v>
      </c>
      <c r="B86" s="18" t="str">
        <f t="shared" ca="1" si="20"/>
        <v>No entry required</v>
      </c>
      <c r="C86" s="65" t="s">
        <v>56</v>
      </c>
      <c r="D86" s="128"/>
      <c r="E86" s="128"/>
      <c r="F86" s="128"/>
      <c r="G86" s="128"/>
      <c r="H86" s="128"/>
      <c r="I86" s="128"/>
      <c r="J86" s="128"/>
      <c r="K86" s="128"/>
      <c r="L86" s="128"/>
      <c r="M86" s="128"/>
      <c r="N86" s="129">
        <f t="array" ref="N86">IFERROR(SUM(Q86:Z86/SUM(Q86:Z86) * D86:M86),0)</f>
        <v>0</v>
      </c>
      <c r="P86" s="65" t="str">
        <f>'N0.6_Lookup_References'!B40</f>
        <v>-</v>
      </c>
      <c r="Q86" s="126"/>
      <c r="R86" s="126"/>
      <c r="S86" s="126"/>
      <c r="T86" s="126"/>
      <c r="U86" s="126"/>
      <c r="V86" s="126"/>
      <c r="W86" s="126"/>
      <c r="X86" s="126"/>
      <c r="Y86" s="126"/>
      <c r="Z86" s="126"/>
      <c r="AA86" s="36">
        <f t="shared" si="22"/>
        <v>0</v>
      </c>
      <c r="AB86" s="66" t="str">
        <f t="shared" si="19"/>
        <v>OK</v>
      </c>
    </row>
    <row r="87" spans="1:28">
      <c r="A87" s="196" t="s">
        <v>352</v>
      </c>
      <c r="B87" s="18" t="str">
        <f t="shared" ca="1" si="20"/>
        <v>No entry required</v>
      </c>
      <c r="C87" s="65" t="s">
        <v>56</v>
      </c>
      <c r="D87" s="128"/>
      <c r="E87" s="128"/>
      <c r="F87" s="128"/>
      <c r="G87" s="128"/>
      <c r="H87" s="128"/>
      <c r="I87" s="128"/>
      <c r="J87" s="128"/>
      <c r="K87" s="128"/>
      <c r="L87" s="128"/>
      <c r="M87" s="128"/>
      <c r="N87" s="129">
        <f t="array" ref="N87">IFERROR(SUM(Q87:Z87/SUM(Q87:Z87) * D87:M87),0)</f>
        <v>0</v>
      </c>
      <c r="P87" s="65" t="str">
        <f>'N0.6_Lookup_References'!B41</f>
        <v>-</v>
      </c>
      <c r="Q87" s="126"/>
      <c r="R87" s="126"/>
      <c r="S87" s="126"/>
      <c r="T87" s="126"/>
      <c r="U87" s="126"/>
      <c r="V87" s="126"/>
      <c r="W87" s="126"/>
      <c r="X87" s="126"/>
      <c r="Y87" s="126"/>
      <c r="Z87" s="126"/>
      <c r="AA87" s="36">
        <f t="shared" si="22"/>
        <v>0</v>
      </c>
      <c r="AB87" s="66" t="str">
        <f t="shared" si="19"/>
        <v>OK</v>
      </c>
    </row>
    <row r="88" spans="1:28">
      <c r="A88" s="196" t="s">
        <v>353</v>
      </c>
      <c r="B88" s="18" t="str">
        <f t="shared" ca="1" si="20"/>
        <v>No entry required</v>
      </c>
      <c r="C88" s="65" t="s">
        <v>56</v>
      </c>
      <c r="D88" s="128"/>
      <c r="E88" s="128"/>
      <c r="F88" s="128"/>
      <c r="G88" s="128"/>
      <c r="H88" s="128"/>
      <c r="I88" s="128"/>
      <c r="J88" s="128"/>
      <c r="K88" s="128"/>
      <c r="L88" s="128"/>
      <c r="M88" s="128"/>
      <c r="N88" s="129">
        <f t="array" ref="N88">IFERROR(SUM(Q88:Z88/SUM(Q88:Z88) * D88:M88),0)</f>
        <v>0</v>
      </c>
      <c r="P88" s="65" t="str">
        <f>'N0.6_Lookup_References'!B42</f>
        <v>-</v>
      </c>
      <c r="Q88" s="126"/>
      <c r="R88" s="126"/>
      <c r="S88" s="126"/>
      <c r="T88" s="126"/>
      <c r="U88" s="126"/>
      <c r="V88" s="126"/>
      <c r="W88" s="126"/>
      <c r="X88" s="126"/>
      <c r="Y88" s="126"/>
      <c r="Z88" s="126"/>
      <c r="AA88" s="36">
        <f t="shared" si="22"/>
        <v>0</v>
      </c>
      <c r="AB88" s="66" t="str">
        <f t="shared" si="19"/>
        <v>OK</v>
      </c>
    </row>
    <row r="89" spans="1:28">
      <c r="A89" s="196" t="s">
        <v>354</v>
      </c>
      <c r="B89" s="18" t="str">
        <f t="shared" ca="1" si="20"/>
        <v>No entry required</v>
      </c>
      <c r="C89" s="65" t="s">
        <v>56</v>
      </c>
      <c r="D89" s="128"/>
      <c r="E89" s="128"/>
      <c r="F89" s="128"/>
      <c r="G89" s="128"/>
      <c r="H89" s="128"/>
      <c r="I89" s="128"/>
      <c r="J89" s="128"/>
      <c r="K89" s="128"/>
      <c r="L89" s="128"/>
      <c r="M89" s="128"/>
      <c r="N89" s="129">
        <f t="array" ref="N89">IFERROR(SUM(Q89:Z89/SUM(Q89:Z89) * D89:M89),0)</f>
        <v>0</v>
      </c>
      <c r="P89" s="65" t="str">
        <f>'N0.6_Lookup_References'!B43</f>
        <v>-</v>
      </c>
      <c r="Q89" s="126"/>
      <c r="R89" s="126"/>
      <c r="S89" s="126"/>
      <c r="T89" s="126"/>
      <c r="U89" s="126"/>
      <c r="V89" s="126"/>
      <c r="W89" s="126"/>
      <c r="X89" s="126"/>
      <c r="Y89" s="126"/>
      <c r="Z89" s="126"/>
      <c r="AA89" s="36">
        <f t="shared" si="22"/>
        <v>0</v>
      </c>
      <c r="AB89" s="66" t="str">
        <f t="shared" si="19"/>
        <v>OK</v>
      </c>
    </row>
    <row r="90" spans="1:28">
      <c r="A90" s="196" t="s">
        <v>355</v>
      </c>
      <c r="B90" s="18" t="str">
        <f t="shared" ca="1" si="20"/>
        <v>No entry required</v>
      </c>
      <c r="C90" s="65" t="s">
        <v>56</v>
      </c>
      <c r="D90" s="128"/>
      <c r="E90" s="128"/>
      <c r="F90" s="128"/>
      <c r="G90" s="128"/>
      <c r="H90" s="128"/>
      <c r="I90" s="128"/>
      <c r="J90" s="128"/>
      <c r="K90" s="128"/>
      <c r="L90" s="128"/>
      <c r="M90" s="128"/>
      <c r="N90" s="129">
        <f t="array" ref="N90">IFERROR(SUM(Q90:Z90/SUM(Q90:Z90) * D90:M90),0)</f>
        <v>0</v>
      </c>
      <c r="P90" s="65" t="str">
        <f>'N0.6_Lookup_References'!B44</f>
        <v>-</v>
      </c>
      <c r="Q90" s="126"/>
      <c r="R90" s="126"/>
      <c r="S90" s="126"/>
      <c r="T90" s="126"/>
      <c r="U90" s="126"/>
      <c r="V90" s="126"/>
      <c r="W90" s="126"/>
      <c r="X90" s="126"/>
      <c r="Y90" s="126"/>
      <c r="Z90" s="126"/>
      <c r="AA90" s="36">
        <f t="shared" si="22"/>
        <v>0</v>
      </c>
      <c r="AB90" s="66" t="str">
        <f t="shared" si="19"/>
        <v>OK</v>
      </c>
    </row>
    <row r="91" spans="1:28">
      <c r="A91" s="196" t="s">
        <v>356</v>
      </c>
      <c r="B91" s="18" t="str">
        <f t="shared" ca="1" si="20"/>
        <v>No entry required</v>
      </c>
      <c r="C91" s="65" t="s">
        <v>56</v>
      </c>
      <c r="D91" s="128"/>
      <c r="E91" s="128"/>
      <c r="F91" s="128"/>
      <c r="G91" s="128"/>
      <c r="H91" s="128"/>
      <c r="I91" s="128"/>
      <c r="J91" s="128"/>
      <c r="K91" s="128"/>
      <c r="L91" s="128"/>
      <c r="M91" s="128"/>
      <c r="N91" s="129">
        <f t="array" ref="N91">IFERROR(SUM(Q91:Z91/SUM(Q91:Z91) * D91:M91),0)</f>
        <v>0</v>
      </c>
      <c r="P91" s="65" t="str">
        <f>'N0.6_Lookup_References'!B45</f>
        <v>-</v>
      </c>
      <c r="Q91" s="126"/>
      <c r="R91" s="126"/>
      <c r="S91" s="126"/>
      <c r="T91" s="126"/>
      <c r="U91" s="126"/>
      <c r="V91" s="126"/>
      <c r="W91" s="126"/>
      <c r="X91" s="126"/>
      <c r="Y91" s="126"/>
      <c r="Z91" s="126"/>
      <c r="AA91" s="36">
        <f t="shared" si="22"/>
        <v>0</v>
      </c>
      <c r="AB91" s="66" t="str">
        <f t="shared" si="19"/>
        <v>OK</v>
      </c>
    </row>
    <row r="92" spans="1:28">
      <c r="A92" s="196" t="s">
        <v>357</v>
      </c>
      <c r="B92" s="18" t="str">
        <f t="shared" ca="1" si="20"/>
        <v>No entry required</v>
      </c>
      <c r="C92" s="65" t="s">
        <v>56</v>
      </c>
      <c r="D92" s="128"/>
      <c r="E92" s="128"/>
      <c r="F92" s="128"/>
      <c r="G92" s="128"/>
      <c r="H92" s="128"/>
      <c r="I92" s="128"/>
      <c r="J92" s="128"/>
      <c r="K92" s="128"/>
      <c r="L92" s="128"/>
      <c r="M92" s="128"/>
      <c r="N92" s="129">
        <f t="array" ref="N92">IFERROR(SUM(Q92:Z92/SUM(Q92:Z92) * D92:M92),0)</f>
        <v>0</v>
      </c>
      <c r="P92" s="65" t="str">
        <f>'N0.6_Lookup_References'!B46</f>
        <v>-</v>
      </c>
      <c r="Q92" s="126"/>
      <c r="R92" s="126"/>
      <c r="S92" s="126"/>
      <c r="T92" s="126"/>
      <c r="U92" s="126"/>
      <c r="V92" s="126"/>
      <c r="W92" s="126"/>
      <c r="X92" s="126"/>
      <c r="Y92" s="126"/>
      <c r="Z92" s="126"/>
      <c r="AA92" s="36">
        <f t="shared" si="22"/>
        <v>0</v>
      </c>
      <c r="AB92" s="66" t="str">
        <f t="shared" si="19"/>
        <v>OK</v>
      </c>
    </row>
    <row r="93" spans="1:28">
      <c r="A93" s="196" t="s">
        <v>358</v>
      </c>
      <c r="B93" s="18" t="str">
        <f t="shared" ca="1" si="20"/>
        <v>No entry required</v>
      </c>
      <c r="C93" s="65" t="s">
        <v>56</v>
      </c>
      <c r="D93" s="128"/>
      <c r="E93" s="128"/>
      <c r="F93" s="128"/>
      <c r="G93" s="128"/>
      <c r="H93" s="128"/>
      <c r="I93" s="128"/>
      <c r="J93" s="128"/>
      <c r="K93" s="128"/>
      <c r="L93" s="128"/>
      <c r="M93" s="128"/>
      <c r="N93" s="129">
        <f t="array" ref="N93">IFERROR(SUM(Q93:Z93/SUM(Q93:Z93) * D93:M93),0)</f>
        <v>0</v>
      </c>
      <c r="P93" s="65" t="str">
        <f>'N0.6_Lookup_References'!B47</f>
        <v>-</v>
      </c>
      <c r="Q93" s="126"/>
      <c r="R93" s="126"/>
      <c r="S93" s="126"/>
      <c r="T93" s="126"/>
      <c r="U93" s="126"/>
      <c r="V93" s="126"/>
      <c r="W93" s="126"/>
      <c r="X93" s="126"/>
      <c r="Y93" s="126"/>
      <c r="Z93" s="126"/>
      <c r="AA93" s="36">
        <f t="shared" si="22"/>
        <v>0</v>
      </c>
      <c r="AB93" s="66" t="str">
        <f t="shared" si="19"/>
        <v>OK</v>
      </c>
    </row>
    <row r="94" spans="1:28">
      <c r="A94" s="196" t="s">
        <v>359</v>
      </c>
      <c r="B94" s="18" t="str">
        <f t="shared" ca="1" si="20"/>
        <v>No entry required</v>
      </c>
      <c r="C94" s="65" t="s">
        <v>56</v>
      </c>
      <c r="D94" s="128"/>
      <c r="E94" s="128"/>
      <c r="F94" s="128"/>
      <c r="G94" s="128"/>
      <c r="H94" s="128"/>
      <c r="I94" s="128"/>
      <c r="J94" s="128"/>
      <c r="K94" s="128"/>
      <c r="L94" s="128"/>
      <c r="M94" s="128"/>
      <c r="N94" s="129">
        <f t="array" ref="N94">IFERROR(SUM(Q94:Z94/SUM(Q94:Z94) * D94:M94),0)</f>
        <v>0</v>
      </c>
      <c r="P94" s="65" t="str">
        <f>'N0.6_Lookup_References'!B48</f>
        <v>-</v>
      </c>
      <c r="Q94" s="126"/>
      <c r="R94" s="126"/>
      <c r="S94" s="126"/>
      <c r="T94" s="126"/>
      <c r="U94" s="126"/>
      <c r="V94" s="126"/>
      <c r="W94" s="126"/>
      <c r="X94" s="126"/>
      <c r="Y94" s="126"/>
      <c r="Z94" s="126"/>
      <c r="AA94" s="36">
        <f t="shared" si="22"/>
        <v>0</v>
      </c>
      <c r="AB94" s="66" t="str">
        <f t="shared" si="19"/>
        <v>OK</v>
      </c>
    </row>
    <row r="95" spans="1:28">
      <c r="A95" s="196" t="s">
        <v>360</v>
      </c>
      <c r="B95" s="18" t="str">
        <f t="shared" ca="1" si="20"/>
        <v>No entry required</v>
      </c>
      <c r="C95" s="65" t="s">
        <v>56</v>
      </c>
      <c r="D95" s="128"/>
      <c r="E95" s="128"/>
      <c r="F95" s="128"/>
      <c r="G95" s="128"/>
      <c r="H95" s="128"/>
      <c r="I95" s="128"/>
      <c r="J95" s="128"/>
      <c r="K95" s="128"/>
      <c r="L95" s="128"/>
      <c r="M95" s="128"/>
      <c r="N95" s="129">
        <f t="array" ref="N95">IFERROR(SUM(Q95:Z95/SUM(Q95:Z95) * D95:M95),0)</f>
        <v>0</v>
      </c>
      <c r="P95" s="65" t="str">
        <f>'N0.6_Lookup_References'!B49</f>
        <v>-</v>
      </c>
      <c r="Q95" s="126"/>
      <c r="R95" s="126"/>
      <c r="S95" s="126"/>
      <c r="T95" s="126"/>
      <c r="U95" s="126"/>
      <c r="V95" s="126"/>
      <c r="W95" s="126"/>
      <c r="X95" s="126"/>
      <c r="Y95" s="126"/>
      <c r="Z95" s="126"/>
      <c r="AA95" s="36">
        <f t="shared" si="22"/>
        <v>0</v>
      </c>
      <c r="AB95" s="66" t="str">
        <f t="shared" si="19"/>
        <v>OK</v>
      </c>
    </row>
    <row r="96" spans="1:28">
      <c r="A96" s="196" t="s">
        <v>361</v>
      </c>
      <c r="B96" s="18" t="str">
        <f t="shared" ca="1" si="20"/>
        <v>No entry required</v>
      </c>
      <c r="C96" s="65" t="s">
        <v>56</v>
      </c>
      <c r="D96" s="128"/>
      <c r="E96" s="128"/>
      <c r="F96" s="128"/>
      <c r="G96" s="128"/>
      <c r="H96" s="128"/>
      <c r="I96" s="128"/>
      <c r="J96" s="128"/>
      <c r="K96" s="128"/>
      <c r="L96" s="128"/>
      <c r="M96" s="128"/>
      <c r="N96" s="129">
        <f t="array" ref="N96">IFERROR(SUM(Q96:Z96/SUM(Q96:Z96) * D96:M96),0)</f>
        <v>0</v>
      </c>
      <c r="P96" s="65" t="str">
        <f>'N0.6_Lookup_References'!B50</f>
        <v>-</v>
      </c>
      <c r="Q96" s="126"/>
      <c r="R96" s="126"/>
      <c r="S96" s="126"/>
      <c r="T96" s="126"/>
      <c r="U96" s="126"/>
      <c r="V96" s="126"/>
      <c r="W96" s="126"/>
      <c r="X96" s="126"/>
      <c r="Y96" s="126"/>
      <c r="Z96" s="126"/>
      <c r="AA96" s="36">
        <f>SUM(Q96:Z96)</f>
        <v>0</v>
      </c>
      <c r="AB96" s="66" t="str">
        <f t="shared" si="19"/>
        <v>OK</v>
      </c>
    </row>
  </sheetData>
  <mergeCells count="5">
    <mergeCell ref="D15:M15"/>
    <mergeCell ref="Q15:Z15"/>
    <mergeCell ref="AD15:AM15"/>
    <mergeCell ref="D58:M58"/>
    <mergeCell ref="Q58:Z58"/>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theme="9" tint="-0.499984740745262"/>
  </sheetPr>
  <dimension ref="A1:CB251"/>
  <sheetViews>
    <sheetView workbookViewId="0"/>
  </sheetViews>
  <sheetFormatPr defaultRowHeight="15"/>
  <cols>
    <col min="2" max="2" width="44" bestFit="1" customWidth="1"/>
    <col min="3" max="3" width="9" customWidth="1"/>
    <col min="16" max="16" width="9" customWidth="1"/>
    <col min="47" max="47" width="9.42578125" bestFit="1" customWidth="1"/>
  </cols>
  <sheetData>
    <row r="1" spans="1:80" s="3" customFormat="1" ht="24.75">
      <c r="A1" s="1" t="str">
        <f>N0_Cover!A1</f>
        <v>RIIO-2 Business Plan Data Template</v>
      </c>
      <c r="B1" s="2"/>
      <c r="C1" s="2"/>
      <c r="D1" s="2"/>
      <c r="E1" s="2"/>
      <c r="F1" s="73"/>
      <c r="G1" s="2"/>
      <c r="H1" s="2"/>
      <c r="I1" s="2"/>
      <c r="J1" s="2"/>
      <c r="K1" s="2"/>
      <c r="L1" s="2"/>
      <c r="M1" s="2"/>
      <c r="N1" s="2"/>
      <c r="O1" s="2"/>
      <c r="P1" s="2"/>
      <c r="Q1" s="2"/>
      <c r="R1" s="2"/>
      <c r="S1" s="2"/>
      <c r="T1" s="2"/>
      <c r="U1" s="2"/>
      <c r="V1" s="2"/>
      <c r="W1" s="2"/>
      <c r="X1" s="2"/>
      <c r="Y1" s="2"/>
      <c r="Z1" s="2"/>
      <c r="AA1" s="2"/>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row>
    <row r="2" spans="1:80" s="3" customFormat="1" ht="22.5">
      <c r="A2" s="1" t="str">
        <f>N0_Cover!$B$12</f>
        <v>Scottish Power Transmission</v>
      </c>
      <c r="B2" s="4"/>
      <c r="C2" s="4"/>
      <c r="D2" s="4"/>
      <c r="E2" s="4"/>
      <c r="F2" s="4"/>
      <c r="G2" s="4"/>
      <c r="H2" s="4"/>
      <c r="I2" s="4"/>
      <c r="J2" s="4"/>
      <c r="K2" s="4"/>
      <c r="L2" s="4"/>
      <c r="M2" s="4"/>
      <c r="N2" s="4"/>
      <c r="O2" s="4"/>
      <c r="P2" s="4"/>
      <c r="Q2" s="4"/>
      <c r="R2" s="4"/>
      <c r="S2" s="4"/>
      <c r="T2" s="4"/>
      <c r="U2" s="4"/>
      <c r="V2" s="4"/>
      <c r="W2" s="4"/>
      <c r="X2" s="4"/>
      <c r="Y2" s="4"/>
      <c r="Z2" s="4"/>
      <c r="AA2" s="4"/>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row>
    <row r="3" spans="1:80" s="3" customFormat="1" ht="19.5">
      <c r="A3" s="5" t="str">
        <f>"Workbook " &amp; N0_Cover!$B$14</f>
        <v>Workbook N: NARM</v>
      </c>
      <c r="B3" s="6"/>
      <c r="C3" s="6"/>
      <c r="D3" s="6"/>
      <c r="E3" s="6"/>
      <c r="F3" s="6"/>
      <c r="G3" s="6"/>
      <c r="H3" s="6"/>
      <c r="I3" s="6"/>
      <c r="J3" s="6"/>
      <c r="K3" s="6"/>
      <c r="L3" s="6"/>
      <c r="M3" s="6"/>
      <c r="N3" s="6"/>
      <c r="O3" s="6"/>
      <c r="P3" s="6"/>
      <c r="Q3" s="6"/>
      <c r="R3" s="6"/>
      <c r="S3" s="6"/>
      <c r="T3" s="6"/>
      <c r="U3" s="6"/>
      <c r="V3" s="6"/>
      <c r="W3" s="6"/>
      <c r="X3" s="6"/>
      <c r="Y3" s="6"/>
      <c r="Z3" s="6"/>
      <c r="AA3" s="6"/>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row>
    <row r="4" spans="1:80" s="3" customFormat="1" ht="18">
      <c r="A4" s="7" t="str">
        <f>"Submission Version " &amp; N0_Cover!$B$15 &amp; " - Submitted on " &amp; TEXT(N0_Cover!$B$16,"dd mmm yyyy")</f>
        <v>Submission Version 3.0 - Submitted on 09 Dec 2019</v>
      </c>
      <c r="B4" s="8"/>
      <c r="C4" s="8"/>
      <c r="D4" s="8"/>
      <c r="E4" s="8"/>
      <c r="F4" s="8"/>
      <c r="G4" s="8"/>
      <c r="H4" s="8"/>
      <c r="I4" s="8"/>
      <c r="J4" s="8"/>
      <c r="K4" s="8"/>
      <c r="L4" s="8"/>
      <c r="M4" s="8"/>
      <c r="N4" s="8"/>
      <c r="O4" s="8"/>
      <c r="P4" s="8"/>
      <c r="Q4" s="8"/>
      <c r="R4" s="8"/>
      <c r="S4" s="8"/>
      <c r="T4" s="8"/>
      <c r="U4" s="8"/>
      <c r="V4" s="8"/>
      <c r="W4" s="8"/>
      <c r="X4" s="8"/>
      <c r="Y4" s="8"/>
      <c r="Z4" s="8"/>
      <c r="AA4" s="8"/>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row>
    <row r="5" spans="1:80" s="3" customFormat="1" ht="18">
      <c r="A5" s="7" t="str">
        <f>"Template Version: " &amp; N0_Cover!$B$11</f>
        <v>Template Version: v3.0</v>
      </c>
      <c r="B5" s="8"/>
      <c r="C5" s="8"/>
      <c r="D5" s="8"/>
      <c r="E5" s="8"/>
      <c r="F5" s="8"/>
      <c r="G5" s="8"/>
      <c r="H5" s="8"/>
      <c r="I5" s="8"/>
      <c r="J5" s="8"/>
      <c r="K5" s="8"/>
      <c r="L5" s="8"/>
      <c r="M5" s="8"/>
      <c r="N5" s="8"/>
      <c r="O5" s="8"/>
      <c r="P5" s="8"/>
      <c r="Q5" s="8"/>
      <c r="R5" s="8"/>
      <c r="S5" s="8"/>
      <c r="T5" s="8"/>
      <c r="U5" s="8"/>
      <c r="V5" s="8"/>
      <c r="W5" s="8"/>
      <c r="X5" s="8"/>
      <c r="Y5" s="8"/>
      <c r="Z5" s="8"/>
      <c r="AA5" s="8"/>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row>
    <row r="6" spans="1:80" s="3" customFormat="1" ht="19.5">
      <c r="A6" s="5" t="str">
        <f ca="1">"Sheet: " &amp;VLOOKUP(RIGHT(CELL("filename",A1),LEN(CELL("filename",A1))-FIND("]",CELL("filename",A1))),'N0.1_Contents'!$A$11:$B$87,2,FALSE)</f>
        <v>Sheet: N2.4.1 Risk Components Without Intervention - End of 2020/21</v>
      </c>
      <c r="B6" s="6"/>
      <c r="C6" s="6"/>
      <c r="D6" s="6"/>
      <c r="E6" s="6"/>
      <c r="F6" s="6"/>
      <c r="G6" s="6"/>
      <c r="H6" s="6"/>
      <c r="I6" s="6"/>
      <c r="J6" s="6"/>
      <c r="K6" s="6"/>
      <c r="L6" s="6"/>
      <c r="M6" s="6"/>
      <c r="N6" s="6"/>
      <c r="O6" s="6"/>
      <c r="P6" s="6"/>
      <c r="Q6" s="6"/>
      <c r="R6" s="6"/>
      <c r="S6" s="6"/>
      <c r="T6" s="6"/>
      <c r="U6" s="6"/>
      <c r="V6" s="6"/>
      <c r="W6" s="6"/>
      <c r="X6" s="6"/>
      <c r="Y6" s="6"/>
      <c r="Z6" s="6"/>
      <c r="AA6" s="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row>
    <row r="7" spans="1:80" s="3" customFormat="1" ht="18">
      <c r="A7" s="7" t="str">
        <f>"Prices Base: " &amp; 'N0.5_Data_Constants'!C13</f>
        <v>Prices Base: 2018/19</v>
      </c>
      <c r="B7" s="8"/>
      <c r="C7" s="8"/>
      <c r="D7" s="8"/>
      <c r="E7" s="8"/>
      <c r="F7" s="8"/>
      <c r="G7" s="8"/>
      <c r="H7" s="8"/>
      <c r="I7" s="8"/>
      <c r="J7" s="8"/>
      <c r="K7" s="8"/>
      <c r="L7" s="8"/>
      <c r="M7" s="8"/>
      <c r="N7" s="8"/>
      <c r="O7" s="8"/>
      <c r="P7" s="8"/>
      <c r="Q7" s="8"/>
      <c r="R7" s="8"/>
      <c r="S7" s="8"/>
      <c r="T7" s="8"/>
      <c r="U7" s="8"/>
      <c r="V7" s="8"/>
      <c r="W7" s="8"/>
      <c r="X7" s="8"/>
      <c r="Y7" s="8"/>
      <c r="Z7" s="8"/>
      <c r="AA7" s="8"/>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row>
    <row r="8" spans="1:80" s="169" customFormat="1" ht="12.75">
      <c r="A8" s="171" t="str">
        <f ca="1">"Error Checks: " &amp; IF(ISERROR(MATCH("Error",$A$9:$AA$9,0)),"OK","Error")</f>
        <v>Error Checks: OK</v>
      </c>
      <c r="B8" s="172"/>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0"/>
      <c r="AC8" s="170"/>
      <c r="AD8" s="170"/>
      <c r="AE8" s="170"/>
      <c r="AF8" s="170"/>
      <c r="AG8" s="170"/>
      <c r="AH8" s="170"/>
      <c r="AI8" s="170"/>
      <c r="AJ8" s="170"/>
      <c r="AK8" s="170"/>
      <c r="AL8" s="170"/>
      <c r="AM8" s="170"/>
      <c r="AN8" s="170"/>
      <c r="AO8" s="170"/>
      <c r="AP8" s="170"/>
      <c r="AQ8" s="170"/>
      <c r="AR8" s="170"/>
      <c r="AS8" s="170"/>
      <c r="AT8" s="170"/>
      <c r="AU8" s="170"/>
      <c r="AV8" s="170"/>
      <c r="AW8" s="170"/>
      <c r="AX8" s="170"/>
      <c r="AY8" s="170"/>
      <c r="AZ8" s="170"/>
      <c r="BA8" s="170"/>
      <c r="BB8" s="170"/>
      <c r="BC8" s="170"/>
      <c r="BD8" s="170"/>
      <c r="BE8" s="170"/>
      <c r="BF8" s="170"/>
      <c r="BG8" s="170"/>
      <c r="BH8" s="170"/>
      <c r="BI8" s="170"/>
      <c r="BJ8" s="170"/>
      <c r="BK8" s="170"/>
      <c r="BL8" s="170"/>
      <c r="BM8" s="170"/>
      <c r="BN8" s="170"/>
      <c r="BO8" s="170"/>
      <c r="BP8" s="170"/>
      <c r="BQ8" s="170"/>
      <c r="BR8" s="170"/>
      <c r="BS8" s="170"/>
      <c r="BT8" s="170"/>
      <c r="BU8" s="170"/>
      <c r="BV8" s="170"/>
      <c r="BW8" s="170"/>
      <c r="BX8" s="170"/>
      <c r="BY8" s="170"/>
      <c r="BZ8" s="170"/>
      <c r="CA8" s="170"/>
      <c r="CB8" s="170"/>
    </row>
    <row r="9" spans="1:80" s="169" customFormat="1" ht="12.75">
      <c r="A9" s="176" t="str">
        <f t="shared" ref="A9:AA9" si="0">IF(ISERROR(MATCH("Error",A10:A245,0)),"-","Error")</f>
        <v>-</v>
      </c>
      <c r="B9" s="176" t="str">
        <f t="shared" ca="1" si="0"/>
        <v>-</v>
      </c>
      <c r="C9" s="176" t="str">
        <f t="shared" si="0"/>
        <v>-</v>
      </c>
      <c r="D9" s="176" t="str">
        <f t="shared" ca="1" si="0"/>
        <v>-</v>
      </c>
      <c r="E9" s="176" t="str">
        <f t="shared" si="0"/>
        <v>-</v>
      </c>
      <c r="F9" s="176" t="str">
        <f t="shared" si="0"/>
        <v>-</v>
      </c>
      <c r="G9" s="176" t="str">
        <f t="shared" si="0"/>
        <v>-</v>
      </c>
      <c r="H9" s="176" t="str">
        <f t="shared" si="0"/>
        <v>-</v>
      </c>
      <c r="I9" s="176" t="str">
        <f t="shared" si="0"/>
        <v>-</v>
      </c>
      <c r="J9" s="176" t="str">
        <f t="shared" si="0"/>
        <v>-</v>
      </c>
      <c r="K9" s="176" t="str">
        <f t="shared" si="0"/>
        <v>-</v>
      </c>
      <c r="L9" s="176" t="str">
        <f t="shared" si="0"/>
        <v>-</v>
      </c>
      <c r="M9" s="176" t="str">
        <f t="shared" si="0"/>
        <v>-</v>
      </c>
      <c r="N9" s="176" t="str">
        <f t="shared" si="0"/>
        <v>-</v>
      </c>
      <c r="O9" s="176" t="str">
        <f t="shared" si="0"/>
        <v>-</v>
      </c>
      <c r="P9" s="176" t="str">
        <f t="shared" si="0"/>
        <v>-</v>
      </c>
      <c r="Q9" s="176" t="str">
        <f t="shared" si="0"/>
        <v>-</v>
      </c>
      <c r="R9" s="176" t="str">
        <f t="shared" si="0"/>
        <v>-</v>
      </c>
      <c r="S9" s="176" t="str">
        <f t="shared" si="0"/>
        <v>-</v>
      </c>
      <c r="T9" s="176" t="str">
        <f t="shared" si="0"/>
        <v>-</v>
      </c>
      <c r="U9" s="176" t="str">
        <f t="shared" si="0"/>
        <v>-</v>
      </c>
      <c r="V9" s="176" t="str">
        <f t="shared" si="0"/>
        <v>-</v>
      </c>
      <c r="W9" s="176" t="str">
        <f t="shared" si="0"/>
        <v>-</v>
      </c>
      <c r="X9" s="176" t="str">
        <f t="shared" si="0"/>
        <v>-</v>
      </c>
      <c r="Y9" s="176" t="str">
        <f t="shared" si="0"/>
        <v>-</v>
      </c>
      <c r="Z9" s="176" t="str">
        <f t="shared" si="0"/>
        <v>-</v>
      </c>
      <c r="AA9" s="176" t="str">
        <f t="shared" si="0"/>
        <v>-</v>
      </c>
      <c r="AB9" s="170"/>
      <c r="AC9" s="170"/>
      <c r="AD9" s="170"/>
      <c r="AE9" s="170"/>
      <c r="AF9" s="170"/>
      <c r="AG9" s="170"/>
      <c r="AH9" s="170"/>
      <c r="AI9" s="170"/>
      <c r="AJ9" s="170"/>
      <c r="AK9" s="170"/>
      <c r="AL9" s="170"/>
      <c r="AM9" s="170"/>
      <c r="AN9" s="170"/>
      <c r="AO9" s="170"/>
      <c r="AP9" s="170"/>
      <c r="AQ9" s="170"/>
      <c r="AR9" s="170"/>
      <c r="AS9" s="170"/>
      <c r="AT9" s="170"/>
      <c r="AU9" s="170"/>
      <c r="AV9" s="170"/>
      <c r="AW9" s="170"/>
      <c r="AX9" s="170"/>
      <c r="AY9" s="170"/>
      <c r="AZ9" s="170"/>
      <c r="BA9" s="170"/>
      <c r="BB9" s="170"/>
      <c r="BC9" s="170"/>
      <c r="BD9" s="170"/>
      <c r="BE9" s="170"/>
      <c r="BF9" s="170"/>
      <c r="BG9" s="170"/>
      <c r="BH9" s="170"/>
      <c r="BI9" s="170"/>
      <c r="BJ9" s="170"/>
      <c r="BK9" s="170"/>
      <c r="BL9" s="170"/>
      <c r="BM9" s="170"/>
      <c r="BN9" s="170"/>
      <c r="BO9" s="170"/>
      <c r="BP9" s="170"/>
      <c r="BQ9" s="170"/>
      <c r="BR9" s="170"/>
      <c r="BS9" s="170"/>
      <c r="BT9" s="170"/>
      <c r="BU9" s="170"/>
      <c r="BV9" s="170"/>
      <c r="BW9" s="170"/>
      <c r="BX9" s="170"/>
      <c r="BY9" s="170"/>
      <c r="BZ9" s="170"/>
      <c r="CA9" s="170"/>
      <c r="CB9" s="170"/>
    </row>
    <row r="11" spans="1:80" ht="18">
      <c r="A11" s="9" t="s">
        <v>136</v>
      </c>
      <c r="D11" s="9" t="str">
        <f ca="1">SUBSTITUTE(VLOOKUP(RIGHT(CELL("filename",A1),LEN(CELL("filename",A1))-FIND("]",CELL("filename",A1))),'N0.1_Contents'!$A$11:$B$87,2,FALSE), LEFT(VLOOKUP(RIGHT(CELL("filename",A1),LEN(CELL("filename",A1))-FIND("]",CELL("filename",A1))),'N0.1_Contents'!$A$11:$B$87,2,FALSE),FIND(" ",VLOOKUP(RIGHT(CELL("filename",A1),LEN(CELL("filename",A1))-FIND("]",CELL("filename",A1))),'N0.1_Contents'!$A$11:$B$87,2,FALSE))),"")</f>
        <v>Risk Components Without Intervention - End of 2020/21</v>
      </c>
    </row>
    <row r="13" spans="1:80" ht="18">
      <c r="A13" s="9" t="s">
        <v>27</v>
      </c>
      <c r="Q13" s="9"/>
    </row>
    <row r="15" spans="1:80">
      <c r="A15" s="13" t="s">
        <v>27</v>
      </c>
      <c r="B15" s="14"/>
      <c r="C15" s="14"/>
      <c r="D15" s="291" t="s">
        <v>28</v>
      </c>
      <c r="E15" s="292"/>
      <c r="F15" s="292"/>
      <c r="G15" s="292"/>
      <c r="H15" s="292"/>
      <c r="I15" s="292"/>
      <c r="J15" s="292"/>
      <c r="K15" s="292"/>
      <c r="L15" s="292"/>
      <c r="M15" s="293"/>
      <c r="P15" s="14"/>
      <c r="Q15" s="291" t="s">
        <v>51</v>
      </c>
      <c r="R15" s="292"/>
      <c r="S15" s="292"/>
      <c r="T15" s="292"/>
      <c r="U15" s="292"/>
      <c r="V15" s="292"/>
      <c r="W15" s="292"/>
      <c r="X15" s="292"/>
      <c r="Y15" s="292"/>
      <c r="Z15" s="293"/>
    </row>
    <row r="16" spans="1:80" ht="15.75" thickBot="1">
      <c r="A16" s="195"/>
      <c r="B16" s="195" t="s">
        <v>4</v>
      </c>
      <c r="C16" s="64" t="s">
        <v>53</v>
      </c>
      <c r="D16" s="20" t="s">
        <v>14</v>
      </c>
      <c r="E16" s="21" t="s">
        <v>15</v>
      </c>
      <c r="F16" s="22" t="s">
        <v>16</v>
      </c>
      <c r="G16" s="23" t="s">
        <v>17</v>
      </c>
      <c r="H16" s="24" t="s">
        <v>18</v>
      </c>
      <c r="I16" s="25" t="s">
        <v>19</v>
      </c>
      <c r="J16" s="26" t="s">
        <v>20</v>
      </c>
      <c r="K16" s="29" t="s">
        <v>21</v>
      </c>
      <c r="L16" s="27" t="s">
        <v>22</v>
      </c>
      <c r="M16" s="28" t="s">
        <v>23</v>
      </c>
      <c r="N16" s="183" t="s">
        <v>29</v>
      </c>
      <c r="P16" s="237" t="s">
        <v>53</v>
      </c>
      <c r="Q16" s="67" t="s">
        <v>14</v>
      </c>
      <c r="R16" s="21" t="s">
        <v>15</v>
      </c>
      <c r="S16" s="22" t="s">
        <v>16</v>
      </c>
      <c r="T16" s="23" t="s">
        <v>17</v>
      </c>
      <c r="U16" s="24" t="s">
        <v>18</v>
      </c>
      <c r="V16" s="25" t="s">
        <v>19</v>
      </c>
      <c r="W16" s="26" t="s">
        <v>20</v>
      </c>
      <c r="X16" s="29" t="s">
        <v>21</v>
      </c>
      <c r="Y16" s="27" t="s">
        <v>22</v>
      </c>
      <c r="Z16" s="28" t="s">
        <v>23</v>
      </c>
      <c r="AA16" s="32" t="s">
        <v>29</v>
      </c>
    </row>
    <row r="17" spans="1:27">
      <c r="A17" s="196" t="s">
        <v>305</v>
      </c>
      <c r="B17" s="18" t="str">
        <f ca="1">INDIRECT("N3." &amp; $A17 &amp; "!$A$12")</f>
        <v>132kV Circuit Breaker</v>
      </c>
      <c r="C17" s="65" t="s">
        <v>55</v>
      </c>
      <c r="D17" s="98">
        <f>'N2.3.1_Total_Risk_Fore_Int_2021'!D17</f>
        <v>1.6618159589992035E-2</v>
      </c>
      <c r="E17" s="98">
        <f>'N2.3.1_Total_Risk_Fore_Int_2021'!E17</f>
        <v>1.9490497698816376</v>
      </c>
      <c r="F17" s="98">
        <f>'N2.3.1_Total_Risk_Fore_Int_2021'!F17</f>
        <v>1.3654573562997316</v>
      </c>
      <c r="G17" s="98">
        <f>'N2.3.1_Total_Risk_Fore_Int_2021'!G17</f>
        <v>1.27587171829121</v>
      </c>
      <c r="H17" s="98">
        <f>'N2.3.1_Total_Risk_Fore_Int_2021'!H17</f>
        <v>1.1420527206475257</v>
      </c>
      <c r="I17" s="98">
        <f>'N2.3.1_Total_Risk_Fore_Int_2021'!I17</f>
        <v>1.5532007885293024</v>
      </c>
      <c r="J17" s="98">
        <f>'N2.3.1_Total_Risk_Fore_Int_2021'!J17</f>
        <v>0.96542189985621385</v>
      </c>
      <c r="K17" s="98">
        <f>'N2.3.1_Total_Risk_Fore_Int_2021'!K17</f>
        <v>0</v>
      </c>
      <c r="L17" s="98">
        <f>'N2.3.1_Total_Risk_Fore_Int_2021'!L17</f>
        <v>0</v>
      </c>
      <c r="M17" s="98">
        <f>'N2.3.1_Total_Risk_Fore_Int_2021'!M17</f>
        <v>7.1946563237908343</v>
      </c>
      <c r="N17" s="97">
        <f>SUM(D17:M17)</f>
        <v>15.462328736886448</v>
      </c>
      <c r="P17" s="65" t="str">
        <f>'N0.6_Lookup_References'!B14</f>
        <v>#</v>
      </c>
      <c r="Q17" s="98">
        <f>'N2.3.1_Total_Risk_Fore_Int_2021'!Q17</f>
        <v>7</v>
      </c>
      <c r="R17" s="98">
        <f>'N2.3.1_Total_Risk_Fore_Int_2021'!R17</f>
        <v>180</v>
      </c>
      <c r="S17" s="98">
        <f>'N2.3.1_Total_Risk_Fore_Int_2021'!S17</f>
        <v>22</v>
      </c>
      <c r="T17" s="98">
        <f>'N2.3.1_Total_Risk_Fore_Int_2021'!T17</f>
        <v>11</v>
      </c>
      <c r="U17" s="98">
        <f>'N2.3.1_Total_Risk_Fore_Int_2021'!U17</f>
        <v>7</v>
      </c>
      <c r="V17" s="98">
        <f>'N2.3.1_Total_Risk_Fore_Int_2021'!V17</f>
        <v>8</v>
      </c>
      <c r="W17" s="98">
        <f>'N2.3.1_Total_Risk_Fore_Int_2021'!W17</f>
        <v>4</v>
      </c>
      <c r="X17" s="98">
        <f>'N2.3.1_Total_Risk_Fore_Int_2021'!X17</f>
        <v>0</v>
      </c>
      <c r="Y17" s="98">
        <f>'N2.3.1_Total_Risk_Fore_Int_2021'!Y17</f>
        <v>0</v>
      </c>
      <c r="Z17" s="98">
        <f>'N2.3.1_Total_Risk_Fore_Int_2021'!Z17</f>
        <v>7</v>
      </c>
      <c r="AA17" s="206">
        <f>SUM(Q17:Z17)</f>
        <v>246</v>
      </c>
    </row>
    <row r="18" spans="1:27">
      <c r="A18" s="196" t="s">
        <v>306</v>
      </c>
      <c r="B18" s="18" t="str">
        <f t="shared" ref="B18:B53" ca="1" si="1">INDIRECT("N3." &amp; $A18 &amp; "!$A$12")</f>
        <v>132kV Transformer</v>
      </c>
      <c r="C18" s="65" t="s">
        <v>55</v>
      </c>
      <c r="D18" s="98">
        <f>'N2.3.1_Total_Risk_Fore_Int_2021'!D18</f>
        <v>0</v>
      </c>
      <c r="E18" s="98">
        <f>'N2.3.1_Total_Risk_Fore_Int_2021'!E18</f>
        <v>9.6298947490269846</v>
      </c>
      <c r="F18" s="98">
        <f>'N2.3.1_Total_Risk_Fore_Int_2021'!F18</f>
        <v>6.6510852292557114</v>
      </c>
      <c r="G18" s="98">
        <f>'N2.3.1_Total_Risk_Fore_Int_2021'!G18</f>
        <v>6.527148273303494</v>
      </c>
      <c r="H18" s="98">
        <f>'N2.3.1_Total_Risk_Fore_Int_2021'!H18</f>
        <v>2.2667541634018393</v>
      </c>
      <c r="I18" s="98">
        <f>'N2.3.1_Total_Risk_Fore_Int_2021'!I18</f>
        <v>3.8709488822863922</v>
      </c>
      <c r="J18" s="98">
        <f>'N2.3.1_Total_Risk_Fore_Int_2021'!J18</f>
        <v>3.6798978472806794</v>
      </c>
      <c r="K18" s="98">
        <f>'N2.3.1_Total_Risk_Fore_Int_2021'!K18</f>
        <v>1.1021751888367048</v>
      </c>
      <c r="L18" s="98">
        <f>'N2.3.1_Total_Risk_Fore_Int_2021'!L18</f>
        <v>0</v>
      </c>
      <c r="M18" s="98">
        <f>'N2.3.1_Total_Risk_Fore_Int_2021'!M18</f>
        <v>1.6499708241998201</v>
      </c>
      <c r="N18" s="97">
        <f t="shared" ref="N18:N53" si="2">SUM(D18:M18)</f>
        <v>35.377875157591625</v>
      </c>
      <c r="P18" s="65" t="str">
        <f>'N0.6_Lookup_References'!B15</f>
        <v>#</v>
      </c>
      <c r="Q18" s="98">
        <f>'N2.3.1_Total_Risk_Fore_Int_2021'!Q18</f>
        <v>0</v>
      </c>
      <c r="R18" s="98">
        <f>'N2.3.1_Total_Risk_Fore_Int_2021'!R18</f>
        <v>113</v>
      </c>
      <c r="S18" s="98">
        <f>'N2.3.1_Total_Risk_Fore_Int_2021'!S18</f>
        <v>30</v>
      </c>
      <c r="T18" s="98">
        <f>'N2.3.1_Total_Risk_Fore_Int_2021'!T18</f>
        <v>16</v>
      </c>
      <c r="U18" s="98">
        <f>'N2.3.1_Total_Risk_Fore_Int_2021'!U18</f>
        <v>4</v>
      </c>
      <c r="V18" s="98">
        <f>'N2.3.1_Total_Risk_Fore_Int_2021'!V18</f>
        <v>5</v>
      </c>
      <c r="W18" s="98">
        <f>'N2.3.1_Total_Risk_Fore_Int_2021'!W18</f>
        <v>4</v>
      </c>
      <c r="X18" s="98">
        <f>'N2.3.1_Total_Risk_Fore_Int_2021'!X18</f>
        <v>1</v>
      </c>
      <c r="Y18" s="98">
        <f>'N2.3.1_Total_Risk_Fore_Int_2021'!Y18</f>
        <v>0</v>
      </c>
      <c r="Z18" s="98">
        <f>'N2.3.1_Total_Risk_Fore_Int_2021'!Z18</f>
        <v>1</v>
      </c>
      <c r="AA18" s="206">
        <f t="shared" ref="AA18:AA31" si="3">SUM(Q18:Z18)</f>
        <v>174</v>
      </c>
    </row>
    <row r="19" spans="1:27">
      <c r="A19" s="196" t="s">
        <v>307</v>
      </c>
      <c r="B19" s="18" t="str">
        <f t="shared" ca="1" si="1"/>
        <v>132kV Reactor</v>
      </c>
      <c r="C19" s="65" t="s">
        <v>55</v>
      </c>
      <c r="D19" s="98">
        <f>'N2.3.1_Total_Risk_Fore_Int_2021'!D19</f>
        <v>0.19668716298514613</v>
      </c>
      <c r="E19" s="98">
        <f>'N2.3.1_Total_Risk_Fore_Int_2021'!E19</f>
        <v>0</v>
      </c>
      <c r="F19" s="98">
        <f>'N2.3.1_Total_Risk_Fore_Int_2021'!F19</f>
        <v>0.30230047484850564</v>
      </c>
      <c r="G19" s="98">
        <f>'N2.3.1_Total_Risk_Fore_Int_2021'!G19</f>
        <v>0</v>
      </c>
      <c r="H19" s="98">
        <f>'N2.3.1_Total_Risk_Fore_Int_2021'!H19</f>
        <v>0</v>
      </c>
      <c r="I19" s="98">
        <f>'N2.3.1_Total_Risk_Fore_Int_2021'!I19</f>
        <v>0</v>
      </c>
      <c r="J19" s="98">
        <f>'N2.3.1_Total_Risk_Fore_Int_2021'!J19</f>
        <v>0</v>
      </c>
      <c r="K19" s="98">
        <f>'N2.3.1_Total_Risk_Fore_Int_2021'!K19</f>
        <v>0</v>
      </c>
      <c r="L19" s="98">
        <f>'N2.3.1_Total_Risk_Fore_Int_2021'!L19</f>
        <v>0</v>
      </c>
      <c r="M19" s="98">
        <f>'N2.3.1_Total_Risk_Fore_Int_2021'!M19</f>
        <v>0</v>
      </c>
      <c r="N19" s="97">
        <f t="shared" si="2"/>
        <v>0.49898763783365174</v>
      </c>
      <c r="P19" s="65" t="str">
        <f>'N0.6_Lookup_References'!B16</f>
        <v>#</v>
      </c>
      <c r="Q19" s="98">
        <f>'N2.3.1_Total_Risk_Fore_Int_2021'!Q19</f>
        <v>1</v>
      </c>
      <c r="R19" s="98">
        <f>'N2.3.1_Total_Risk_Fore_Int_2021'!R19</f>
        <v>0</v>
      </c>
      <c r="S19" s="98">
        <f>'N2.3.1_Total_Risk_Fore_Int_2021'!S19</f>
        <v>1</v>
      </c>
      <c r="T19" s="98">
        <f>'N2.3.1_Total_Risk_Fore_Int_2021'!T19</f>
        <v>0</v>
      </c>
      <c r="U19" s="98">
        <f>'N2.3.1_Total_Risk_Fore_Int_2021'!U19</f>
        <v>0</v>
      </c>
      <c r="V19" s="98">
        <f>'N2.3.1_Total_Risk_Fore_Int_2021'!V19</f>
        <v>0</v>
      </c>
      <c r="W19" s="98">
        <f>'N2.3.1_Total_Risk_Fore_Int_2021'!W19</f>
        <v>0</v>
      </c>
      <c r="X19" s="98">
        <f>'N2.3.1_Total_Risk_Fore_Int_2021'!X19</f>
        <v>0</v>
      </c>
      <c r="Y19" s="98">
        <f>'N2.3.1_Total_Risk_Fore_Int_2021'!Y19</f>
        <v>0</v>
      </c>
      <c r="Z19" s="98">
        <f>'N2.3.1_Total_Risk_Fore_Int_2021'!Z19</f>
        <v>0</v>
      </c>
      <c r="AA19" s="206">
        <f t="shared" si="3"/>
        <v>2</v>
      </c>
    </row>
    <row r="20" spans="1:27">
      <c r="A20" s="196" t="s">
        <v>308</v>
      </c>
      <c r="B20" s="18" t="str">
        <f t="shared" ca="1" si="1"/>
        <v>132kV Underground Cable</v>
      </c>
      <c r="C20" s="65" t="s">
        <v>55</v>
      </c>
      <c r="D20" s="98">
        <f>'N2.3.1_Total_Risk_Fore_Int_2021'!D20</f>
        <v>3.6243305663564984E-3</v>
      </c>
      <c r="E20" s="98">
        <f>'N2.3.1_Total_Risk_Fore_Int_2021'!E20</f>
        <v>3.2566171161569435</v>
      </c>
      <c r="F20" s="98">
        <f>'N2.3.1_Total_Risk_Fore_Int_2021'!F20</f>
        <v>9.966813136469252</v>
      </c>
      <c r="G20" s="98">
        <f>'N2.3.1_Total_Risk_Fore_Int_2021'!G20</f>
        <v>1.8231627589859474</v>
      </c>
      <c r="H20" s="98">
        <f>'N2.3.1_Total_Risk_Fore_Int_2021'!H20</f>
        <v>0.20989256070317203</v>
      </c>
      <c r="I20" s="98">
        <f>'N2.3.1_Total_Risk_Fore_Int_2021'!I20</f>
        <v>13.319251916456862</v>
      </c>
      <c r="J20" s="98">
        <f>'N2.3.1_Total_Risk_Fore_Int_2021'!J20</f>
        <v>1.8996067465186606</v>
      </c>
      <c r="K20" s="98">
        <f>'N2.3.1_Total_Risk_Fore_Int_2021'!K20</f>
        <v>0</v>
      </c>
      <c r="L20" s="98">
        <f>'N2.3.1_Total_Risk_Fore_Int_2021'!L20</f>
        <v>0</v>
      </c>
      <c r="M20" s="98">
        <f>'N2.3.1_Total_Risk_Fore_Int_2021'!M20</f>
        <v>0</v>
      </c>
      <c r="N20" s="97">
        <f t="shared" si="2"/>
        <v>30.478968565857194</v>
      </c>
      <c r="P20" s="65" t="str">
        <f>'N0.6_Lookup_References'!B17</f>
        <v>km</v>
      </c>
      <c r="Q20" s="98">
        <f>'N2.3.1_Total_Risk_Fore_Int_2021'!Q20</f>
        <v>114.66629999999998</v>
      </c>
      <c r="R20" s="98">
        <f>'N2.3.1_Total_Risk_Fore_Int_2021'!R20</f>
        <v>131.91849999999997</v>
      </c>
      <c r="S20" s="98">
        <f>'N2.3.1_Total_Risk_Fore_Int_2021'!S20</f>
        <v>33.293399999999998</v>
      </c>
      <c r="T20" s="98">
        <f>'N2.3.1_Total_Risk_Fore_Int_2021'!T20</f>
        <v>4.0662000000000003</v>
      </c>
      <c r="U20" s="98">
        <f>'N2.3.1_Total_Risk_Fore_Int_2021'!U20</f>
        <v>0.25969999999999999</v>
      </c>
      <c r="V20" s="98">
        <f>'N2.3.1_Total_Risk_Fore_Int_2021'!V20</f>
        <v>13.273799999999998</v>
      </c>
      <c r="W20" s="98">
        <f>'N2.3.1_Total_Risk_Fore_Int_2021'!W20</f>
        <v>1.8150999999999999</v>
      </c>
      <c r="X20" s="98">
        <f>'N2.3.1_Total_Risk_Fore_Int_2021'!X20</f>
        <v>0</v>
      </c>
      <c r="Y20" s="98">
        <f>'N2.3.1_Total_Risk_Fore_Int_2021'!Y20</f>
        <v>0</v>
      </c>
      <c r="Z20" s="98">
        <f>'N2.3.1_Total_Risk_Fore_Int_2021'!Z20</f>
        <v>0</v>
      </c>
      <c r="AA20" s="206">
        <f t="shared" si="3"/>
        <v>299.29299999999989</v>
      </c>
    </row>
    <row r="21" spans="1:27">
      <c r="A21" s="196" t="s">
        <v>309</v>
      </c>
      <c r="B21" s="18" t="str">
        <f t="shared" ca="1" si="1"/>
        <v>132kV OHL Conductor</v>
      </c>
      <c r="C21" s="65" t="s">
        <v>55</v>
      </c>
      <c r="D21" s="98">
        <f>'N2.3.1_Total_Risk_Fore_Int_2021'!D21</f>
        <v>2.4617426956409739E-3</v>
      </c>
      <c r="E21" s="98">
        <f>'N2.3.1_Total_Risk_Fore_Int_2021'!E21</f>
        <v>9.8199426160015069</v>
      </c>
      <c r="F21" s="98">
        <f>'N2.3.1_Total_Risk_Fore_Int_2021'!F21</f>
        <v>8.871443847141018</v>
      </c>
      <c r="G21" s="98">
        <f>'N2.3.1_Total_Risk_Fore_Int_2021'!G21</f>
        <v>1.6577246493008004</v>
      </c>
      <c r="H21" s="98">
        <f>'N2.3.1_Total_Risk_Fore_Int_2021'!H21</f>
        <v>5.7709931691489524</v>
      </c>
      <c r="I21" s="98">
        <f>'N2.3.1_Total_Risk_Fore_Int_2021'!I21</f>
        <v>0.93387596780350512</v>
      </c>
      <c r="J21" s="98">
        <f>'N2.3.1_Total_Risk_Fore_Int_2021'!J21</f>
        <v>6.3071055385282619</v>
      </c>
      <c r="K21" s="98">
        <f>'N2.3.1_Total_Risk_Fore_Int_2021'!K21</f>
        <v>4.8066042054632614E-2</v>
      </c>
      <c r="L21" s="98">
        <f>'N2.3.1_Total_Risk_Fore_Int_2021'!L21</f>
        <v>0</v>
      </c>
      <c r="M21" s="98">
        <f>'N2.3.1_Total_Risk_Fore_Int_2021'!M21</f>
        <v>3.9959267391067166</v>
      </c>
      <c r="N21" s="97">
        <f t="shared" si="2"/>
        <v>37.407540311781034</v>
      </c>
      <c r="P21" s="65" t="str">
        <f>'N0.6_Lookup_References'!B18</f>
        <v>km</v>
      </c>
      <c r="Q21" s="98">
        <f>'N2.3.1_Total_Risk_Fore_Int_2021'!Q21</f>
        <v>65.147199999999984</v>
      </c>
      <c r="R21" s="98">
        <f>'N2.3.1_Total_Risk_Fore_Int_2021'!R21</f>
        <v>1035.8153000000004</v>
      </c>
      <c r="S21" s="98">
        <f>'N2.3.1_Total_Risk_Fore_Int_2021'!S21</f>
        <v>272.95429999999999</v>
      </c>
      <c r="T21" s="98">
        <f>'N2.3.1_Total_Risk_Fore_Int_2021'!T21</f>
        <v>29.303200000000004</v>
      </c>
      <c r="U21" s="98">
        <f>'N2.3.1_Total_Risk_Fore_Int_2021'!U21</f>
        <v>71.530299999999983</v>
      </c>
      <c r="V21" s="98">
        <f>'N2.3.1_Total_Risk_Fore_Int_2021'!V21</f>
        <v>8.8668000000000013</v>
      </c>
      <c r="W21" s="98">
        <f>'N2.3.1_Total_Risk_Fore_Int_2021'!W21</f>
        <v>49.762</v>
      </c>
      <c r="X21" s="98">
        <f>'N2.3.1_Total_Risk_Fore_Int_2021'!X21</f>
        <v>0.29369999999999996</v>
      </c>
      <c r="Y21" s="98">
        <f>'N2.3.1_Total_Risk_Fore_Int_2021'!Y21</f>
        <v>0</v>
      </c>
      <c r="Z21" s="98">
        <f>'N2.3.1_Total_Risk_Fore_Int_2021'!Z21</f>
        <v>18.308700000000002</v>
      </c>
      <c r="AA21" s="206">
        <f t="shared" si="3"/>
        <v>1551.9815000000003</v>
      </c>
    </row>
    <row r="22" spans="1:27">
      <c r="A22" s="196" t="s">
        <v>310</v>
      </c>
      <c r="B22" s="18" t="str">
        <f t="shared" ca="1" si="1"/>
        <v>132kV OHL Fittings</v>
      </c>
      <c r="C22" s="65" t="s">
        <v>55</v>
      </c>
      <c r="D22" s="98">
        <f>'N2.3.1_Total_Risk_Fore_Int_2021'!D22</f>
        <v>0.17131138958585748</v>
      </c>
      <c r="E22" s="98">
        <f>'N2.3.1_Total_Risk_Fore_Int_2021'!E22</f>
        <v>146.1609880640143</v>
      </c>
      <c r="F22" s="98">
        <f>'N2.3.1_Total_Risk_Fore_Int_2021'!F22</f>
        <v>68.539125043872644</v>
      </c>
      <c r="G22" s="98">
        <f>'N2.3.1_Total_Risk_Fore_Int_2021'!G22</f>
        <v>19.05477274711388</v>
      </c>
      <c r="H22" s="98">
        <f>'N2.3.1_Total_Risk_Fore_Int_2021'!H22</f>
        <v>45.888892030794381</v>
      </c>
      <c r="I22" s="98">
        <f>'N2.3.1_Total_Risk_Fore_Int_2021'!I22</f>
        <v>6.0228951245019413</v>
      </c>
      <c r="J22" s="98">
        <f>'N2.3.1_Total_Risk_Fore_Int_2021'!J22</f>
        <v>3.1098699206592251</v>
      </c>
      <c r="K22" s="98">
        <f>'N2.3.1_Total_Risk_Fore_Int_2021'!K22</f>
        <v>4.096400261645111</v>
      </c>
      <c r="L22" s="98">
        <f>'N2.3.1_Total_Risk_Fore_Int_2021'!L22</f>
        <v>3.5105432997585586</v>
      </c>
      <c r="M22" s="98">
        <f>'N2.3.1_Total_Risk_Fore_Int_2021'!M22</f>
        <v>114.27227232889697</v>
      </c>
      <c r="N22" s="97">
        <f t="shared" si="2"/>
        <v>410.82707021084286</v>
      </c>
      <c r="P22" s="65" t="str">
        <f>'N0.6_Lookup_References'!B19</f>
        <v>#</v>
      </c>
      <c r="Q22" s="98">
        <f>'N2.3.1_Total_Risk_Fore_Int_2021'!Q22</f>
        <v>1269</v>
      </c>
      <c r="R22" s="98">
        <f>'N2.3.1_Total_Risk_Fore_Int_2021'!R22</f>
        <v>4267</v>
      </c>
      <c r="S22" s="98">
        <f>'N2.3.1_Total_Risk_Fore_Int_2021'!S22</f>
        <v>576</v>
      </c>
      <c r="T22" s="98">
        <f>'N2.3.1_Total_Risk_Fore_Int_2021'!T22</f>
        <v>80</v>
      </c>
      <c r="U22" s="98">
        <f>'N2.3.1_Total_Risk_Fore_Int_2021'!U22</f>
        <v>130</v>
      </c>
      <c r="V22" s="98">
        <f>'N2.3.1_Total_Risk_Fore_Int_2021'!V22</f>
        <v>14</v>
      </c>
      <c r="W22" s="98">
        <f>'N2.3.1_Total_Risk_Fore_Int_2021'!W22</f>
        <v>6</v>
      </c>
      <c r="X22" s="98">
        <f>'N2.3.1_Total_Risk_Fore_Int_2021'!X22</f>
        <v>7</v>
      </c>
      <c r="Y22" s="98">
        <f>'N2.3.1_Total_Risk_Fore_Int_2021'!Y22</f>
        <v>5</v>
      </c>
      <c r="Z22" s="98">
        <f>'N2.3.1_Total_Risk_Fore_Int_2021'!Z22</f>
        <v>125</v>
      </c>
      <c r="AA22" s="206">
        <f t="shared" si="3"/>
        <v>6479</v>
      </c>
    </row>
    <row r="23" spans="1:27">
      <c r="A23" s="196" t="s">
        <v>311</v>
      </c>
      <c r="B23" s="18" t="str">
        <f t="shared" ca="1" si="1"/>
        <v>132kV OHL Tower</v>
      </c>
      <c r="C23" s="65" t="s">
        <v>55</v>
      </c>
      <c r="D23" s="98">
        <f>'N2.3.1_Total_Risk_Fore_Int_2021'!D23</f>
        <v>6.7939299416002515E-3</v>
      </c>
      <c r="E23" s="98">
        <f>'N2.3.1_Total_Risk_Fore_Int_2021'!E23</f>
        <v>62.702713975489573</v>
      </c>
      <c r="F23" s="98">
        <f>'N2.3.1_Total_Risk_Fore_Int_2021'!F23</f>
        <v>54.234880904520942</v>
      </c>
      <c r="G23" s="98">
        <f>'N2.3.1_Total_Risk_Fore_Int_2021'!G23</f>
        <v>4.7832634783562238</v>
      </c>
      <c r="H23" s="98">
        <f>'N2.3.1_Total_Risk_Fore_Int_2021'!H23</f>
        <v>5.462897984168924</v>
      </c>
      <c r="I23" s="98">
        <f>'N2.3.1_Total_Risk_Fore_Int_2021'!I23</f>
        <v>16.746933955173617</v>
      </c>
      <c r="J23" s="98">
        <f>'N2.3.1_Total_Risk_Fore_Int_2021'!J23</f>
        <v>7.8163047401167614</v>
      </c>
      <c r="K23" s="98">
        <f>'N2.3.1_Total_Risk_Fore_Int_2021'!K23</f>
        <v>24.481915239493865</v>
      </c>
      <c r="L23" s="98">
        <f>'N2.3.1_Total_Risk_Fore_Int_2021'!L23</f>
        <v>30.966533261576036</v>
      </c>
      <c r="M23" s="98">
        <f>'N2.3.1_Total_Risk_Fore_Int_2021'!M23</f>
        <v>16.476299287476674</v>
      </c>
      <c r="N23" s="97">
        <f t="shared" si="2"/>
        <v>223.67853675631423</v>
      </c>
      <c r="P23" s="65" t="str">
        <f>'N0.6_Lookup_References'!B20</f>
        <v>#</v>
      </c>
      <c r="Q23" s="98">
        <f>'N2.3.1_Total_Risk_Fore_Int_2021'!Q23</f>
        <v>100</v>
      </c>
      <c r="R23" s="98">
        <f>'N2.3.1_Total_Risk_Fore_Int_2021'!R23</f>
        <v>2587</v>
      </c>
      <c r="S23" s="98">
        <f>'N2.3.1_Total_Risk_Fore_Int_2021'!S23</f>
        <v>280</v>
      </c>
      <c r="T23" s="98">
        <f>'N2.3.1_Total_Risk_Fore_Int_2021'!T23</f>
        <v>15</v>
      </c>
      <c r="U23" s="98">
        <f>'N2.3.1_Total_Risk_Fore_Int_2021'!U23</f>
        <v>10</v>
      </c>
      <c r="V23" s="98">
        <f>'N2.3.1_Total_Risk_Fore_Int_2021'!V23</f>
        <v>27</v>
      </c>
      <c r="W23" s="98">
        <f>'N2.3.1_Total_Risk_Fore_Int_2021'!W23</f>
        <v>10</v>
      </c>
      <c r="X23" s="98">
        <f>'N2.3.1_Total_Risk_Fore_Int_2021'!X23</f>
        <v>27</v>
      </c>
      <c r="Y23" s="98">
        <f>'N2.3.1_Total_Risk_Fore_Int_2021'!Y23</f>
        <v>28</v>
      </c>
      <c r="Z23" s="98">
        <f>'N2.3.1_Total_Risk_Fore_Int_2021'!Z23</f>
        <v>9</v>
      </c>
      <c r="AA23" s="206">
        <f t="shared" si="3"/>
        <v>3093</v>
      </c>
    </row>
    <row r="24" spans="1:27">
      <c r="A24" s="196" t="s">
        <v>312</v>
      </c>
      <c r="B24" s="18" t="str">
        <f t="shared" ca="1" si="1"/>
        <v>275kV Circuit Breaker</v>
      </c>
      <c r="C24" s="65" t="s">
        <v>55</v>
      </c>
      <c r="D24" s="98">
        <f>'N2.3.1_Total_Risk_Fore_Int_2021'!D24</f>
        <v>2.5255275268377948E-3</v>
      </c>
      <c r="E24" s="98">
        <f>'N2.3.1_Total_Risk_Fore_Int_2021'!E24</f>
        <v>1.5310496260546198</v>
      </c>
      <c r="F24" s="98">
        <f>'N2.3.1_Total_Risk_Fore_Int_2021'!F24</f>
        <v>1.3322471915014986</v>
      </c>
      <c r="G24" s="98">
        <f>'N2.3.1_Total_Risk_Fore_Int_2021'!G24</f>
        <v>0.90032240739655955</v>
      </c>
      <c r="H24" s="98">
        <f>'N2.3.1_Total_Risk_Fore_Int_2021'!H24</f>
        <v>0.54451510775899581</v>
      </c>
      <c r="I24" s="98">
        <f>'N2.3.1_Total_Risk_Fore_Int_2021'!I24</f>
        <v>0.46899680397818994</v>
      </c>
      <c r="J24" s="98">
        <f>'N2.3.1_Total_Risk_Fore_Int_2021'!J24</f>
        <v>0.21688567698188918</v>
      </c>
      <c r="K24" s="98">
        <f>'N2.3.1_Total_Risk_Fore_Int_2021'!K24</f>
        <v>0</v>
      </c>
      <c r="L24" s="98">
        <f>'N2.3.1_Total_Risk_Fore_Int_2021'!L24</f>
        <v>0.27293080041797108</v>
      </c>
      <c r="M24" s="98">
        <f>'N2.3.1_Total_Risk_Fore_Int_2021'!M24</f>
        <v>13.932612715096262</v>
      </c>
      <c r="N24" s="97">
        <f t="shared" si="2"/>
        <v>19.202085856712824</v>
      </c>
      <c r="P24" s="65" t="str">
        <f>'N0.6_Lookup_References'!B21</f>
        <v>#</v>
      </c>
      <c r="Q24" s="98">
        <f>'N2.3.1_Total_Risk_Fore_Int_2021'!Q24</f>
        <v>1</v>
      </c>
      <c r="R24" s="98">
        <f>'N2.3.1_Total_Risk_Fore_Int_2021'!R24</f>
        <v>138</v>
      </c>
      <c r="S24" s="98">
        <f>'N2.3.1_Total_Risk_Fore_Int_2021'!S24</f>
        <v>23</v>
      </c>
      <c r="T24" s="98">
        <f>'N2.3.1_Total_Risk_Fore_Int_2021'!T24</f>
        <v>10</v>
      </c>
      <c r="U24" s="98">
        <f>'N2.3.1_Total_Risk_Fore_Int_2021'!U24</f>
        <v>4</v>
      </c>
      <c r="V24" s="98">
        <f>'N2.3.1_Total_Risk_Fore_Int_2021'!V24</f>
        <v>3</v>
      </c>
      <c r="W24" s="98">
        <f>'N2.3.1_Total_Risk_Fore_Int_2021'!W24</f>
        <v>1</v>
      </c>
      <c r="X24" s="98">
        <f>'N2.3.1_Total_Risk_Fore_Int_2021'!X24</f>
        <v>0</v>
      </c>
      <c r="Y24" s="98">
        <f>'N2.3.1_Total_Risk_Fore_Int_2021'!Y24</f>
        <v>1</v>
      </c>
      <c r="Z24" s="98">
        <f>'N2.3.1_Total_Risk_Fore_Int_2021'!Z24</f>
        <v>10</v>
      </c>
      <c r="AA24" s="206">
        <f t="shared" si="3"/>
        <v>191</v>
      </c>
    </row>
    <row r="25" spans="1:27">
      <c r="A25" s="196" t="s">
        <v>313</v>
      </c>
      <c r="B25" s="18" t="str">
        <f t="shared" ca="1" si="1"/>
        <v>275kV Transformer</v>
      </c>
      <c r="C25" s="65" t="s">
        <v>55</v>
      </c>
      <c r="D25" s="98">
        <f>'N2.3.1_Total_Risk_Fore_Int_2021'!D25</f>
        <v>0</v>
      </c>
      <c r="E25" s="98">
        <f>'N2.3.1_Total_Risk_Fore_Int_2021'!E25</f>
        <v>4.4102964574111896</v>
      </c>
      <c r="F25" s="98">
        <f>'N2.3.1_Total_Risk_Fore_Int_2021'!F25</f>
        <v>6.6894525912892497</v>
      </c>
      <c r="G25" s="98">
        <f>'N2.3.1_Total_Risk_Fore_Int_2021'!G25</f>
        <v>6.2031718113287075</v>
      </c>
      <c r="H25" s="98">
        <f>'N2.3.1_Total_Risk_Fore_Int_2021'!H25</f>
        <v>3.7495515140256175</v>
      </c>
      <c r="I25" s="98">
        <f>'N2.3.1_Total_Risk_Fore_Int_2021'!I25</f>
        <v>1.6087344586717034</v>
      </c>
      <c r="J25" s="98">
        <f>'N2.3.1_Total_Risk_Fore_Int_2021'!J25</f>
        <v>2.8560323830203567</v>
      </c>
      <c r="K25" s="98">
        <f>'N2.3.1_Total_Risk_Fore_Int_2021'!K25</f>
        <v>0</v>
      </c>
      <c r="L25" s="98">
        <f>'N2.3.1_Total_Risk_Fore_Int_2021'!L25</f>
        <v>0</v>
      </c>
      <c r="M25" s="98">
        <f>'N2.3.1_Total_Risk_Fore_Int_2021'!M25</f>
        <v>1.8736289697339588</v>
      </c>
      <c r="N25" s="97">
        <f t="shared" si="2"/>
        <v>27.390868185480784</v>
      </c>
      <c r="P25" s="65" t="str">
        <f>'N0.6_Lookup_References'!B22</f>
        <v>#</v>
      </c>
      <c r="Q25" s="98">
        <f>'N2.3.1_Total_Risk_Fore_Int_2021'!Q25</f>
        <v>0</v>
      </c>
      <c r="R25" s="98">
        <f>'N2.3.1_Total_Risk_Fore_Int_2021'!R25</f>
        <v>51</v>
      </c>
      <c r="S25" s="98">
        <f>'N2.3.1_Total_Risk_Fore_Int_2021'!S25</f>
        <v>25</v>
      </c>
      <c r="T25" s="98">
        <f>'N2.3.1_Total_Risk_Fore_Int_2021'!T25</f>
        <v>14</v>
      </c>
      <c r="U25" s="98">
        <f>'N2.3.1_Total_Risk_Fore_Int_2021'!U25</f>
        <v>6</v>
      </c>
      <c r="V25" s="98">
        <f>'N2.3.1_Total_Risk_Fore_Int_2021'!V25</f>
        <v>2</v>
      </c>
      <c r="W25" s="98">
        <f>'N2.3.1_Total_Risk_Fore_Int_2021'!W25</f>
        <v>3</v>
      </c>
      <c r="X25" s="98">
        <f>'N2.3.1_Total_Risk_Fore_Int_2021'!X25</f>
        <v>0</v>
      </c>
      <c r="Y25" s="98">
        <f>'N2.3.1_Total_Risk_Fore_Int_2021'!Y25</f>
        <v>0</v>
      </c>
      <c r="Z25" s="98">
        <f>'N2.3.1_Total_Risk_Fore_Int_2021'!Z25</f>
        <v>1</v>
      </c>
      <c r="AA25" s="206">
        <f t="shared" si="3"/>
        <v>102</v>
      </c>
    </row>
    <row r="26" spans="1:27">
      <c r="A26" s="196" t="s">
        <v>314</v>
      </c>
      <c r="B26" s="18" t="str">
        <f t="shared" ca="1" si="1"/>
        <v>275kV Reactor</v>
      </c>
      <c r="C26" s="65" t="s">
        <v>55</v>
      </c>
      <c r="D26" s="98">
        <f>'N2.3.1_Total_Risk_Fore_Int_2021'!D26</f>
        <v>0</v>
      </c>
      <c r="E26" s="98">
        <f>'N2.3.1_Total_Risk_Fore_Int_2021'!E26</f>
        <v>0.20001097044236824</v>
      </c>
      <c r="F26" s="98">
        <f>'N2.3.1_Total_Risk_Fore_Int_2021'!F26</f>
        <v>0</v>
      </c>
      <c r="G26" s="98">
        <f>'N2.3.1_Total_Risk_Fore_Int_2021'!G26</f>
        <v>0.15537568076843836</v>
      </c>
      <c r="H26" s="98">
        <f>'N2.3.1_Total_Risk_Fore_Int_2021'!H26</f>
        <v>9.2808084142505715E-2</v>
      </c>
      <c r="I26" s="98">
        <f>'N2.3.1_Total_Risk_Fore_Int_2021'!I26</f>
        <v>0.44707500793162069</v>
      </c>
      <c r="J26" s="98">
        <f>'N2.3.1_Total_Risk_Fore_Int_2021'!J26</f>
        <v>0</v>
      </c>
      <c r="K26" s="98">
        <f>'N2.3.1_Total_Risk_Fore_Int_2021'!K26</f>
        <v>0</v>
      </c>
      <c r="L26" s="98">
        <f>'N2.3.1_Total_Risk_Fore_Int_2021'!L26</f>
        <v>0</v>
      </c>
      <c r="M26" s="98">
        <f>'N2.3.1_Total_Risk_Fore_Int_2021'!M26</f>
        <v>0</v>
      </c>
      <c r="N26" s="97">
        <f t="shared" si="2"/>
        <v>0.89526974328493303</v>
      </c>
      <c r="P26" s="65" t="str">
        <f>'N0.6_Lookup_References'!B23</f>
        <v>#</v>
      </c>
      <c r="Q26" s="98">
        <f>'N2.3.1_Total_Risk_Fore_Int_2021'!Q26</f>
        <v>0</v>
      </c>
      <c r="R26" s="98">
        <f>'N2.3.1_Total_Risk_Fore_Int_2021'!R26</f>
        <v>8</v>
      </c>
      <c r="S26" s="98">
        <f>'N2.3.1_Total_Risk_Fore_Int_2021'!S26</f>
        <v>0</v>
      </c>
      <c r="T26" s="98">
        <f>'N2.3.1_Total_Risk_Fore_Int_2021'!T26</f>
        <v>2</v>
      </c>
      <c r="U26" s="98">
        <f>'N2.3.1_Total_Risk_Fore_Int_2021'!U26</f>
        <v>1</v>
      </c>
      <c r="V26" s="98">
        <f>'N2.3.1_Total_Risk_Fore_Int_2021'!V26</f>
        <v>4</v>
      </c>
      <c r="W26" s="98">
        <f>'N2.3.1_Total_Risk_Fore_Int_2021'!W26</f>
        <v>0</v>
      </c>
      <c r="X26" s="98">
        <f>'N2.3.1_Total_Risk_Fore_Int_2021'!X26</f>
        <v>0</v>
      </c>
      <c r="Y26" s="98">
        <f>'N2.3.1_Total_Risk_Fore_Int_2021'!Y26</f>
        <v>0</v>
      </c>
      <c r="Z26" s="98">
        <f>'N2.3.1_Total_Risk_Fore_Int_2021'!Z26</f>
        <v>0</v>
      </c>
      <c r="AA26" s="206">
        <f t="shared" si="3"/>
        <v>15</v>
      </c>
    </row>
    <row r="27" spans="1:27">
      <c r="A27" s="196" t="s">
        <v>315</v>
      </c>
      <c r="B27" s="18" t="str">
        <f t="shared" ca="1" si="1"/>
        <v>275kV Underground Cable</v>
      </c>
      <c r="C27" s="65" t="s">
        <v>55</v>
      </c>
      <c r="D27" s="98">
        <f>'N2.3.1_Total_Risk_Fore_Int_2021'!D27</f>
        <v>9.8019412993331171E-4</v>
      </c>
      <c r="E27" s="98">
        <f>'N2.3.1_Total_Risk_Fore_Int_2021'!E27</f>
        <v>4.4044405694626834</v>
      </c>
      <c r="F27" s="98">
        <f>'N2.3.1_Total_Risk_Fore_Int_2021'!F27</f>
        <v>0.52685793851878426</v>
      </c>
      <c r="G27" s="98">
        <f>'N2.3.1_Total_Risk_Fore_Int_2021'!G27</f>
        <v>9.7492158908862731E-2</v>
      </c>
      <c r="H27" s="98">
        <f>'N2.3.1_Total_Risk_Fore_Int_2021'!H27</f>
        <v>0</v>
      </c>
      <c r="I27" s="98">
        <f>'N2.3.1_Total_Risk_Fore_Int_2021'!I27</f>
        <v>0</v>
      </c>
      <c r="J27" s="98">
        <f>'N2.3.1_Total_Risk_Fore_Int_2021'!J27</f>
        <v>18.511456954664659</v>
      </c>
      <c r="K27" s="98">
        <f>'N2.3.1_Total_Risk_Fore_Int_2021'!K27</f>
        <v>0</v>
      </c>
      <c r="L27" s="98">
        <f>'N2.3.1_Total_Risk_Fore_Int_2021'!L27</f>
        <v>0</v>
      </c>
      <c r="M27" s="98">
        <f>'N2.3.1_Total_Risk_Fore_Int_2021'!M27</f>
        <v>0</v>
      </c>
      <c r="N27" s="97">
        <f t="shared" si="2"/>
        <v>23.541227815684923</v>
      </c>
      <c r="P27" s="65" t="str">
        <f>'N0.6_Lookup_References'!B24</f>
        <v>km</v>
      </c>
      <c r="Q27" s="98">
        <f>'N2.3.1_Total_Risk_Fore_Int_2021'!Q27</f>
        <v>24.851100000000002</v>
      </c>
      <c r="R27" s="98">
        <f>'N2.3.1_Total_Risk_Fore_Int_2021'!R27</f>
        <v>92.089000000000041</v>
      </c>
      <c r="S27" s="98">
        <f>'N2.3.1_Total_Risk_Fore_Int_2021'!S27</f>
        <v>1.0811999999999999</v>
      </c>
      <c r="T27" s="98">
        <f>'N2.3.1_Total_Risk_Fore_Int_2021'!T27</f>
        <v>0.10440000000000001</v>
      </c>
      <c r="U27" s="98">
        <f>'N2.3.1_Total_Risk_Fore_Int_2021'!U27</f>
        <v>0</v>
      </c>
      <c r="V27" s="98">
        <f>'N2.3.1_Total_Risk_Fore_Int_2021'!V27</f>
        <v>0</v>
      </c>
      <c r="W27" s="98">
        <f>'N2.3.1_Total_Risk_Fore_Int_2021'!W27</f>
        <v>8.7194000000000056</v>
      </c>
      <c r="X27" s="98">
        <f>'N2.3.1_Total_Risk_Fore_Int_2021'!X27</f>
        <v>0</v>
      </c>
      <c r="Y27" s="98">
        <f>'N2.3.1_Total_Risk_Fore_Int_2021'!Y27</f>
        <v>0</v>
      </c>
      <c r="Z27" s="98">
        <f>'N2.3.1_Total_Risk_Fore_Int_2021'!Z27</f>
        <v>0</v>
      </c>
      <c r="AA27" s="206">
        <f t="shared" si="3"/>
        <v>126.84510000000004</v>
      </c>
    </row>
    <row r="28" spans="1:27">
      <c r="A28" s="196" t="s">
        <v>316</v>
      </c>
      <c r="B28" s="18" t="str">
        <f t="shared" ca="1" si="1"/>
        <v>275kV OHL Conductor</v>
      </c>
      <c r="C28" s="65" t="s">
        <v>55</v>
      </c>
      <c r="D28" s="98">
        <f>'N2.3.1_Total_Risk_Fore_Int_2021'!D28</f>
        <v>5.6494565843889181E-3</v>
      </c>
      <c r="E28" s="98">
        <f>'N2.3.1_Total_Risk_Fore_Int_2021'!E28</f>
        <v>7.6888234444035328</v>
      </c>
      <c r="F28" s="98">
        <f>'N2.3.1_Total_Risk_Fore_Int_2021'!F28</f>
        <v>11.194526697125278</v>
      </c>
      <c r="G28" s="98">
        <f>'N2.3.1_Total_Risk_Fore_Int_2021'!G28</f>
        <v>17.080578648592727</v>
      </c>
      <c r="H28" s="98">
        <f>'N2.3.1_Total_Risk_Fore_Int_2021'!H28</f>
        <v>6.3564331593929753</v>
      </c>
      <c r="I28" s="98">
        <f>'N2.3.1_Total_Risk_Fore_Int_2021'!I28</f>
        <v>1.9846478457211791</v>
      </c>
      <c r="J28" s="98">
        <f>'N2.3.1_Total_Risk_Fore_Int_2021'!J28</f>
        <v>7.6257837643912714</v>
      </c>
      <c r="K28" s="98">
        <f>'N2.3.1_Total_Risk_Fore_Int_2021'!K28</f>
        <v>0</v>
      </c>
      <c r="L28" s="98">
        <f>'N2.3.1_Total_Risk_Fore_Int_2021'!L28</f>
        <v>0</v>
      </c>
      <c r="M28" s="98">
        <f>'N2.3.1_Total_Risk_Fore_Int_2021'!M28</f>
        <v>0</v>
      </c>
      <c r="N28" s="97">
        <f t="shared" si="2"/>
        <v>51.936443016211356</v>
      </c>
      <c r="P28" s="65" t="str">
        <f>'N0.6_Lookup_References'!B25</f>
        <v>km</v>
      </c>
      <c r="Q28" s="98">
        <f>'N2.3.1_Total_Risk_Fore_Int_2021'!Q28</f>
        <v>63.64370000000001</v>
      </c>
      <c r="R28" s="98">
        <f>'N2.3.1_Total_Risk_Fore_Int_2021'!R28</f>
        <v>694.28100000000052</v>
      </c>
      <c r="S28" s="98">
        <f>'N2.3.1_Total_Risk_Fore_Int_2021'!S28</f>
        <v>180.53040000000004</v>
      </c>
      <c r="T28" s="98">
        <f>'N2.3.1_Total_Risk_Fore_Int_2021'!T28</f>
        <v>125.19989999999993</v>
      </c>
      <c r="U28" s="98">
        <f>'N2.3.1_Total_Risk_Fore_Int_2021'!U28</f>
        <v>33.488200000000006</v>
      </c>
      <c r="V28" s="98">
        <f>'N2.3.1_Total_Risk_Fore_Int_2021'!V28</f>
        <v>8.8892000000000007</v>
      </c>
      <c r="W28" s="98">
        <f>'N2.3.1_Total_Risk_Fore_Int_2021'!W28</f>
        <v>28.881199999999996</v>
      </c>
      <c r="X28" s="98">
        <f>'N2.3.1_Total_Risk_Fore_Int_2021'!X28</f>
        <v>0</v>
      </c>
      <c r="Y28" s="98">
        <f>'N2.3.1_Total_Risk_Fore_Int_2021'!Y28</f>
        <v>0</v>
      </c>
      <c r="Z28" s="98">
        <f>'N2.3.1_Total_Risk_Fore_Int_2021'!Z28</f>
        <v>0</v>
      </c>
      <c r="AA28" s="206">
        <f t="shared" si="3"/>
        <v>1134.9136000000005</v>
      </c>
    </row>
    <row r="29" spans="1:27">
      <c r="A29" s="196" t="s">
        <v>317</v>
      </c>
      <c r="B29" s="18" t="str">
        <f t="shared" ca="1" si="1"/>
        <v>275kV OHL Fittings</v>
      </c>
      <c r="C29" s="65" t="s">
        <v>55</v>
      </c>
      <c r="D29" s="98">
        <f>'N2.3.1_Total_Risk_Fore_Int_2021'!D29</f>
        <v>6.2388068469763788E-2</v>
      </c>
      <c r="E29" s="98">
        <f>'N2.3.1_Total_Risk_Fore_Int_2021'!E29</f>
        <v>82.94403689473846</v>
      </c>
      <c r="F29" s="98">
        <f>'N2.3.1_Total_Risk_Fore_Int_2021'!F29</f>
        <v>54.539428088636221</v>
      </c>
      <c r="G29" s="98">
        <f>'N2.3.1_Total_Risk_Fore_Int_2021'!G29</f>
        <v>24.014127017571631</v>
      </c>
      <c r="H29" s="98">
        <f>'N2.3.1_Total_Risk_Fore_Int_2021'!H29</f>
        <v>47.206873900493036</v>
      </c>
      <c r="I29" s="98">
        <f>'N2.3.1_Total_Risk_Fore_Int_2021'!I29</f>
        <v>0.96344519278496266</v>
      </c>
      <c r="J29" s="98">
        <f>'N2.3.1_Total_Risk_Fore_Int_2021'!J29</f>
        <v>0</v>
      </c>
      <c r="K29" s="98">
        <f>'N2.3.1_Total_Risk_Fore_Int_2021'!K29</f>
        <v>0.70456443709497174</v>
      </c>
      <c r="L29" s="98">
        <f>'N2.3.1_Total_Risk_Fore_Int_2021'!L29</f>
        <v>0</v>
      </c>
      <c r="M29" s="98">
        <f>'N2.3.1_Total_Risk_Fore_Int_2021'!M29</f>
        <v>83.084760996166594</v>
      </c>
      <c r="N29" s="97">
        <f t="shared" si="2"/>
        <v>293.51962459595563</v>
      </c>
      <c r="P29" s="65" t="str">
        <f>'N0.6_Lookup_References'!B26</f>
        <v>#</v>
      </c>
      <c r="Q29" s="98">
        <f>'N2.3.1_Total_Risk_Fore_Int_2021'!Q29</f>
        <v>242</v>
      </c>
      <c r="R29" s="98">
        <f>'N2.3.1_Total_Risk_Fore_Int_2021'!R29</f>
        <v>2562</v>
      </c>
      <c r="S29" s="98">
        <f>'N2.3.1_Total_Risk_Fore_Int_2021'!S29</f>
        <v>408</v>
      </c>
      <c r="T29" s="98">
        <f>'N2.3.1_Total_Risk_Fore_Int_2021'!T29</f>
        <v>101</v>
      </c>
      <c r="U29" s="98">
        <f>'N2.3.1_Total_Risk_Fore_Int_2021'!U29</f>
        <v>118</v>
      </c>
      <c r="V29" s="98">
        <f>'N2.3.1_Total_Risk_Fore_Int_2021'!V29</f>
        <v>2</v>
      </c>
      <c r="W29" s="98">
        <f>'N2.3.1_Total_Risk_Fore_Int_2021'!W29</f>
        <v>0</v>
      </c>
      <c r="X29" s="98">
        <f>'N2.3.1_Total_Risk_Fore_Int_2021'!X29</f>
        <v>1</v>
      </c>
      <c r="Y29" s="98">
        <f>'N2.3.1_Total_Risk_Fore_Int_2021'!Y29</f>
        <v>0</v>
      </c>
      <c r="Z29" s="98">
        <f>'N2.3.1_Total_Risk_Fore_Int_2021'!Z29</f>
        <v>63</v>
      </c>
      <c r="AA29" s="206">
        <f t="shared" si="3"/>
        <v>3497</v>
      </c>
    </row>
    <row r="30" spans="1:27">
      <c r="A30" s="196" t="s">
        <v>318</v>
      </c>
      <c r="B30" s="18" t="str">
        <f t="shared" ca="1" si="1"/>
        <v>275kV OHL Tower</v>
      </c>
      <c r="C30" s="65" t="s">
        <v>55</v>
      </c>
      <c r="D30" s="98">
        <f>'N2.3.1_Total_Risk_Fore_Int_2021'!D30</f>
        <v>2.8415036925253174E-2</v>
      </c>
      <c r="E30" s="98">
        <f>'N2.3.1_Total_Risk_Fore_Int_2021'!E30</f>
        <v>37.447166732351469</v>
      </c>
      <c r="F30" s="98">
        <f>'N2.3.1_Total_Risk_Fore_Int_2021'!F30</f>
        <v>7.1684039185696076</v>
      </c>
      <c r="G30" s="98">
        <f>'N2.3.1_Total_Risk_Fore_Int_2021'!G30</f>
        <v>16.46218215520344</v>
      </c>
      <c r="H30" s="98">
        <f>'N2.3.1_Total_Risk_Fore_Int_2021'!H30</f>
        <v>24.359993312984837</v>
      </c>
      <c r="I30" s="98">
        <f>'N2.3.1_Total_Risk_Fore_Int_2021'!I30</f>
        <v>1.5303250919924976</v>
      </c>
      <c r="J30" s="98">
        <f>'N2.3.1_Total_Risk_Fore_Int_2021'!J30</f>
        <v>38.204703442332772</v>
      </c>
      <c r="K30" s="98">
        <f>'N2.3.1_Total_Risk_Fore_Int_2021'!K30</f>
        <v>4.0833323300216087</v>
      </c>
      <c r="L30" s="98">
        <f>'N2.3.1_Total_Risk_Fore_Int_2021'!L30</f>
        <v>0</v>
      </c>
      <c r="M30" s="98">
        <f>'N2.3.1_Total_Risk_Fore_Int_2021'!M30</f>
        <v>99.976023230024566</v>
      </c>
      <c r="N30" s="97">
        <f t="shared" si="2"/>
        <v>229.26054525040607</v>
      </c>
      <c r="P30" s="65" t="str">
        <f>'N0.6_Lookup_References'!B27</f>
        <v>#</v>
      </c>
      <c r="Q30" s="98">
        <f>'N2.3.1_Total_Risk_Fore_Int_2021'!Q30</f>
        <v>203</v>
      </c>
      <c r="R30" s="98">
        <f>'N2.3.1_Total_Risk_Fore_Int_2021'!R30</f>
        <v>1494</v>
      </c>
      <c r="S30" s="98">
        <f>'N2.3.1_Total_Risk_Fore_Int_2021'!S30</f>
        <v>17</v>
      </c>
      <c r="T30" s="98">
        <f>'N2.3.1_Total_Risk_Fore_Int_2021'!T30</f>
        <v>21</v>
      </c>
      <c r="U30" s="98">
        <f>'N2.3.1_Total_Risk_Fore_Int_2021'!U30</f>
        <v>22</v>
      </c>
      <c r="V30" s="98">
        <f>'N2.3.1_Total_Risk_Fore_Int_2021'!V30</f>
        <v>1</v>
      </c>
      <c r="W30" s="98">
        <f>'N2.3.1_Total_Risk_Fore_Int_2021'!W30</f>
        <v>22</v>
      </c>
      <c r="X30" s="98">
        <f>'N2.3.1_Total_Risk_Fore_Int_2021'!X30</f>
        <v>2</v>
      </c>
      <c r="Y30" s="98">
        <f>'N2.3.1_Total_Risk_Fore_Int_2021'!Y30</f>
        <v>0</v>
      </c>
      <c r="Z30" s="98">
        <f>'N2.3.1_Total_Risk_Fore_Int_2021'!Z30</f>
        <v>26</v>
      </c>
      <c r="AA30" s="206">
        <f t="shared" si="3"/>
        <v>1808</v>
      </c>
    </row>
    <row r="31" spans="1:27">
      <c r="A31" s="196" t="s">
        <v>319</v>
      </c>
      <c r="B31" s="18" t="str">
        <f t="shared" ca="1" si="1"/>
        <v>400kV Circuit Breaker</v>
      </c>
      <c r="C31" s="65" t="s">
        <v>55</v>
      </c>
      <c r="D31" s="98">
        <f>'N2.3.1_Total_Risk_Fore_Int_2021'!D31</f>
        <v>8.4812376049375124E-3</v>
      </c>
      <c r="E31" s="98">
        <f>'N2.3.1_Total_Risk_Fore_Int_2021'!E31</f>
        <v>2.0293397241231341</v>
      </c>
      <c r="F31" s="98">
        <f>'N2.3.1_Total_Risk_Fore_Int_2021'!F31</f>
        <v>0.17133190313603536</v>
      </c>
      <c r="G31" s="98">
        <f>'N2.3.1_Total_Risk_Fore_Int_2021'!G31</f>
        <v>0.28832553708200892</v>
      </c>
      <c r="H31" s="98">
        <f>'N2.3.1_Total_Risk_Fore_Int_2021'!H31</f>
        <v>0.5809128539916969</v>
      </c>
      <c r="I31" s="98">
        <f>'N2.3.1_Total_Risk_Fore_Int_2021'!I31</f>
        <v>0.47342934235541234</v>
      </c>
      <c r="J31" s="98">
        <f>'N2.3.1_Total_Risk_Fore_Int_2021'!J31</f>
        <v>0.29014425072452643</v>
      </c>
      <c r="K31" s="98">
        <f>'N2.3.1_Total_Risk_Fore_Int_2021'!K31</f>
        <v>0.32636263909648044</v>
      </c>
      <c r="L31" s="98">
        <f>'N2.3.1_Total_Risk_Fore_Int_2021'!L31</f>
        <v>0</v>
      </c>
      <c r="M31" s="98">
        <f>'N2.3.1_Total_Risk_Fore_Int_2021'!M31</f>
        <v>2.8705325549551794</v>
      </c>
      <c r="N31" s="97">
        <f t="shared" si="2"/>
        <v>7.0388600430694117</v>
      </c>
      <c r="P31" s="65" t="str">
        <f>'N0.6_Lookup_References'!B28</f>
        <v>#</v>
      </c>
      <c r="Q31" s="98">
        <f>'N2.3.1_Total_Risk_Fore_Int_2021'!Q31</f>
        <v>3</v>
      </c>
      <c r="R31" s="98">
        <f>'N2.3.1_Total_Risk_Fore_Int_2021'!R31</f>
        <v>96</v>
      </c>
      <c r="S31" s="98">
        <f>'N2.3.1_Total_Risk_Fore_Int_2021'!S31</f>
        <v>2</v>
      </c>
      <c r="T31" s="98">
        <f>'N2.3.1_Total_Risk_Fore_Int_2021'!T31</f>
        <v>2</v>
      </c>
      <c r="U31" s="98">
        <f>'N2.3.1_Total_Risk_Fore_Int_2021'!U31</f>
        <v>3</v>
      </c>
      <c r="V31" s="98">
        <f>'N2.3.1_Total_Risk_Fore_Int_2021'!V31</f>
        <v>2</v>
      </c>
      <c r="W31" s="98">
        <f>'N2.3.1_Total_Risk_Fore_Int_2021'!W31</f>
        <v>1</v>
      </c>
      <c r="X31" s="98">
        <f>'N2.3.1_Total_Risk_Fore_Int_2021'!X31</f>
        <v>1</v>
      </c>
      <c r="Y31" s="98">
        <f>'N2.3.1_Total_Risk_Fore_Int_2021'!Y31</f>
        <v>0</v>
      </c>
      <c r="Z31" s="98">
        <f>'N2.3.1_Total_Risk_Fore_Int_2021'!Z31</f>
        <v>4</v>
      </c>
      <c r="AA31" s="206">
        <f t="shared" si="3"/>
        <v>114</v>
      </c>
    </row>
    <row r="32" spans="1:27">
      <c r="A32" s="196" t="s">
        <v>320</v>
      </c>
      <c r="B32" s="18" t="str">
        <f t="shared" ca="1" si="1"/>
        <v>400kV Transformer</v>
      </c>
      <c r="C32" s="65" t="s">
        <v>55</v>
      </c>
      <c r="D32" s="98">
        <f>'N2.3.1_Total_Risk_Fore_Int_2021'!D32</f>
        <v>4.7393076446058217E-2</v>
      </c>
      <c r="E32" s="98">
        <f>'N2.3.1_Total_Risk_Fore_Int_2021'!E32</f>
        <v>3.6534675280224089</v>
      </c>
      <c r="F32" s="98">
        <f>'N2.3.1_Total_Risk_Fore_Int_2021'!F32</f>
        <v>1.8532020476262951</v>
      </c>
      <c r="G32" s="98">
        <f>'N2.3.1_Total_Risk_Fore_Int_2021'!G32</f>
        <v>0.6805077885747135</v>
      </c>
      <c r="H32" s="98">
        <f>'N2.3.1_Total_Risk_Fore_Int_2021'!H32</f>
        <v>1.5987718991132041</v>
      </c>
      <c r="I32" s="98">
        <f>'N2.3.1_Total_Risk_Fore_Int_2021'!I32</f>
        <v>2.1064844322162708</v>
      </c>
      <c r="J32" s="98">
        <f>'N2.3.1_Total_Risk_Fore_Int_2021'!J32</f>
        <v>0</v>
      </c>
      <c r="K32" s="98">
        <f>'N2.3.1_Total_Risk_Fore_Int_2021'!K32</f>
        <v>0</v>
      </c>
      <c r="L32" s="98">
        <f>'N2.3.1_Total_Risk_Fore_Int_2021'!L32</f>
        <v>0</v>
      </c>
      <c r="M32" s="98">
        <f>'N2.3.1_Total_Risk_Fore_Int_2021'!M32</f>
        <v>0</v>
      </c>
      <c r="N32" s="97">
        <f t="shared" si="2"/>
        <v>9.9398267719989519</v>
      </c>
      <c r="P32" s="65" t="str">
        <f>'N0.6_Lookup_References'!B29</f>
        <v>#</v>
      </c>
      <c r="Q32" s="98">
        <f>'N2.3.1_Total_Risk_Fore_Int_2021'!Q32</f>
        <v>1</v>
      </c>
      <c r="R32" s="98">
        <f>'N2.3.1_Total_Risk_Fore_Int_2021'!R32</f>
        <v>28</v>
      </c>
      <c r="S32" s="98">
        <f>'N2.3.1_Total_Risk_Fore_Int_2021'!S32</f>
        <v>5</v>
      </c>
      <c r="T32" s="98">
        <f>'N2.3.1_Total_Risk_Fore_Int_2021'!T32</f>
        <v>1</v>
      </c>
      <c r="U32" s="98">
        <f>'N2.3.1_Total_Risk_Fore_Int_2021'!U32</f>
        <v>2</v>
      </c>
      <c r="V32" s="98">
        <f>'N2.3.1_Total_Risk_Fore_Int_2021'!V32</f>
        <v>2</v>
      </c>
      <c r="W32" s="98">
        <f>'N2.3.1_Total_Risk_Fore_Int_2021'!W32</f>
        <v>0</v>
      </c>
      <c r="X32" s="98">
        <f>'N2.3.1_Total_Risk_Fore_Int_2021'!X32</f>
        <v>0</v>
      </c>
      <c r="Y32" s="98">
        <f>'N2.3.1_Total_Risk_Fore_Int_2021'!Y32</f>
        <v>0</v>
      </c>
      <c r="Z32" s="98">
        <f>'N2.3.1_Total_Risk_Fore_Int_2021'!Z32</f>
        <v>0</v>
      </c>
      <c r="AA32" s="206">
        <f t="shared" ref="AA32:AA53" si="4">SUM(Q32:Z32)</f>
        <v>39</v>
      </c>
    </row>
    <row r="33" spans="1:27">
      <c r="A33" s="196" t="s">
        <v>321</v>
      </c>
      <c r="B33" s="18" t="str">
        <f t="shared" ca="1" si="1"/>
        <v>400kV Reactor</v>
      </c>
      <c r="C33" s="65" t="s">
        <v>55</v>
      </c>
      <c r="D33" s="98">
        <f>'N2.3.1_Total_Risk_Fore_Int_2021'!D33</f>
        <v>0</v>
      </c>
      <c r="E33" s="98">
        <f>'N2.3.1_Total_Risk_Fore_Int_2021'!E33</f>
        <v>0.17633692354823691</v>
      </c>
      <c r="F33" s="98">
        <f>'N2.3.1_Total_Risk_Fore_Int_2021'!F33</f>
        <v>0.46947158418771273</v>
      </c>
      <c r="G33" s="98">
        <f>'N2.3.1_Total_Risk_Fore_Int_2021'!G33</f>
        <v>0.48716968357001011</v>
      </c>
      <c r="H33" s="98">
        <f>'N2.3.1_Total_Risk_Fore_Int_2021'!H33</f>
        <v>0.2606938103593987</v>
      </c>
      <c r="I33" s="98">
        <f>'N2.3.1_Total_Risk_Fore_Int_2021'!I33</f>
        <v>0</v>
      </c>
      <c r="J33" s="98">
        <f>'N2.3.1_Total_Risk_Fore_Int_2021'!J33</f>
        <v>0</v>
      </c>
      <c r="K33" s="98">
        <f>'N2.3.1_Total_Risk_Fore_Int_2021'!K33</f>
        <v>0</v>
      </c>
      <c r="L33" s="98">
        <f>'N2.3.1_Total_Risk_Fore_Int_2021'!L33</f>
        <v>0</v>
      </c>
      <c r="M33" s="98">
        <f>'N2.3.1_Total_Risk_Fore_Int_2021'!M33</f>
        <v>0</v>
      </c>
      <c r="N33" s="97">
        <f t="shared" si="2"/>
        <v>1.3936720016653585</v>
      </c>
      <c r="P33" s="65" t="str">
        <f>'N0.6_Lookup_References'!B30</f>
        <v>#</v>
      </c>
      <c r="Q33" s="98">
        <f>'N2.3.1_Total_Risk_Fore_Int_2021'!Q33</f>
        <v>0</v>
      </c>
      <c r="R33" s="98">
        <f>'N2.3.1_Total_Risk_Fore_Int_2021'!R33</f>
        <v>6</v>
      </c>
      <c r="S33" s="98">
        <f>'N2.3.1_Total_Risk_Fore_Int_2021'!S33</f>
        <v>4</v>
      </c>
      <c r="T33" s="98">
        <f>'N2.3.1_Total_Risk_Fore_Int_2021'!T33</f>
        <v>3</v>
      </c>
      <c r="U33" s="98">
        <f>'N2.3.1_Total_Risk_Fore_Int_2021'!U33</f>
        <v>1</v>
      </c>
      <c r="V33" s="98">
        <f>'N2.3.1_Total_Risk_Fore_Int_2021'!V33</f>
        <v>0</v>
      </c>
      <c r="W33" s="98">
        <f>'N2.3.1_Total_Risk_Fore_Int_2021'!W33</f>
        <v>0</v>
      </c>
      <c r="X33" s="98">
        <f>'N2.3.1_Total_Risk_Fore_Int_2021'!X33</f>
        <v>0</v>
      </c>
      <c r="Y33" s="98">
        <f>'N2.3.1_Total_Risk_Fore_Int_2021'!Y33</f>
        <v>0</v>
      </c>
      <c r="Z33" s="98">
        <f>'N2.3.1_Total_Risk_Fore_Int_2021'!Z33</f>
        <v>0</v>
      </c>
      <c r="AA33" s="206">
        <f t="shared" si="4"/>
        <v>14</v>
      </c>
    </row>
    <row r="34" spans="1:27">
      <c r="A34" s="196" t="s">
        <v>322</v>
      </c>
      <c r="B34" s="18" t="str">
        <f t="shared" ca="1" si="1"/>
        <v>400kV Underground Cable</v>
      </c>
      <c r="C34" s="65" t="s">
        <v>55</v>
      </c>
      <c r="D34" s="98">
        <f>'N2.3.1_Total_Risk_Fore_Int_2021'!D34</f>
        <v>4.057835685175347E-4</v>
      </c>
      <c r="E34" s="98">
        <f>'N2.3.1_Total_Risk_Fore_Int_2021'!E34</f>
        <v>1.8963443079423054E-5</v>
      </c>
      <c r="F34" s="98">
        <f>'N2.3.1_Total_Risk_Fore_Int_2021'!F34</f>
        <v>0</v>
      </c>
      <c r="G34" s="98">
        <f>'N2.3.1_Total_Risk_Fore_Int_2021'!G34</f>
        <v>0</v>
      </c>
      <c r="H34" s="98">
        <f>'N2.3.1_Total_Risk_Fore_Int_2021'!H34</f>
        <v>0</v>
      </c>
      <c r="I34" s="98">
        <f>'N2.3.1_Total_Risk_Fore_Int_2021'!I34</f>
        <v>1.2113324090282018</v>
      </c>
      <c r="J34" s="98">
        <f>'N2.3.1_Total_Risk_Fore_Int_2021'!J34</f>
        <v>7.2975060819682233E-2</v>
      </c>
      <c r="K34" s="98">
        <f>'N2.3.1_Total_Risk_Fore_Int_2021'!K34</f>
        <v>9.3791379589459684E-2</v>
      </c>
      <c r="L34" s="98">
        <f>'N2.3.1_Total_Risk_Fore_Int_2021'!L34</f>
        <v>0</v>
      </c>
      <c r="M34" s="98">
        <f>'N2.3.1_Total_Risk_Fore_Int_2021'!M34</f>
        <v>0</v>
      </c>
      <c r="N34" s="97">
        <f t="shared" si="2"/>
        <v>1.3785235964489406</v>
      </c>
      <c r="P34" s="65" t="str">
        <f>'N0.6_Lookup_References'!B31</f>
        <v>km</v>
      </c>
      <c r="Q34" s="98">
        <f>'N2.3.1_Total_Risk_Fore_Int_2021'!Q34</f>
        <v>10.1739</v>
      </c>
      <c r="R34" s="98">
        <f>'N2.3.1_Total_Risk_Fore_Int_2021'!R34</f>
        <v>0.4657</v>
      </c>
      <c r="S34" s="98">
        <f>'N2.3.1_Total_Risk_Fore_Int_2021'!S34</f>
        <v>0</v>
      </c>
      <c r="T34" s="98">
        <f>'N2.3.1_Total_Risk_Fore_Int_2021'!T34</f>
        <v>0</v>
      </c>
      <c r="U34" s="98">
        <f>'N2.3.1_Total_Risk_Fore_Int_2021'!U34</f>
        <v>0</v>
      </c>
      <c r="V34" s="98">
        <f>'N2.3.1_Total_Risk_Fore_Int_2021'!V34</f>
        <v>4.3597999999999999</v>
      </c>
      <c r="W34" s="98">
        <f>'N2.3.1_Total_Risk_Fore_Int_2021'!W34</f>
        <v>0.20529999999999998</v>
      </c>
      <c r="X34" s="98">
        <f>'N2.3.1_Total_Risk_Fore_Int_2021'!X34</f>
        <v>0.20810000000000001</v>
      </c>
      <c r="Y34" s="98">
        <f>'N2.3.1_Total_Risk_Fore_Int_2021'!Y34</f>
        <v>0</v>
      </c>
      <c r="Z34" s="98">
        <f>'N2.3.1_Total_Risk_Fore_Int_2021'!Z34</f>
        <v>0</v>
      </c>
      <c r="AA34" s="206">
        <f t="shared" si="4"/>
        <v>15.412799999999999</v>
      </c>
    </row>
    <row r="35" spans="1:27">
      <c r="A35" s="196" t="s">
        <v>323</v>
      </c>
      <c r="B35" s="18" t="str">
        <f t="shared" ca="1" si="1"/>
        <v>400kV OHL Conductor</v>
      </c>
      <c r="C35" s="65" t="s">
        <v>55</v>
      </c>
      <c r="D35" s="98">
        <f>'N2.3.1_Total_Risk_Fore_Int_2021'!D35</f>
        <v>0.41724576199510138</v>
      </c>
      <c r="E35" s="98">
        <f>'N2.3.1_Total_Risk_Fore_Int_2021'!E35</f>
        <v>18.629841209056966</v>
      </c>
      <c r="F35" s="98">
        <f>'N2.3.1_Total_Risk_Fore_Int_2021'!F35</f>
        <v>3.9041221367130667</v>
      </c>
      <c r="G35" s="98">
        <f>'N2.3.1_Total_Risk_Fore_Int_2021'!G35</f>
        <v>13.716628206257106</v>
      </c>
      <c r="H35" s="98">
        <f>'N2.3.1_Total_Risk_Fore_Int_2021'!H35</f>
        <v>44.647170240894781</v>
      </c>
      <c r="I35" s="98">
        <f>'N2.3.1_Total_Risk_Fore_Int_2021'!I35</f>
        <v>18.366315231471003</v>
      </c>
      <c r="J35" s="98">
        <f>'N2.3.1_Total_Risk_Fore_Int_2021'!J35</f>
        <v>7.3156337648410394</v>
      </c>
      <c r="K35" s="98">
        <f>'N2.3.1_Total_Risk_Fore_Int_2021'!K35</f>
        <v>0</v>
      </c>
      <c r="L35" s="98">
        <f>'N2.3.1_Total_Risk_Fore_Int_2021'!L35</f>
        <v>0</v>
      </c>
      <c r="M35" s="98">
        <f>'N2.3.1_Total_Risk_Fore_Int_2021'!M35</f>
        <v>0</v>
      </c>
      <c r="N35" s="97">
        <f t="shared" si="2"/>
        <v>106.99695655122906</v>
      </c>
      <c r="P35" s="65" t="str">
        <f>'N0.6_Lookup_References'!B32</f>
        <v>km</v>
      </c>
      <c r="Q35" s="98">
        <f>'N2.3.1_Total_Risk_Fore_Int_2021'!Q35</f>
        <v>34.563100000000006</v>
      </c>
      <c r="R35" s="98">
        <f>'N2.3.1_Total_Risk_Fore_Int_2021'!R35</f>
        <v>530.73729999999989</v>
      </c>
      <c r="S35" s="98">
        <f>'N2.3.1_Total_Risk_Fore_Int_2021'!S35</f>
        <v>36.346399999999988</v>
      </c>
      <c r="T35" s="98">
        <f>'N2.3.1_Total_Risk_Fore_Int_2021'!T35</f>
        <v>85.015400000000014</v>
      </c>
      <c r="U35" s="98">
        <f>'N2.3.1_Total_Risk_Fore_Int_2021'!U35</f>
        <v>241.98609999999988</v>
      </c>
      <c r="V35" s="98">
        <f>'N2.3.1_Total_Risk_Fore_Int_2021'!V35</f>
        <v>72.848600000000118</v>
      </c>
      <c r="W35" s="98">
        <f>'N2.3.1_Total_Risk_Fore_Int_2021'!W35</f>
        <v>24.544300000000003</v>
      </c>
      <c r="X35" s="98">
        <f>'N2.3.1_Total_Risk_Fore_Int_2021'!X35</f>
        <v>0</v>
      </c>
      <c r="Y35" s="98">
        <f>'N2.3.1_Total_Risk_Fore_Int_2021'!Y35</f>
        <v>0</v>
      </c>
      <c r="Z35" s="98">
        <f>'N2.3.1_Total_Risk_Fore_Int_2021'!Z35</f>
        <v>0</v>
      </c>
      <c r="AA35" s="206">
        <f t="shared" si="4"/>
        <v>1026.0411999999999</v>
      </c>
    </row>
    <row r="36" spans="1:27">
      <c r="A36" s="196" t="s">
        <v>324</v>
      </c>
      <c r="B36" s="18" t="str">
        <f t="shared" ca="1" si="1"/>
        <v>400kV OHL Fittings</v>
      </c>
      <c r="C36" s="65" t="s">
        <v>55</v>
      </c>
      <c r="D36" s="98">
        <f>'N2.3.1_Total_Risk_Fore_Int_2021'!D36</f>
        <v>1.9651909872044162</v>
      </c>
      <c r="E36" s="98">
        <f>'N2.3.1_Total_Risk_Fore_Int_2021'!E36</f>
        <v>302.54327597276347</v>
      </c>
      <c r="F36" s="98">
        <f>'N2.3.1_Total_Risk_Fore_Int_2021'!F36</f>
        <v>156.21511568242386</v>
      </c>
      <c r="G36" s="98">
        <f>'N2.3.1_Total_Risk_Fore_Int_2021'!G36</f>
        <v>13.136708529150416</v>
      </c>
      <c r="H36" s="98">
        <f>'N2.3.1_Total_Risk_Fore_Int_2021'!H36</f>
        <v>112.20747260369268</v>
      </c>
      <c r="I36" s="98">
        <f>'N2.3.1_Total_Risk_Fore_Int_2021'!I36</f>
        <v>137.64096972113776</v>
      </c>
      <c r="J36" s="98">
        <f>'N2.3.1_Total_Risk_Fore_Int_2021'!J36</f>
        <v>20.236965939477685</v>
      </c>
      <c r="K36" s="98">
        <f>'N2.3.1_Total_Risk_Fore_Int_2021'!K36</f>
        <v>72.227316383971072</v>
      </c>
      <c r="L36" s="98">
        <f>'N2.3.1_Total_Risk_Fore_Int_2021'!L36</f>
        <v>240.54238402740967</v>
      </c>
      <c r="M36" s="98">
        <f>'N2.3.1_Total_Risk_Fore_Int_2021'!M36</f>
        <v>8.5688247474769668</v>
      </c>
      <c r="N36" s="97">
        <f t="shared" si="2"/>
        <v>1065.2842245947081</v>
      </c>
      <c r="P36" s="65" t="str">
        <f>'N0.6_Lookup_References'!B33</f>
        <v>#</v>
      </c>
      <c r="Q36" s="98">
        <f>'N2.3.1_Total_Risk_Fore_Int_2021'!Q36</f>
        <v>166</v>
      </c>
      <c r="R36" s="98">
        <f>'N2.3.1_Total_Risk_Fore_Int_2021'!R36</f>
        <v>2329</v>
      </c>
      <c r="S36" s="98">
        <f>'N2.3.1_Total_Risk_Fore_Int_2021'!S36</f>
        <v>334</v>
      </c>
      <c r="T36" s="98">
        <f>'N2.3.1_Total_Risk_Fore_Int_2021'!T36</f>
        <v>16</v>
      </c>
      <c r="U36" s="98">
        <f>'N2.3.1_Total_Risk_Fore_Int_2021'!U36</f>
        <v>91</v>
      </c>
      <c r="V36" s="98">
        <f>'N2.3.1_Total_Risk_Fore_Int_2021'!V36</f>
        <v>99</v>
      </c>
      <c r="W36" s="98">
        <f>'N2.3.1_Total_Risk_Fore_Int_2021'!W36</f>
        <v>11</v>
      </c>
      <c r="X36" s="98">
        <f>'N2.3.1_Total_Risk_Fore_Int_2021'!X36</f>
        <v>31</v>
      </c>
      <c r="Y36" s="98">
        <f>'N2.3.1_Total_Risk_Fore_Int_2021'!Y36</f>
        <v>97</v>
      </c>
      <c r="Z36" s="98">
        <f>'N2.3.1_Total_Risk_Fore_Int_2021'!Z36</f>
        <v>3</v>
      </c>
      <c r="AA36" s="206">
        <f t="shared" si="4"/>
        <v>3177</v>
      </c>
    </row>
    <row r="37" spans="1:27">
      <c r="A37" s="196" t="s">
        <v>325</v>
      </c>
      <c r="B37" s="18" t="str">
        <f t="shared" ca="1" si="1"/>
        <v>400kV OHL Tower</v>
      </c>
      <c r="C37" s="65" t="s">
        <v>55</v>
      </c>
      <c r="D37" s="98">
        <f>'N2.3.1_Total_Risk_Fore_Int_2021'!D37</f>
        <v>1.3669631648920658E-2</v>
      </c>
      <c r="E37" s="98">
        <f>'N2.3.1_Total_Risk_Fore_Int_2021'!E37</f>
        <v>12.69807751880186</v>
      </c>
      <c r="F37" s="98">
        <f>'N2.3.1_Total_Risk_Fore_Int_2021'!F37</f>
        <v>13.573445755279144</v>
      </c>
      <c r="G37" s="98">
        <f>'N2.3.1_Total_Risk_Fore_Int_2021'!G37</f>
        <v>3.2353063636786978</v>
      </c>
      <c r="H37" s="98">
        <f>'N2.3.1_Total_Risk_Fore_Int_2021'!H37</f>
        <v>31.706320703479609</v>
      </c>
      <c r="I37" s="98">
        <f>'N2.3.1_Total_Risk_Fore_Int_2021'!I37</f>
        <v>20.195568039399177</v>
      </c>
      <c r="J37" s="98">
        <f>'N2.3.1_Total_Risk_Fore_Int_2021'!J37</f>
        <v>1.0239465902291023</v>
      </c>
      <c r="K37" s="98">
        <f>'N2.3.1_Total_Risk_Fore_Int_2021'!K37</f>
        <v>0</v>
      </c>
      <c r="L37" s="98">
        <f>'N2.3.1_Total_Risk_Fore_Int_2021'!L37</f>
        <v>0</v>
      </c>
      <c r="M37" s="98">
        <f>'N2.3.1_Total_Risk_Fore_Int_2021'!M37</f>
        <v>0</v>
      </c>
      <c r="N37" s="97">
        <f t="shared" si="2"/>
        <v>82.446334602516501</v>
      </c>
      <c r="P37" s="65" t="str">
        <f>'N0.6_Lookup_References'!B34</f>
        <v>#</v>
      </c>
      <c r="Q37" s="98">
        <f>'N2.3.1_Total_Risk_Fore_Int_2021'!Q37</f>
        <v>63</v>
      </c>
      <c r="R37" s="98">
        <f>'N2.3.1_Total_Risk_Fore_Int_2021'!R37</f>
        <v>971</v>
      </c>
      <c r="S37" s="98">
        <f>'N2.3.1_Total_Risk_Fore_Int_2021'!S37</f>
        <v>238</v>
      </c>
      <c r="T37" s="98">
        <f>'N2.3.1_Total_Risk_Fore_Int_2021'!T37</f>
        <v>34</v>
      </c>
      <c r="U37" s="98">
        <f>'N2.3.1_Total_Risk_Fore_Int_2021'!U37</f>
        <v>225</v>
      </c>
      <c r="V37" s="98">
        <f>'N2.3.1_Total_Risk_Fore_Int_2021'!V37</f>
        <v>126</v>
      </c>
      <c r="W37" s="98">
        <f>'N2.3.1_Total_Risk_Fore_Int_2021'!W37</f>
        <v>5</v>
      </c>
      <c r="X37" s="98">
        <f>'N2.3.1_Total_Risk_Fore_Int_2021'!X37</f>
        <v>0</v>
      </c>
      <c r="Y37" s="98">
        <f>'N2.3.1_Total_Risk_Fore_Int_2021'!Y37</f>
        <v>0</v>
      </c>
      <c r="Z37" s="98">
        <f>'N2.3.1_Total_Risk_Fore_Int_2021'!Z37</f>
        <v>0</v>
      </c>
      <c r="AA37" s="206">
        <f t="shared" si="4"/>
        <v>1662</v>
      </c>
    </row>
    <row r="38" spans="1:27">
      <c r="A38" s="196" t="s">
        <v>326</v>
      </c>
      <c r="B38" s="18" t="str">
        <f t="shared" ca="1" si="1"/>
        <v>No entry required</v>
      </c>
      <c r="C38" s="65" t="s">
        <v>55</v>
      </c>
      <c r="D38" s="98">
        <f>'N2.3.1_Total_Risk_Fore_Int_2021'!D38</f>
        <v>0</v>
      </c>
      <c r="E38" s="98">
        <f>'N2.3.1_Total_Risk_Fore_Int_2021'!E38</f>
        <v>0</v>
      </c>
      <c r="F38" s="98">
        <f>'N2.3.1_Total_Risk_Fore_Int_2021'!F38</f>
        <v>0</v>
      </c>
      <c r="G38" s="98">
        <f>'N2.3.1_Total_Risk_Fore_Int_2021'!G38</f>
        <v>0</v>
      </c>
      <c r="H38" s="98">
        <f>'N2.3.1_Total_Risk_Fore_Int_2021'!H38</f>
        <v>0</v>
      </c>
      <c r="I38" s="98">
        <f>'N2.3.1_Total_Risk_Fore_Int_2021'!I38</f>
        <v>0</v>
      </c>
      <c r="J38" s="98">
        <f>'N2.3.1_Total_Risk_Fore_Int_2021'!J38</f>
        <v>0</v>
      </c>
      <c r="K38" s="98">
        <f>'N2.3.1_Total_Risk_Fore_Int_2021'!K38</f>
        <v>0</v>
      </c>
      <c r="L38" s="98">
        <f>'N2.3.1_Total_Risk_Fore_Int_2021'!L38</f>
        <v>0</v>
      </c>
      <c r="M38" s="98">
        <f>'N2.3.1_Total_Risk_Fore_Int_2021'!M38</f>
        <v>0</v>
      </c>
      <c r="N38" s="97">
        <f t="shared" si="2"/>
        <v>0</v>
      </c>
      <c r="P38" s="65" t="str">
        <f>'N0.6_Lookup_References'!B35</f>
        <v>-</v>
      </c>
      <c r="Q38" s="98">
        <f>'N2.3.1_Total_Risk_Fore_Int_2021'!Q38</f>
        <v>0</v>
      </c>
      <c r="R38" s="98">
        <f>'N2.3.1_Total_Risk_Fore_Int_2021'!R38</f>
        <v>0</v>
      </c>
      <c r="S38" s="98">
        <f>'N2.3.1_Total_Risk_Fore_Int_2021'!S38</f>
        <v>0</v>
      </c>
      <c r="T38" s="98">
        <f>'N2.3.1_Total_Risk_Fore_Int_2021'!T38</f>
        <v>0</v>
      </c>
      <c r="U38" s="98">
        <f>'N2.3.1_Total_Risk_Fore_Int_2021'!U38</f>
        <v>0</v>
      </c>
      <c r="V38" s="98">
        <f>'N2.3.1_Total_Risk_Fore_Int_2021'!V38</f>
        <v>0</v>
      </c>
      <c r="W38" s="98">
        <f>'N2.3.1_Total_Risk_Fore_Int_2021'!W38</f>
        <v>0</v>
      </c>
      <c r="X38" s="98">
        <f>'N2.3.1_Total_Risk_Fore_Int_2021'!X38</f>
        <v>0</v>
      </c>
      <c r="Y38" s="98">
        <f>'N2.3.1_Total_Risk_Fore_Int_2021'!Y38</f>
        <v>0</v>
      </c>
      <c r="Z38" s="98">
        <f>'N2.3.1_Total_Risk_Fore_Int_2021'!Z38</f>
        <v>0</v>
      </c>
      <c r="AA38" s="206">
        <f t="shared" si="4"/>
        <v>0</v>
      </c>
    </row>
    <row r="39" spans="1:27">
      <c r="A39" s="196" t="s">
        <v>327</v>
      </c>
      <c r="B39" s="18" t="str">
        <f t="shared" ca="1" si="1"/>
        <v>No entry required</v>
      </c>
      <c r="C39" s="65" t="s">
        <v>55</v>
      </c>
      <c r="D39" s="98">
        <f>'N2.3.1_Total_Risk_Fore_Int_2021'!D39</f>
        <v>0</v>
      </c>
      <c r="E39" s="98">
        <f>'N2.3.1_Total_Risk_Fore_Int_2021'!E39</f>
        <v>0</v>
      </c>
      <c r="F39" s="98">
        <f>'N2.3.1_Total_Risk_Fore_Int_2021'!F39</f>
        <v>0</v>
      </c>
      <c r="G39" s="98">
        <f>'N2.3.1_Total_Risk_Fore_Int_2021'!G39</f>
        <v>0</v>
      </c>
      <c r="H39" s="98">
        <f>'N2.3.1_Total_Risk_Fore_Int_2021'!H39</f>
        <v>0</v>
      </c>
      <c r="I39" s="98">
        <f>'N2.3.1_Total_Risk_Fore_Int_2021'!I39</f>
        <v>0</v>
      </c>
      <c r="J39" s="98">
        <f>'N2.3.1_Total_Risk_Fore_Int_2021'!J39</f>
        <v>0</v>
      </c>
      <c r="K39" s="98">
        <f>'N2.3.1_Total_Risk_Fore_Int_2021'!K39</f>
        <v>0</v>
      </c>
      <c r="L39" s="98">
        <f>'N2.3.1_Total_Risk_Fore_Int_2021'!L39</f>
        <v>0</v>
      </c>
      <c r="M39" s="98">
        <f>'N2.3.1_Total_Risk_Fore_Int_2021'!M39</f>
        <v>0</v>
      </c>
      <c r="N39" s="97">
        <f t="shared" si="2"/>
        <v>0</v>
      </c>
      <c r="P39" s="65" t="str">
        <f>'N0.6_Lookup_References'!B36</f>
        <v>-</v>
      </c>
      <c r="Q39" s="98">
        <f>'N2.3.1_Total_Risk_Fore_Int_2021'!Q39</f>
        <v>0</v>
      </c>
      <c r="R39" s="98">
        <f>'N2.3.1_Total_Risk_Fore_Int_2021'!R39</f>
        <v>0</v>
      </c>
      <c r="S39" s="98">
        <f>'N2.3.1_Total_Risk_Fore_Int_2021'!S39</f>
        <v>0</v>
      </c>
      <c r="T39" s="98">
        <f>'N2.3.1_Total_Risk_Fore_Int_2021'!T39</f>
        <v>0</v>
      </c>
      <c r="U39" s="98">
        <f>'N2.3.1_Total_Risk_Fore_Int_2021'!U39</f>
        <v>0</v>
      </c>
      <c r="V39" s="98">
        <f>'N2.3.1_Total_Risk_Fore_Int_2021'!V39</f>
        <v>0</v>
      </c>
      <c r="W39" s="98">
        <f>'N2.3.1_Total_Risk_Fore_Int_2021'!W39</f>
        <v>0</v>
      </c>
      <c r="X39" s="98">
        <f>'N2.3.1_Total_Risk_Fore_Int_2021'!X39</f>
        <v>0</v>
      </c>
      <c r="Y39" s="98">
        <f>'N2.3.1_Total_Risk_Fore_Int_2021'!Y39</f>
        <v>0</v>
      </c>
      <c r="Z39" s="98">
        <f>'N2.3.1_Total_Risk_Fore_Int_2021'!Z39</f>
        <v>0</v>
      </c>
      <c r="AA39" s="206">
        <f t="shared" si="4"/>
        <v>0</v>
      </c>
    </row>
    <row r="40" spans="1:27">
      <c r="A40" s="196" t="s">
        <v>328</v>
      </c>
      <c r="B40" s="18" t="str">
        <f t="shared" ca="1" si="1"/>
        <v>No entry required</v>
      </c>
      <c r="C40" s="65" t="s">
        <v>55</v>
      </c>
      <c r="D40" s="98">
        <f>'N2.3.1_Total_Risk_Fore_Int_2021'!D40</f>
        <v>0</v>
      </c>
      <c r="E40" s="98">
        <f>'N2.3.1_Total_Risk_Fore_Int_2021'!E40</f>
        <v>0</v>
      </c>
      <c r="F40" s="98">
        <f>'N2.3.1_Total_Risk_Fore_Int_2021'!F40</f>
        <v>0</v>
      </c>
      <c r="G40" s="98">
        <f>'N2.3.1_Total_Risk_Fore_Int_2021'!G40</f>
        <v>0</v>
      </c>
      <c r="H40" s="98">
        <f>'N2.3.1_Total_Risk_Fore_Int_2021'!H40</f>
        <v>0</v>
      </c>
      <c r="I40" s="98">
        <f>'N2.3.1_Total_Risk_Fore_Int_2021'!I40</f>
        <v>0</v>
      </c>
      <c r="J40" s="98">
        <f>'N2.3.1_Total_Risk_Fore_Int_2021'!J40</f>
        <v>0</v>
      </c>
      <c r="K40" s="98">
        <f>'N2.3.1_Total_Risk_Fore_Int_2021'!K40</f>
        <v>0</v>
      </c>
      <c r="L40" s="98">
        <f>'N2.3.1_Total_Risk_Fore_Int_2021'!L40</f>
        <v>0</v>
      </c>
      <c r="M40" s="98">
        <f>'N2.3.1_Total_Risk_Fore_Int_2021'!M40</f>
        <v>0</v>
      </c>
      <c r="N40" s="97">
        <f t="shared" si="2"/>
        <v>0</v>
      </c>
      <c r="P40" s="65" t="str">
        <f>'N0.6_Lookup_References'!B37</f>
        <v>-</v>
      </c>
      <c r="Q40" s="98">
        <f>'N2.3.1_Total_Risk_Fore_Int_2021'!Q40</f>
        <v>0</v>
      </c>
      <c r="R40" s="98">
        <f>'N2.3.1_Total_Risk_Fore_Int_2021'!R40</f>
        <v>0</v>
      </c>
      <c r="S40" s="98">
        <f>'N2.3.1_Total_Risk_Fore_Int_2021'!S40</f>
        <v>0</v>
      </c>
      <c r="T40" s="98">
        <f>'N2.3.1_Total_Risk_Fore_Int_2021'!T40</f>
        <v>0</v>
      </c>
      <c r="U40" s="98">
        <f>'N2.3.1_Total_Risk_Fore_Int_2021'!U40</f>
        <v>0</v>
      </c>
      <c r="V40" s="98">
        <f>'N2.3.1_Total_Risk_Fore_Int_2021'!V40</f>
        <v>0</v>
      </c>
      <c r="W40" s="98">
        <f>'N2.3.1_Total_Risk_Fore_Int_2021'!W40</f>
        <v>0</v>
      </c>
      <c r="X40" s="98">
        <f>'N2.3.1_Total_Risk_Fore_Int_2021'!X40</f>
        <v>0</v>
      </c>
      <c r="Y40" s="98">
        <f>'N2.3.1_Total_Risk_Fore_Int_2021'!Y40</f>
        <v>0</v>
      </c>
      <c r="Z40" s="98">
        <f>'N2.3.1_Total_Risk_Fore_Int_2021'!Z40</f>
        <v>0</v>
      </c>
      <c r="AA40" s="206">
        <f t="shared" si="4"/>
        <v>0</v>
      </c>
    </row>
    <row r="41" spans="1:27">
      <c r="A41" s="196" t="s">
        <v>329</v>
      </c>
      <c r="B41" s="18" t="str">
        <f t="shared" ca="1" si="1"/>
        <v>No entry required</v>
      </c>
      <c r="C41" s="65" t="s">
        <v>55</v>
      </c>
      <c r="D41" s="98">
        <f>'N2.3.1_Total_Risk_Fore_Int_2021'!D41</f>
        <v>0</v>
      </c>
      <c r="E41" s="98">
        <f>'N2.3.1_Total_Risk_Fore_Int_2021'!E41</f>
        <v>0</v>
      </c>
      <c r="F41" s="98">
        <f>'N2.3.1_Total_Risk_Fore_Int_2021'!F41</f>
        <v>0</v>
      </c>
      <c r="G41" s="98">
        <f>'N2.3.1_Total_Risk_Fore_Int_2021'!G41</f>
        <v>0</v>
      </c>
      <c r="H41" s="98">
        <f>'N2.3.1_Total_Risk_Fore_Int_2021'!H41</f>
        <v>0</v>
      </c>
      <c r="I41" s="98">
        <f>'N2.3.1_Total_Risk_Fore_Int_2021'!I41</f>
        <v>0</v>
      </c>
      <c r="J41" s="98">
        <f>'N2.3.1_Total_Risk_Fore_Int_2021'!J41</f>
        <v>0</v>
      </c>
      <c r="K41" s="98">
        <f>'N2.3.1_Total_Risk_Fore_Int_2021'!K41</f>
        <v>0</v>
      </c>
      <c r="L41" s="98">
        <f>'N2.3.1_Total_Risk_Fore_Int_2021'!L41</f>
        <v>0</v>
      </c>
      <c r="M41" s="98">
        <f>'N2.3.1_Total_Risk_Fore_Int_2021'!M41</f>
        <v>0</v>
      </c>
      <c r="N41" s="97">
        <f t="shared" si="2"/>
        <v>0</v>
      </c>
      <c r="P41" s="65" t="str">
        <f>'N0.6_Lookup_References'!B38</f>
        <v>-</v>
      </c>
      <c r="Q41" s="98">
        <f>'N2.3.1_Total_Risk_Fore_Int_2021'!Q41</f>
        <v>0</v>
      </c>
      <c r="R41" s="98">
        <f>'N2.3.1_Total_Risk_Fore_Int_2021'!R41</f>
        <v>0</v>
      </c>
      <c r="S41" s="98">
        <f>'N2.3.1_Total_Risk_Fore_Int_2021'!S41</f>
        <v>0</v>
      </c>
      <c r="T41" s="98">
        <f>'N2.3.1_Total_Risk_Fore_Int_2021'!T41</f>
        <v>0</v>
      </c>
      <c r="U41" s="98">
        <f>'N2.3.1_Total_Risk_Fore_Int_2021'!U41</f>
        <v>0</v>
      </c>
      <c r="V41" s="98">
        <f>'N2.3.1_Total_Risk_Fore_Int_2021'!V41</f>
        <v>0</v>
      </c>
      <c r="W41" s="98">
        <f>'N2.3.1_Total_Risk_Fore_Int_2021'!W41</f>
        <v>0</v>
      </c>
      <c r="X41" s="98">
        <f>'N2.3.1_Total_Risk_Fore_Int_2021'!X41</f>
        <v>0</v>
      </c>
      <c r="Y41" s="98">
        <f>'N2.3.1_Total_Risk_Fore_Int_2021'!Y41</f>
        <v>0</v>
      </c>
      <c r="Z41" s="98">
        <f>'N2.3.1_Total_Risk_Fore_Int_2021'!Z41</f>
        <v>0</v>
      </c>
      <c r="AA41" s="206">
        <f t="shared" si="4"/>
        <v>0</v>
      </c>
    </row>
    <row r="42" spans="1:27">
      <c r="A42" s="196" t="s">
        <v>330</v>
      </c>
      <c r="B42" s="18" t="str">
        <f t="shared" ca="1" si="1"/>
        <v>No entry required</v>
      </c>
      <c r="C42" s="65" t="s">
        <v>55</v>
      </c>
      <c r="D42" s="98">
        <f>'N2.3.1_Total_Risk_Fore_Int_2021'!D42</f>
        <v>0</v>
      </c>
      <c r="E42" s="98">
        <f>'N2.3.1_Total_Risk_Fore_Int_2021'!E42</f>
        <v>0</v>
      </c>
      <c r="F42" s="98">
        <f>'N2.3.1_Total_Risk_Fore_Int_2021'!F42</f>
        <v>0</v>
      </c>
      <c r="G42" s="98">
        <f>'N2.3.1_Total_Risk_Fore_Int_2021'!G42</f>
        <v>0</v>
      </c>
      <c r="H42" s="98">
        <f>'N2.3.1_Total_Risk_Fore_Int_2021'!H42</f>
        <v>0</v>
      </c>
      <c r="I42" s="98">
        <f>'N2.3.1_Total_Risk_Fore_Int_2021'!I42</f>
        <v>0</v>
      </c>
      <c r="J42" s="98">
        <f>'N2.3.1_Total_Risk_Fore_Int_2021'!J42</f>
        <v>0</v>
      </c>
      <c r="K42" s="98">
        <f>'N2.3.1_Total_Risk_Fore_Int_2021'!K42</f>
        <v>0</v>
      </c>
      <c r="L42" s="98">
        <f>'N2.3.1_Total_Risk_Fore_Int_2021'!L42</f>
        <v>0</v>
      </c>
      <c r="M42" s="98">
        <f>'N2.3.1_Total_Risk_Fore_Int_2021'!M42</f>
        <v>0</v>
      </c>
      <c r="N42" s="97">
        <f t="shared" si="2"/>
        <v>0</v>
      </c>
      <c r="P42" s="65" t="str">
        <f>'N0.6_Lookup_References'!B39</f>
        <v>-</v>
      </c>
      <c r="Q42" s="98">
        <f>'N2.3.1_Total_Risk_Fore_Int_2021'!Q42</f>
        <v>0</v>
      </c>
      <c r="R42" s="98">
        <f>'N2.3.1_Total_Risk_Fore_Int_2021'!R42</f>
        <v>0</v>
      </c>
      <c r="S42" s="98">
        <f>'N2.3.1_Total_Risk_Fore_Int_2021'!S42</f>
        <v>0</v>
      </c>
      <c r="T42" s="98">
        <f>'N2.3.1_Total_Risk_Fore_Int_2021'!T42</f>
        <v>0</v>
      </c>
      <c r="U42" s="98">
        <f>'N2.3.1_Total_Risk_Fore_Int_2021'!U42</f>
        <v>0</v>
      </c>
      <c r="V42" s="98">
        <f>'N2.3.1_Total_Risk_Fore_Int_2021'!V42</f>
        <v>0</v>
      </c>
      <c r="W42" s="98">
        <f>'N2.3.1_Total_Risk_Fore_Int_2021'!W42</f>
        <v>0</v>
      </c>
      <c r="X42" s="98">
        <f>'N2.3.1_Total_Risk_Fore_Int_2021'!X42</f>
        <v>0</v>
      </c>
      <c r="Y42" s="98">
        <f>'N2.3.1_Total_Risk_Fore_Int_2021'!Y42</f>
        <v>0</v>
      </c>
      <c r="Z42" s="98">
        <f>'N2.3.1_Total_Risk_Fore_Int_2021'!Z42</f>
        <v>0</v>
      </c>
      <c r="AA42" s="206">
        <f t="shared" si="4"/>
        <v>0</v>
      </c>
    </row>
    <row r="43" spans="1:27">
      <c r="A43" s="196" t="s">
        <v>351</v>
      </c>
      <c r="B43" s="18" t="str">
        <f t="shared" ca="1" si="1"/>
        <v>No entry required</v>
      </c>
      <c r="C43" s="65" t="s">
        <v>55</v>
      </c>
      <c r="D43" s="98">
        <f>'N2.3.1_Total_Risk_Fore_Int_2021'!D43</f>
        <v>0</v>
      </c>
      <c r="E43" s="98">
        <f>'N2.3.1_Total_Risk_Fore_Int_2021'!E43</f>
        <v>0</v>
      </c>
      <c r="F43" s="98">
        <f>'N2.3.1_Total_Risk_Fore_Int_2021'!F43</f>
        <v>0</v>
      </c>
      <c r="G43" s="98">
        <f>'N2.3.1_Total_Risk_Fore_Int_2021'!G43</f>
        <v>0</v>
      </c>
      <c r="H43" s="98">
        <f>'N2.3.1_Total_Risk_Fore_Int_2021'!H43</f>
        <v>0</v>
      </c>
      <c r="I43" s="98">
        <f>'N2.3.1_Total_Risk_Fore_Int_2021'!I43</f>
        <v>0</v>
      </c>
      <c r="J43" s="98">
        <f>'N2.3.1_Total_Risk_Fore_Int_2021'!J43</f>
        <v>0</v>
      </c>
      <c r="K43" s="98">
        <f>'N2.3.1_Total_Risk_Fore_Int_2021'!K43</f>
        <v>0</v>
      </c>
      <c r="L43" s="98">
        <f>'N2.3.1_Total_Risk_Fore_Int_2021'!L43</f>
        <v>0</v>
      </c>
      <c r="M43" s="98">
        <f>'N2.3.1_Total_Risk_Fore_Int_2021'!M43</f>
        <v>0</v>
      </c>
      <c r="N43" s="97">
        <f t="shared" si="2"/>
        <v>0</v>
      </c>
      <c r="P43" s="65" t="str">
        <f>'N0.6_Lookup_References'!B40</f>
        <v>-</v>
      </c>
      <c r="Q43" s="98">
        <f>'N2.3.1_Total_Risk_Fore_Int_2021'!Q43</f>
        <v>0</v>
      </c>
      <c r="R43" s="98">
        <f>'N2.3.1_Total_Risk_Fore_Int_2021'!R43</f>
        <v>0</v>
      </c>
      <c r="S43" s="98">
        <f>'N2.3.1_Total_Risk_Fore_Int_2021'!S43</f>
        <v>0</v>
      </c>
      <c r="T43" s="98">
        <f>'N2.3.1_Total_Risk_Fore_Int_2021'!T43</f>
        <v>0</v>
      </c>
      <c r="U43" s="98">
        <f>'N2.3.1_Total_Risk_Fore_Int_2021'!U43</f>
        <v>0</v>
      </c>
      <c r="V43" s="98">
        <f>'N2.3.1_Total_Risk_Fore_Int_2021'!V43</f>
        <v>0</v>
      </c>
      <c r="W43" s="98">
        <f>'N2.3.1_Total_Risk_Fore_Int_2021'!W43</f>
        <v>0</v>
      </c>
      <c r="X43" s="98">
        <f>'N2.3.1_Total_Risk_Fore_Int_2021'!X43</f>
        <v>0</v>
      </c>
      <c r="Y43" s="98">
        <f>'N2.3.1_Total_Risk_Fore_Int_2021'!Y43</f>
        <v>0</v>
      </c>
      <c r="Z43" s="98">
        <f>'N2.3.1_Total_Risk_Fore_Int_2021'!Z43</f>
        <v>0</v>
      </c>
      <c r="AA43" s="206">
        <f t="shared" si="4"/>
        <v>0</v>
      </c>
    </row>
    <row r="44" spans="1:27">
      <c r="A44" s="196" t="s">
        <v>352</v>
      </c>
      <c r="B44" s="18" t="str">
        <f t="shared" ca="1" si="1"/>
        <v>No entry required</v>
      </c>
      <c r="C44" s="65" t="s">
        <v>55</v>
      </c>
      <c r="D44" s="98">
        <f>'N2.3.1_Total_Risk_Fore_Int_2021'!D44</f>
        <v>0</v>
      </c>
      <c r="E44" s="98">
        <f>'N2.3.1_Total_Risk_Fore_Int_2021'!E44</f>
        <v>0</v>
      </c>
      <c r="F44" s="98">
        <f>'N2.3.1_Total_Risk_Fore_Int_2021'!F44</f>
        <v>0</v>
      </c>
      <c r="G44" s="98">
        <f>'N2.3.1_Total_Risk_Fore_Int_2021'!G44</f>
        <v>0</v>
      </c>
      <c r="H44" s="98">
        <f>'N2.3.1_Total_Risk_Fore_Int_2021'!H44</f>
        <v>0</v>
      </c>
      <c r="I44" s="98">
        <f>'N2.3.1_Total_Risk_Fore_Int_2021'!I44</f>
        <v>0</v>
      </c>
      <c r="J44" s="98">
        <f>'N2.3.1_Total_Risk_Fore_Int_2021'!J44</f>
        <v>0</v>
      </c>
      <c r="K44" s="98">
        <f>'N2.3.1_Total_Risk_Fore_Int_2021'!K44</f>
        <v>0</v>
      </c>
      <c r="L44" s="98">
        <f>'N2.3.1_Total_Risk_Fore_Int_2021'!L44</f>
        <v>0</v>
      </c>
      <c r="M44" s="98">
        <f>'N2.3.1_Total_Risk_Fore_Int_2021'!M44</f>
        <v>0</v>
      </c>
      <c r="N44" s="97">
        <f t="shared" si="2"/>
        <v>0</v>
      </c>
      <c r="P44" s="65" t="str">
        <f>'N0.6_Lookup_References'!B41</f>
        <v>-</v>
      </c>
      <c r="Q44" s="98">
        <f>'N2.3.1_Total_Risk_Fore_Int_2021'!Q44</f>
        <v>0</v>
      </c>
      <c r="R44" s="98">
        <f>'N2.3.1_Total_Risk_Fore_Int_2021'!R44</f>
        <v>0</v>
      </c>
      <c r="S44" s="98">
        <f>'N2.3.1_Total_Risk_Fore_Int_2021'!S44</f>
        <v>0</v>
      </c>
      <c r="T44" s="98">
        <f>'N2.3.1_Total_Risk_Fore_Int_2021'!T44</f>
        <v>0</v>
      </c>
      <c r="U44" s="98">
        <f>'N2.3.1_Total_Risk_Fore_Int_2021'!U44</f>
        <v>0</v>
      </c>
      <c r="V44" s="98">
        <f>'N2.3.1_Total_Risk_Fore_Int_2021'!V44</f>
        <v>0</v>
      </c>
      <c r="W44" s="98">
        <f>'N2.3.1_Total_Risk_Fore_Int_2021'!W44</f>
        <v>0</v>
      </c>
      <c r="X44" s="98">
        <f>'N2.3.1_Total_Risk_Fore_Int_2021'!X44</f>
        <v>0</v>
      </c>
      <c r="Y44" s="98">
        <f>'N2.3.1_Total_Risk_Fore_Int_2021'!Y44</f>
        <v>0</v>
      </c>
      <c r="Z44" s="98">
        <f>'N2.3.1_Total_Risk_Fore_Int_2021'!Z44</f>
        <v>0</v>
      </c>
      <c r="AA44" s="206">
        <f t="shared" si="4"/>
        <v>0</v>
      </c>
    </row>
    <row r="45" spans="1:27">
      <c r="A45" s="196" t="s">
        <v>353</v>
      </c>
      <c r="B45" s="18" t="str">
        <f t="shared" ca="1" si="1"/>
        <v>No entry required</v>
      </c>
      <c r="C45" s="65" t="s">
        <v>55</v>
      </c>
      <c r="D45" s="98">
        <f>'N2.3.1_Total_Risk_Fore_Int_2021'!D45</f>
        <v>0</v>
      </c>
      <c r="E45" s="98">
        <f>'N2.3.1_Total_Risk_Fore_Int_2021'!E45</f>
        <v>0</v>
      </c>
      <c r="F45" s="98">
        <f>'N2.3.1_Total_Risk_Fore_Int_2021'!F45</f>
        <v>0</v>
      </c>
      <c r="G45" s="98">
        <f>'N2.3.1_Total_Risk_Fore_Int_2021'!G45</f>
        <v>0</v>
      </c>
      <c r="H45" s="98">
        <f>'N2.3.1_Total_Risk_Fore_Int_2021'!H45</f>
        <v>0</v>
      </c>
      <c r="I45" s="98">
        <f>'N2.3.1_Total_Risk_Fore_Int_2021'!I45</f>
        <v>0</v>
      </c>
      <c r="J45" s="98">
        <f>'N2.3.1_Total_Risk_Fore_Int_2021'!J45</f>
        <v>0</v>
      </c>
      <c r="K45" s="98">
        <f>'N2.3.1_Total_Risk_Fore_Int_2021'!K45</f>
        <v>0</v>
      </c>
      <c r="L45" s="98">
        <f>'N2.3.1_Total_Risk_Fore_Int_2021'!L45</f>
        <v>0</v>
      </c>
      <c r="M45" s="98">
        <f>'N2.3.1_Total_Risk_Fore_Int_2021'!M45</f>
        <v>0</v>
      </c>
      <c r="N45" s="97">
        <f t="shared" si="2"/>
        <v>0</v>
      </c>
      <c r="P45" s="65" t="str">
        <f>'N0.6_Lookup_References'!B42</f>
        <v>-</v>
      </c>
      <c r="Q45" s="98">
        <f>'N2.3.1_Total_Risk_Fore_Int_2021'!Q45</f>
        <v>0</v>
      </c>
      <c r="R45" s="98">
        <f>'N2.3.1_Total_Risk_Fore_Int_2021'!R45</f>
        <v>0</v>
      </c>
      <c r="S45" s="98">
        <f>'N2.3.1_Total_Risk_Fore_Int_2021'!S45</f>
        <v>0</v>
      </c>
      <c r="T45" s="98">
        <f>'N2.3.1_Total_Risk_Fore_Int_2021'!T45</f>
        <v>0</v>
      </c>
      <c r="U45" s="98">
        <f>'N2.3.1_Total_Risk_Fore_Int_2021'!U45</f>
        <v>0</v>
      </c>
      <c r="V45" s="98">
        <f>'N2.3.1_Total_Risk_Fore_Int_2021'!V45</f>
        <v>0</v>
      </c>
      <c r="W45" s="98">
        <f>'N2.3.1_Total_Risk_Fore_Int_2021'!W45</f>
        <v>0</v>
      </c>
      <c r="X45" s="98">
        <f>'N2.3.1_Total_Risk_Fore_Int_2021'!X45</f>
        <v>0</v>
      </c>
      <c r="Y45" s="98">
        <f>'N2.3.1_Total_Risk_Fore_Int_2021'!Y45</f>
        <v>0</v>
      </c>
      <c r="Z45" s="98">
        <f>'N2.3.1_Total_Risk_Fore_Int_2021'!Z45</f>
        <v>0</v>
      </c>
      <c r="AA45" s="206">
        <f t="shared" si="4"/>
        <v>0</v>
      </c>
    </row>
    <row r="46" spans="1:27">
      <c r="A46" s="196" t="s">
        <v>354</v>
      </c>
      <c r="B46" s="18" t="str">
        <f t="shared" ca="1" si="1"/>
        <v>No entry required</v>
      </c>
      <c r="C46" s="65" t="s">
        <v>55</v>
      </c>
      <c r="D46" s="98">
        <f>'N2.3.1_Total_Risk_Fore_Int_2021'!D46</f>
        <v>0</v>
      </c>
      <c r="E46" s="98">
        <f>'N2.3.1_Total_Risk_Fore_Int_2021'!E46</f>
        <v>0</v>
      </c>
      <c r="F46" s="98">
        <f>'N2.3.1_Total_Risk_Fore_Int_2021'!F46</f>
        <v>0</v>
      </c>
      <c r="G46" s="98">
        <f>'N2.3.1_Total_Risk_Fore_Int_2021'!G46</f>
        <v>0</v>
      </c>
      <c r="H46" s="98">
        <f>'N2.3.1_Total_Risk_Fore_Int_2021'!H46</f>
        <v>0</v>
      </c>
      <c r="I46" s="98">
        <f>'N2.3.1_Total_Risk_Fore_Int_2021'!I46</f>
        <v>0</v>
      </c>
      <c r="J46" s="98">
        <f>'N2.3.1_Total_Risk_Fore_Int_2021'!J46</f>
        <v>0</v>
      </c>
      <c r="K46" s="98">
        <f>'N2.3.1_Total_Risk_Fore_Int_2021'!K46</f>
        <v>0</v>
      </c>
      <c r="L46" s="98">
        <f>'N2.3.1_Total_Risk_Fore_Int_2021'!L46</f>
        <v>0</v>
      </c>
      <c r="M46" s="98">
        <f>'N2.3.1_Total_Risk_Fore_Int_2021'!M46</f>
        <v>0</v>
      </c>
      <c r="N46" s="97">
        <f t="shared" si="2"/>
        <v>0</v>
      </c>
      <c r="P46" s="65" t="str">
        <f>'N0.6_Lookup_References'!B43</f>
        <v>-</v>
      </c>
      <c r="Q46" s="98">
        <f>'N2.3.1_Total_Risk_Fore_Int_2021'!Q46</f>
        <v>0</v>
      </c>
      <c r="R46" s="98">
        <f>'N2.3.1_Total_Risk_Fore_Int_2021'!R46</f>
        <v>0</v>
      </c>
      <c r="S46" s="98">
        <f>'N2.3.1_Total_Risk_Fore_Int_2021'!S46</f>
        <v>0</v>
      </c>
      <c r="T46" s="98">
        <f>'N2.3.1_Total_Risk_Fore_Int_2021'!T46</f>
        <v>0</v>
      </c>
      <c r="U46" s="98">
        <f>'N2.3.1_Total_Risk_Fore_Int_2021'!U46</f>
        <v>0</v>
      </c>
      <c r="V46" s="98">
        <f>'N2.3.1_Total_Risk_Fore_Int_2021'!V46</f>
        <v>0</v>
      </c>
      <c r="W46" s="98">
        <f>'N2.3.1_Total_Risk_Fore_Int_2021'!W46</f>
        <v>0</v>
      </c>
      <c r="X46" s="98">
        <f>'N2.3.1_Total_Risk_Fore_Int_2021'!X46</f>
        <v>0</v>
      </c>
      <c r="Y46" s="98">
        <f>'N2.3.1_Total_Risk_Fore_Int_2021'!Y46</f>
        <v>0</v>
      </c>
      <c r="Z46" s="98">
        <f>'N2.3.1_Total_Risk_Fore_Int_2021'!Z46</f>
        <v>0</v>
      </c>
      <c r="AA46" s="206">
        <f t="shared" si="4"/>
        <v>0</v>
      </c>
    </row>
    <row r="47" spans="1:27">
      <c r="A47" s="196" t="s">
        <v>355</v>
      </c>
      <c r="B47" s="18" t="str">
        <f t="shared" ca="1" si="1"/>
        <v>No entry required</v>
      </c>
      <c r="C47" s="65" t="s">
        <v>55</v>
      </c>
      <c r="D47" s="98">
        <f>'N2.3.1_Total_Risk_Fore_Int_2021'!D47</f>
        <v>0</v>
      </c>
      <c r="E47" s="98">
        <f>'N2.3.1_Total_Risk_Fore_Int_2021'!E47</f>
        <v>0</v>
      </c>
      <c r="F47" s="98">
        <f>'N2.3.1_Total_Risk_Fore_Int_2021'!F47</f>
        <v>0</v>
      </c>
      <c r="G47" s="98">
        <f>'N2.3.1_Total_Risk_Fore_Int_2021'!G47</f>
        <v>0</v>
      </c>
      <c r="H47" s="98">
        <f>'N2.3.1_Total_Risk_Fore_Int_2021'!H47</f>
        <v>0</v>
      </c>
      <c r="I47" s="98">
        <f>'N2.3.1_Total_Risk_Fore_Int_2021'!I47</f>
        <v>0</v>
      </c>
      <c r="J47" s="98">
        <f>'N2.3.1_Total_Risk_Fore_Int_2021'!J47</f>
        <v>0</v>
      </c>
      <c r="K47" s="98">
        <f>'N2.3.1_Total_Risk_Fore_Int_2021'!K47</f>
        <v>0</v>
      </c>
      <c r="L47" s="98">
        <f>'N2.3.1_Total_Risk_Fore_Int_2021'!L47</f>
        <v>0</v>
      </c>
      <c r="M47" s="98">
        <f>'N2.3.1_Total_Risk_Fore_Int_2021'!M47</f>
        <v>0</v>
      </c>
      <c r="N47" s="97">
        <f t="shared" si="2"/>
        <v>0</v>
      </c>
      <c r="P47" s="65" t="str">
        <f>'N0.6_Lookup_References'!B44</f>
        <v>-</v>
      </c>
      <c r="Q47" s="98">
        <f>'N2.3.1_Total_Risk_Fore_Int_2021'!Q47</f>
        <v>0</v>
      </c>
      <c r="R47" s="98">
        <f>'N2.3.1_Total_Risk_Fore_Int_2021'!R47</f>
        <v>0</v>
      </c>
      <c r="S47" s="98">
        <f>'N2.3.1_Total_Risk_Fore_Int_2021'!S47</f>
        <v>0</v>
      </c>
      <c r="T47" s="98">
        <f>'N2.3.1_Total_Risk_Fore_Int_2021'!T47</f>
        <v>0</v>
      </c>
      <c r="U47" s="98">
        <f>'N2.3.1_Total_Risk_Fore_Int_2021'!U47</f>
        <v>0</v>
      </c>
      <c r="V47" s="98">
        <f>'N2.3.1_Total_Risk_Fore_Int_2021'!V47</f>
        <v>0</v>
      </c>
      <c r="W47" s="98">
        <f>'N2.3.1_Total_Risk_Fore_Int_2021'!W47</f>
        <v>0</v>
      </c>
      <c r="X47" s="98">
        <f>'N2.3.1_Total_Risk_Fore_Int_2021'!X47</f>
        <v>0</v>
      </c>
      <c r="Y47" s="98">
        <f>'N2.3.1_Total_Risk_Fore_Int_2021'!Y47</f>
        <v>0</v>
      </c>
      <c r="Z47" s="98">
        <f>'N2.3.1_Total_Risk_Fore_Int_2021'!Z47</f>
        <v>0</v>
      </c>
      <c r="AA47" s="206">
        <f t="shared" si="4"/>
        <v>0</v>
      </c>
    </row>
    <row r="48" spans="1:27">
      <c r="A48" s="196" t="s">
        <v>356</v>
      </c>
      <c r="B48" s="18" t="str">
        <f t="shared" ca="1" si="1"/>
        <v>No entry required</v>
      </c>
      <c r="C48" s="65" t="s">
        <v>55</v>
      </c>
      <c r="D48" s="98">
        <f>'N2.3.1_Total_Risk_Fore_Int_2021'!D48</f>
        <v>0</v>
      </c>
      <c r="E48" s="98">
        <f>'N2.3.1_Total_Risk_Fore_Int_2021'!E48</f>
        <v>0</v>
      </c>
      <c r="F48" s="98">
        <f>'N2.3.1_Total_Risk_Fore_Int_2021'!F48</f>
        <v>0</v>
      </c>
      <c r="G48" s="98">
        <f>'N2.3.1_Total_Risk_Fore_Int_2021'!G48</f>
        <v>0</v>
      </c>
      <c r="H48" s="98">
        <f>'N2.3.1_Total_Risk_Fore_Int_2021'!H48</f>
        <v>0</v>
      </c>
      <c r="I48" s="98">
        <f>'N2.3.1_Total_Risk_Fore_Int_2021'!I48</f>
        <v>0</v>
      </c>
      <c r="J48" s="98">
        <f>'N2.3.1_Total_Risk_Fore_Int_2021'!J48</f>
        <v>0</v>
      </c>
      <c r="K48" s="98">
        <f>'N2.3.1_Total_Risk_Fore_Int_2021'!K48</f>
        <v>0</v>
      </c>
      <c r="L48" s="98">
        <f>'N2.3.1_Total_Risk_Fore_Int_2021'!L48</f>
        <v>0</v>
      </c>
      <c r="M48" s="98">
        <f>'N2.3.1_Total_Risk_Fore_Int_2021'!M48</f>
        <v>0</v>
      </c>
      <c r="N48" s="97">
        <f t="shared" si="2"/>
        <v>0</v>
      </c>
      <c r="P48" s="65" t="str">
        <f>'N0.6_Lookup_References'!B45</f>
        <v>-</v>
      </c>
      <c r="Q48" s="98">
        <f>'N2.3.1_Total_Risk_Fore_Int_2021'!Q48</f>
        <v>0</v>
      </c>
      <c r="R48" s="98">
        <f>'N2.3.1_Total_Risk_Fore_Int_2021'!R48</f>
        <v>0</v>
      </c>
      <c r="S48" s="98">
        <f>'N2.3.1_Total_Risk_Fore_Int_2021'!S48</f>
        <v>0</v>
      </c>
      <c r="T48" s="98">
        <f>'N2.3.1_Total_Risk_Fore_Int_2021'!T48</f>
        <v>0</v>
      </c>
      <c r="U48" s="98">
        <f>'N2.3.1_Total_Risk_Fore_Int_2021'!U48</f>
        <v>0</v>
      </c>
      <c r="V48" s="98">
        <f>'N2.3.1_Total_Risk_Fore_Int_2021'!V48</f>
        <v>0</v>
      </c>
      <c r="W48" s="98">
        <f>'N2.3.1_Total_Risk_Fore_Int_2021'!W48</f>
        <v>0</v>
      </c>
      <c r="X48" s="98">
        <f>'N2.3.1_Total_Risk_Fore_Int_2021'!X48</f>
        <v>0</v>
      </c>
      <c r="Y48" s="98">
        <f>'N2.3.1_Total_Risk_Fore_Int_2021'!Y48</f>
        <v>0</v>
      </c>
      <c r="Z48" s="98">
        <f>'N2.3.1_Total_Risk_Fore_Int_2021'!Z48</f>
        <v>0</v>
      </c>
      <c r="AA48" s="206">
        <f t="shared" si="4"/>
        <v>0</v>
      </c>
    </row>
    <row r="49" spans="1:27">
      <c r="A49" s="196" t="s">
        <v>357</v>
      </c>
      <c r="B49" s="18" t="str">
        <f t="shared" ca="1" si="1"/>
        <v>No entry required</v>
      </c>
      <c r="C49" s="65" t="s">
        <v>55</v>
      </c>
      <c r="D49" s="98">
        <f>'N2.3.1_Total_Risk_Fore_Int_2021'!D49</f>
        <v>0</v>
      </c>
      <c r="E49" s="98">
        <f>'N2.3.1_Total_Risk_Fore_Int_2021'!E49</f>
        <v>0</v>
      </c>
      <c r="F49" s="98">
        <f>'N2.3.1_Total_Risk_Fore_Int_2021'!F49</f>
        <v>0</v>
      </c>
      <c r="G49" s="98">
        <f>'N2.3.1_Total_Risk_Fore_Int_2021'!G49</f>
        <v>0</v>
      </c>
      <c r="H49" s="98">
        <f>'N2.3.1_Total_Risk_Fore_Int_2021'!H49</f>
        <v>0</v>
      </c>
      <c r="I49" s="98">
        <f>'N2.3.1_Total_Risk_Fore_Int_2021'!I49</f>
        <v>0</v>
      </c>
      <c r="J49" s="98">
        <f>'N2.3.1_Total_Risk_Fore_Int_2021'!J49</f>
        <v>0</v>
      </c>
      <c r="K49" s="98">
        <f>'N2.3.1_Total_Risk_Fore_Int_2021'!K49</f>
        <v>0</v>
      </c>
      <c r="L49" s="98">
        <f>'N2.3.1_Total_Risk_Fore_Int_2021'!L49</f>
        <v>0</v>
      </c>
      <c r="M49" s="98">
        <f>'N2.3.1_Total_Risk_Fore_Int_2021'!M49</f>
        <v>0</v>
      </c>
      <c r="N49" s="97">
        <f t="shared" si="2"/>
        <v>0</v>
      </c>
      <c r="P49" s="65" t="str">
        <f>'N0.6_Lookup_References'!B46</f>
        <v>-</v>
      </c>
      <c r="Q49" s="98">
        <f>'N2.3.1_Total_Risk_Fore_Int_2021'!Q49</f>
        <v>0</v>
      </c>
      <c r="R49" s="98">
        <f>'N2.3.1_Total_Risk_Fore_Int_2021'!R49</f>
        <v>0</v>
      </c>
      <c r="S49" s="98">
        <f>'N2.3.1_Total_Risk_Fore_Int_2021'!S49</f>
        <v>0</v>
      </c>
      <c r="T49" s="98">
        <f>'N2.3.1_Total_Risk_Fore_Int_2021'!T49</f>
        <v>0</v>
      </c>
      <c r="U49" s="98">
        <f>'N2.3.1_Total_Risk_Fore_Int_2021'!U49</f>
        <v>0</v>
      </c>
      <c r="V49" s="98">
        <f>'N2.3.1_Total_Risk_Fore_Int_2021'!V49</f>
        <v>0</v>
      </c>
      <c r="W49" s="98">
        <f>'N2.3.1_Total_Risk_Fore_Int_2021'!W49</f>
        <v>0</v>
      </c>
      <c r="X49" s="98">
        <f>'N2.3.1_Total_Risk_Fore_Int_2021'!X49</f>
        <v>0</v>
      </c>
      <c r="Y49" s="98">
        <f>'N2.3.1_Total_Risk_Fore_Int_2021'!Y49</f>
        <v>0</v>
      </c>
      <c r="Z49" s="98">
        <f>'N2.3.1_Total_Risk_Fore_Int_2021'!Z49</f>
        <v>0</v>
      </c>
      <c r="AA49" s="206">
        <f t="shared" si="4"/>
        <v>0</v>
      </c>
    </row>
    <row r="50" spans="1:27">
      <c r="A50" s="196" t="s">
        <v>358</v>
      </c>
      <c r="B50" s="18" t="str">
        <f t="shared" ca="1" si="1"/>
        <v>No entry required</v>
      </c>
      <c r="C50" s="65" t="s">
        <v>55</v>
      </c>
      <c r="D50" s="98">
        <f>'N2.3.1_Total_Risk_Fore_Int_2021'!D50</f>
        <v>0</v>
      </c>
      <c r="E50" s="98">
        <f>'N2.3.1_Total_Risk_Fore_Int_2021'!E50</f>
        <v>0</v>
      </c>
      <c r="F50" s="98">
        <f>'N2.3.1_Total_Risk_Fore_Int_2021'!F50</f>
        <v>0</v>
      </c>
      <c r="G50" s="98">
        <f>'N2.3.1_Total_Risk_Fore_Int_2021'!G50</f>
        <v>0</v>
      </c>
      <c r="H50" s="98">
        <f>'N2.3.1_Total_Risk_Fore_Int_2021'!H50</f>
        <v>0</v>
      </c>
      <c r="I50" s="98">
        <f>'N2.3.1_Total_Risk_Fore_Int_2021'!I50</f>
        <v>0</v>
      </c>
      <c r="J50" s="98">
        <f>'N2.3.1_Total_Risk_Fore_Int_2021'!J50</f>
        <v>0</v>
      </c>
      <c r="K50" s="98">
        <f>'N2.3.1_Total_Risk_Fore_Int_2021'!K50</f>
        <v>0</v>
      </c>
      <c r="L50" s="98">
        <f>'N2.3.1_Total_Risk_Fore_Int_2021'!L50</f>
        <v>0</v>
      </c>
      <c r="M50" s="98">
        <f>'N2.3.1_Total_Risk_Fore_Int_2021'!M50</f>
        <v>0</v>
      </c>
      <c r="N50" s="97">
        <f t="shared" si="2"/>
        <v>0</v>
      </c>
      <c r="P50" s="65" t="str">
        <f>'N0.6_Lookup_References'!B47</f>
        <v>-</v>
      </c>
      <c r="Q50" s="98">
        <f>'N2.3.1_Total_Risk_Fore_Int_2021'!Q50</f>
        <v>0</v>
      </c>
      <c r="R50" s="98">
        <f>'N2.3.1_Total_Risk_Fore_Int_2021'!R50</f>
        <v>0</v>
      </c>
      <c r="S50" s="98">
        <f>'N2.3.1_Total_Risk_Fore_Int_2021'!S50</f>
        <v>0</v>
      </c>
      <c r="T50" s="98">
        <f>'N2.3.1_Total_Risk_Fore_Int_2021'!T50</f>
        <v>0</v>
      </c>
      <c r="U50" s="98">
        <f>'N2.3.1_Total_Risk_Fore_Int_2021'!U50</f>
        <v>0</v>
      </c>
      <c r="V50" s="98">
        <f>'N2.3.1_Total_Risk_Fore_Int_2021'!V50</f>
        <v>0</v>
      </c>
      <c r="W50" s="98">
        <f>'N2.3.1_Total_Risk_Fore_Int_2021'!W50</f>
        <v>0</v>
      </c>
      <c r="X50" s="98">
        <f>'N2.3.1_Total_Risk_Fore_Int_2021'!X50</f>
        <v>0</v>
      </c>
      <c r="Y50" s="98">
        <f>'N2.3.1_Total_Risk_Fore_Int_2021'!Y50</f>
        <v>0</v>
      </c>
      <c r="Z50" s="98">
        <f>'N2.3.1_Total_Risk_Fore_Int_2021'!Z50</f>
        <v>0</v>
      </c>
      <c r="AA50" s="206">
        <f t="shared" si="4"/>
        <v>0</v>
      </c>
    </row>
    <row r="51" spans="1:27">
      <c r="A51" s="196" t="s">
        <v>359</v>
      </c>
      <c r="B51" s="18" t="str">
        <f t="shared" ca="1" si="1"/>
        <v>No entry required</v>
      </c>
      <c r="C51" s="65" t="s">
        <v>55</v>
      </c>
      <c r="D51" s="98">
        <f>'N2.3.1_Total_Risk_Fore_Int_2021'!D51</f>
        <v>0</v>
      </c>
      <c r="E51" s="98">
        <f>'N2.3.1_Total_Risk_Fore_Int_2021'!E51</f>
        <v>0</v>
      </c>
      <c r="F51" s="98">
        <f>'N2.3.1_Total_Risk_Fore_Int_2021'!F51</f>
        <v>0</v>
      </c>
      <c r="G51" s="98">
        <f>'N2.3.1_Total_Risk_Fore_Int_2021'!G51</f>
        <v>0</v>
      </c>
      <c r="H51" s="98">
        <f>'N2.3.1_Total_Risk_Fore_Int_2021'!H51</f>
        <v>0</v>
      </c>
      <c r="I51" s="98">
        <f>'N2.3.1_Total_Risk_Fore_Int_2021'!I51</f>
        <v>0</v>
      </c>
      <c r="J51" s="98">
        <f>'N2.3.1_Total_Risk_Fore_Int_2021'!J51</f>
        <v>0</v>
      </c>
      <c r="K51" s="98">
        <f>'N2.3.1_Total_Risk_Fore_Int_2021'!K51</f>
        <v>0</v>
      </c>
      <c r="L51" s="98">
        <f>'N2.3.1_Total_Risk_Fore_Int_2021'!L51</f>
        <v>0</v>
      </c>
      <c r="M51" s="98">
        <f>'N2.3.1_Total_Risk_Fore_Int_2021'!M51</f>
        <v>0</v>
      </c>
      <c r="N51" s="97">
        <f t="shared" si="2"/>
        <v>0</v>
      </c>
      <c r="P51" s="65" t="str">
        <f>'N0.6_Lookup_References'!B48</f>
        <v>-</v>
      </c>
      <c r="Q51" s="98">
        <f>'N2.3.1_Total_Risk_Fore_Int_2021'!Q51</f>
        <v>0</v>
      </c>
      <c r="R51" s="98">
        <f>'N2.3.1_Total_Risk_Fore_Int_2021'!R51</f>
        <v>0</v>
      </c>
      <c r="S51" s="98">
        <f>'N2.3.1_Total_Risk_Fore_Int_2021'!S51</f>
        <v>0</v>
      </c>
      <c r="T51" s="98">
        <f>'N2.3.1_Total_Risk_Fore_Int_2021'!T51</f>
        <v>0</v>
      </c>
      <c r="U51" s="98">
        <f>'N2.3.1_Total_Risk_Fore_Int_2021'!U51</f>
        <v>0</v>
      </c>
      <c r="V51" s="98">
        <f>'N2.3.1_Total_Risk_Fore_Int_2021'!V51</f>
        <v>0</v>
      </c>
      <c r="W51" s="98">
        <f>'N2.3.1_Total_Risk_Fore_Int_2021'!W51</f>
        <v>0</v>
      </c>
      <c r="X51" s="98">
        <f>'N2.3.1_Total_Risk_Fore_Int_2021'!X51</f>
        <v>0</v>
      </c>
      <c r="Y51" s="98">
        <f>'N2.3.1_Total_Risk_Fore_Int_2021'!Y51</f>
        <v>0</v>
      </c>
      <c r="Z51" s="98">
        <f>'N2.3.1_Total_Risk_Fore_Int_2021'!Z51</f>
        <v>0</v>
      </c>
      <c r="AA51" s="206">
        <f t="shared" si="4"/>
        <v>0</v>
      </c>
    </row>
    <row r="52" spans="1:27">
      <c r="A52" s="196" t="s">
        <v>360</v>
      </c>
      <c r="B52" s="18" t="str">
        <f t="shared" ca="1" si="1"/>
        <v>No entry required</v>
      </c>
      <c r="C52" s="65" t="s">
        <v>55</v>
      </c>
      <c r="D52" s="98">
        <f>'N2.3.1_Total_Risk_Fore_Int_2021'!D52</f>
        <v>0</v>
      </c>
      <c r="E52" s="98">
        <f>'N2.3.1_Total_Risk_Fore_Int_2021'!E52</f>
        <v>0</v>
      </c>
      <c r="F52" s="98">
        <f>'N2.3.1_Total_Risk_Fore_Int_2021'!F52</f>
        <v>0</v>
      </c>
      <c r="G52" s="98">
        <f>'N2.3.1_Total_Risk_Fore_Int_2021'!G52</f>
        <v>0</v>
      </c>
      <c r="H52" s="98">
        <f>'N2.3.1_Total_Risk_Fore_Int_2021'!H52</f>
        <v>0</v>
      </c>
      <c r="I52" s="98">
        <f>'N2.3.1_Total_Risk_Fore_Int_2021'!I52</f>
        <v>0</v>
      </c>
      <c r="J52" s="98">
        <f>'N2.3.1_Total_Risk_Fore_Int_2021'!J52</f>
        <v>0</v>
      </c>
      <c r="K52" s="98">
        <f>'N2.3.1_Total_Risk_Fore_Int_2021'!K52</f>
        <v>0</v>
      </c>
      <c r="L52" s="98">
        <f>'N2.3.1_Total_Risk_Fore_Int_2021'!L52</f>
        <v>0</v>
      </c>
      <c r="M52" s="98">
        <f>'N2.3.1_Total_Risk_Fore_Int_2021'!M52</f>
        <v>0</v>
      </c>
      <c r="N52" s="97">
        <f t="shared" si="2"/>
        <v>0</v>
      </c>
      <c r="P52" s="65" t="str">
        <f>'N0.6_Lookup_References'!B49</f>
        <v>-</v>
      </c>
      <c r="Q52" s="98">
        <f>'N2.3.1_Total_Risk_Fore_Int_2021'!Q52</f>
        <v>0</v>
      </c>
      <c r="R52" s="98">
        <f>'N2.3.1_Total_Risk_Fore_Int_2021'!R52</f>
        <v>0</v>
      </c>
      <c r="S52" s="98">
        <f>'N2.3.1_Total_Risk_Fore_Int_2021'!S52</f>
        <v>0</v>
      </c>
      <c r="T52" s="98">
        <f>'N2.3.1_Total_Risk_Fore_Int_2021'!T52</f>
        <v>0</v>
      </c>
      <c r="U52" s="98">
        <f>'N2.3.1_Total_Risk_Fore_Int_2021'!U52</f>
        <v>0</v>
      </c>
      <c r="V52" s="98">
        <f>'N2.3.1_Total_Risk_Fore_Int_2021'!V52</f>
        <v>0</v>
      </c>
      <c r="W52" s="98">
        <f>'N2.3.1_Total_Risk_Fore_Int_2021'!W52</f>
        <v>0</v>
      </c>
      <c r="X52" s="98">
        <f>'N2.3.1_Total_Risk_Fore_Int_2021'!X52</f>
        <v>0</v>
      </c>
      <c r="Y52" s="98">
        <f>'N2.3.1_Total_Risk_Fore_Int_2021'!Y52</f>
        <v>0</v>
      </c>
      <c r="Z52" s="98">
        <f>'N2.3.1_Total_Risk_Fore_Int_2021'!Z52</f>
        <v>0</v>
      </c>
      <c r="AA52" s="206">
        <f t="shared" si="4"/>
        <v>0</v>
      </c>
    </row>
    <row r="53" spans="1:27">
      <c r="A53" s="196" t="s">
        <v>361</v>
      </c>
      <c r="B53" s="18" t="str">
        <f t="shared" ca="1" si="1"/>
        <v>No entry required</v>
      </c>
      <c r="C53" s="65" t="s">
        <v>55</v>
      </c>
      <c r="D53" s="98">
        <f>'N2.3.1_Total_Risk_Fore_Int_2021'!D53</f>
        <v>0</v>
      </c>
      <c r="E53" s="98">
        <f>'N2.3.1_Total_Risk_Fore_Int_2021'!E53</f>
        <v>0</v>
      </c>
      <c r="F53" s="98">
        <f>'N2.3.1_Total_Risk_Fore_Int_2021'!F53</f>
        <v>0</v>
      </c>
      <c r="G53" s="98">
        <f>'N2.3.1_Total_Risk_Fore_Int_2021'!G53</f>
        <v>0</v>
      </c>
      <c r="H53" s="98">
        <f>'N2.3.1_Total_Risk_Fore_Int_2021'!H53</f>
        <v>0</v>
      </c>
      <c r="I53" s="98">
        <f>'N2.3.1_Total_Risk_Fore_Int_2021'!I53</f>
        <v>0</v>
      </c>
      <c r="J53" s="98">
        <f>'N2.3.1_Total_Risk_Fore_Int_2021'!J53</f>
        <v>0</v>
      </c>
      <c r="K53" s="98">
        <f>'N2.3.1_Total_Risk_Fore_Int_2021'!K53</f>
        <v>0</v>
      </c>
      <c r="L53" s="98">
        <f>'N2.3.1_Total_Risk_Fore_Int_2021'!L53</f>
        <v>0</v>
      </c>
      <c r="M53" s="98">
        <f>'N2.3.1_Total_Risk_Fore_Int_2021'!M53</f>
        <v>0</v>
      </c>
      <c r="N53" s="97">
        <f t="shared" si="2"/>
        <v>0</v>
      </c>
      <c r="P53" s="65" t="str">
        <f>'N0.6_Lookup_References'!B50</f>
        <v>-</v>
      </c>
      <c r="Q53" s="98">
        <f>'N2.3.1_Total_Risk_Fore_Int_2021'!Q53</f>
        <v>0</v>
      </c>
      <c r="R53" s="98">
        <f>'N2.3.1_Total_Risk_Fore_Int_2021'!R53</f>
        <v>0</v>
      </c>
      <c r="S53" s="98">
        <f>'N2.3.1_Total_Risk_Fore_Int_2021'!S53</f>
        <v>0</v>
      </c>
      <c r="T53" s="98">
        <f>'N2.3.1_Total_Risk_Fore_Int_2021'!T53</f>
        <v>0</v>
      </c>
      <c r="U53" s="98">
        <f>'N2.3.1_Total_Risk_Fore_Int_2021'!U53</f>
        <v>0</v>
      </c>
      <c r="V53" s="98">
        <f>'N2.3.1_Total_Risk_Fore_Int_2021'!V53</f>
        <v>0</v>
      </c>
      <c r="W53" s="98">
        <f>'N2.3.1_Total_Risk_Fore_Int_2021'!W53</f>
        <v>0</v>
      </c>
      <c r="X53" s="98">
        <f>'N2.3.1_Total_Risk_Fore_Int_2021'!X53</f>
        <v>0</v>
      </c>
      <c r="Y53" s="98">
        <f>'N2.3.1_Total_Risk_Fore_Int_2021'!Y53</f>
        <v>0</v>
      </c>
      <c r="Z53" s="98">
        <f>'N2.3.1_Total_Risk_Fore_Int_2021'!Z53</f>
        <v>0</v>
      </c>
      <c r="AA53" s="206">
        <f t="shared" si="4"/>
        <v>0</v>
      </c>
    </row>
    <row r="54" spans="1:27">
      <c r="A54" s="17"/>
      <c r="B54" s="18" t="s">
        <v>29</v>
      </c>
      <c r="C54" s="65" t="s">
        <v>55</v>
      </c>
      <c r="D54" s="65"/>
      <c r="E54" s="65"/>
      <c r="F54" s="65"/>
      <c r="G54" s="65"/>
      <c r="H54" s="65"/>
      <c r="I54" s="65"/>
      <c r="J54" s="65"/>
      <c r="K54" s="65"/>
      <c r="L54" s="65"/>
      <c r="M54" s="65"/>
      <c r="N54" s="206">
        <f>SUM(N17:N53)</f>
        <v>2673.9557700024798</v>
      </c>
    </row>
    <row r="56" spans="1:27" ht="18">
      <c r="A56" s="9" t="s">
        <v>129</v>
      </c>
    </row>
    <row r="58" spans="1:27">
      <c r="A58" s="13" t="s">
        <v>27</v>
      </c>
      <c r="B58" s="14"/>
      <c r="C58" s="14"/>
      <c r="D58" s="291" t="s">
        <v>28</v>
      </c>
      <c r="E58" s="292"/>
      <c r="F58" s="292"/>
      <c r="G58" s="292"/>
      <c r="H58" s="292"/>
      <c r="I58" s="292"/>
      <c r="J58" s="292"/>
      <c r="K58" s="292"/>
      <c r="L58" s="292"/>
      <c r="M58" s="293"/>
    </row>
    <row r="59" spans="1:27" ht="15.75" thickBot="1">
      <c r="A59" s="195"/>
      <c r="B59" s="195" t="s">
        <v>4</v>
      </c>
      <c r="C59" s="64" t="s">
        <v>53</v>
      </c>
      <c r="D59" s="20" t="s">
        <v>14</v>
      </c>
      <c r="E59" s="21" t="s">
        <v>15</v>
      </c>
      <c r="F59" s="22" t="s">
        <v>16</v>
      </c>
      <c r="G59" s="23" t="s">
        <v>17</v>
      </c>
      <c r="H59" s="24" t="s">
        <v>18</v>
      </c>
      <c r="I59" s="25" t="s">
        <v>19</v>
      </c>
      <c r="J59" s="26" t="s">
        <v>20</v>
      </c>
      <c r="K59" s="29" t="s">
        <v>21</v>
      </c>
      <c r="L59" s="27" t="s">
        <v>22</v>
      </c>
      <c r="M59" s="28" t="s">
        <v>23</v>
      </c>
      <c r="N59" s="32" t="s">
        <v>29</v>
      </c>
    </row>
    <row r="60" spans="1:27">
      <c r="A60" s="196" t="s">
        <v>305</v>
      </c>
      <c r="B60" s="18" t="str">
        <f ca="1">INDIRECT("N3." &amp; $A60 &amp; "!$A$12")</f>
        <v>132kV Circuit Breaker</v>
      </c>
      <c r="C60" s="65" t="s">
        <v>55</v>
      </c>
      <c r="D60" s="252">
        <v>7.2740603820343469E-5</v>
      </c>
      <c r="E60" s="252">
        <v>1.9759337676514398E-3</v>
      </c>
      <c r="F60" s="252">
        <v>5.2994998167162591E-2</v>
      </c>
      <c r="G60" s="252">
        <v>2.2655881607879484E-4</v>
      </c>
      <c r="H60" s="252">
        <v>8.8514181384973557E-3</v>
      </c>
      <c r="I60" s="252">
        <v>8.9927065419395068E-3</v>
      </c>
      <c r="J60" s="252">
        <v>3.4840525198072734E-5</v>
      </c>
      <c r="K60" s="252">
        <v>0</v>
      </c>
      <c r="L60" s="252">
        <v>0</v>
      </c>
      <c r="M60" s="252">
        <v>1.2161906763400381E-4</v>
      </c>
      <c r="N60" s="97">
        <f>SUM(D60:M60)</f>
        <v>7.3270815627982114E-2</v>
      </c>
    </row>
    <row r="61" spans="1:27">
      <c r="A61" s="196" t="s">
        <v>306</v>
      </c>
      <c r="B61" s="18" t="str">
        <f t="shared" ref="B61:B96" ca="1" si="5">INDIRECT("N3." &amp; $A61 &amp; "!$A$12")</f>
        <v>132kV Transformer</v>
      </c>
      <c r="C61" s="65" t="s">
        <v>55</v>
      </c>
      <c r="D61" s="252">
        <v>0</v>
      </c>
      <c r="E61" s="252">
        <v>0.32934792696218912</v>
      </c>
      <c r="F61" s="252">
        <v>0.14831210941974798</v>
      </c>
      <c r="G61" s="252">
        <v>7.4198302766346105E-2</v>
      </c>
      <c r="H61" s="252">
        <v>3.2828530025066596E-2</v>
      </c>
      <c r="I61" s="252">
        <v>3.7063021521785672E-2</v>
      </c>
      <c r="J61" s="252">
        <v>3.8209090397354352E-2</v>
      </c>
      <c r="K61" s="252">
        <v>1.2390166017976389E-2</v>
      </c>
      <c r="L61" s="252">
        <v>0</v>
      </c>
      <c r="M61" s="252">
        <v>1.3077806352015664E-2</v>
      </c>
      <c r="N61" s="97">
        <f t="shared" ref="N61:N96" si="6">SUM(D61:M61)</f>
        <v>0.68542695346248173</v>
      </c>
    </row>
    <row r="62" spans="1:27">
      <c r="A62" s="196" t="s">
        <v>307</v>
      </c>
      <c r="B62" s="18" t="str">
        <f t="shared" ca="1" si="5"/>
        <v>132kV Reactor</v>
      </c>
      <c r="C62" s="65" t="s">
        <v>55</v>
      </c>
      <c r="D62" s="252">
        <v>3.8125055770039445E-3</v>
      </c>
      <c r="E62" s="252">
        <v>0</v>
      </c>
      <c r="F62" s="252">
        <v>5.8596719216388662E-3</v>
      </c>
      <c r="G62" s="252">
        <v>0</v>
      </c>
      <c r="H62" s="252">
        <v>0</v>
      </c>
      <c r="I62" s="252">
        <v>0</v>
      </c>
      <c r="J62" s="252">
        <v>0</v>
      </c>
      <c r="K62" s="252">
        <v>0</v>
      </c>
      <c r="L62" s="252">
        <v>0</v>
      </c>
      <c r="M62" s="252">
        <v>0</v>
      </c>
      <c r="N62" s="97">
        <f t="shared" si="6"/>
        <v>9.6721774986428116E-3</v>
      </c>
    </row>
    <row r="63" spans="1:27">
      <c r="A63" s="196" t="s">
        <v>308</v>
      </c>
      <c r="B63" s="18" t="str">
        <f t="shared" ca="1" si="5"/>
        <v>132kV Underground Cable</v>
      </c>
      <c r="C63" s="65" t="s">
        <v>55</v>
      </c>
      <c r="D63" s="252">
        <v>8.8858375654126115E-8</v>
      </c>
      <c r="E63" s="252">
        <v>9.7904565127903825E-2</v>
      </c>
      <c r="F63" s="252">
        <v>0.23765882130691782</v>
      </c>
      <c r="G63" s="252">
        <v>6.81065869115446E-2</v>
      </c>
      <c r="H63" s="252">
        <v>1.5482769201337352E-3</v>
      </c>
      <c r="I63" s="252">
        <v>0.49029696289560631</v>
      </c>
      <c r="J63" s="252">
        <v>7.1193318344028797E-2</v>
      </c>
      <c r="K63" s="252">
        <v>0</v>
      </c>
      <c r="L63" s="252">
        <v>0</v>
      </c>
      <c r="M63" s="252">
        <v>0</v>
      </c>
      <c r="N63" s="97">
        <f t="shared" si="6"/>
        <v>0.96670862036451077</v>
      </c>
    </row>
    <row r="64" spans="1:27">
      <c r="A64" s="196" t="s">
        <v>309</v>
      </c>
      <c r="B64" s="18" t="str">
        <f t="shared" ca="1" si="5"/>
        <v>132kV OHL Conductor</v>
      </c>
      <c r="C64" s="65" t="s">
        <v>55</v>
      </c>
      <c r="D64" s="252">
        <v>4.9153742526366119E-6</v>
      </c>
      <c r="E64" s="252">
        <v>1.9242273856349837E-4</v>
      </c>
      <c r="F64" s="252">
        <v>9.7106100243467391E-5</v>
      </c>
      <c r="G64" s="252">
        <v>1.2270739267850408E-5</v>
      </c>
      <c r="H64" s="252">
        <v>3.8440082651734135E-5</v>
      </c>
      <c r="I64" s="252">
        <v>2.6613542716152609E-6</v>
      </c>
      <c r="J64" s="252">
        <v>2.0086967337958905E-5</v>
      </c>
      <c r="K64" s="252">
        <v>1.3768827270445093E-7</v>
      </c>
      <c r="L64" s="252">
        <v>0</v>
      </c>
      <c r="M64" s="252">
        <v>1.4622415106191911E-5</v>
      </c>
      <c r="N64" s="97">
        <f t="shared" si="6"/>
        <v>3.8266345996765749E-4</v>
      </c>
    </row>
    <row r="65" spans="1:14">
      <c r="A65" s="196" t="s">
        <v>310</v>
      </c>
      <c r="B65" s="18" t="str">
        <f t="shared" ca="1" si="5"/>
        <v>132kV OHL Fittings</v>
      </c>
      <c r="C65" s="65" t="s">
        <v>55</v>
      </c>
      <c r="D65" s="252">
        <v>4.2422694032586534E-4</v>
      </c>
      <c r="E65" s="252">
        <v>2.3204536984744468E-3</v>
      </c>
      <c r="F65" s="252">
        <v>4.9887196096612895E-4</v>
      </c>
      <c r="G65" s="252">
        <v>5.7979714023951624E-4</v>
      </c>
      <c r="H65" s="252">
        <v>1.1054382065004335E-3</v>
      </c>
      <c r="I65" s="252">
        <v>6.9075435452164383E-5</v>
      </c>
      <c r="J65" s="252">
        <v>3.3847493183038709E-5</v>
      </c>
      <c r="K65" s="252">
        <v>4.7035197952491671E-5</v>
      </c>
      <c r="L65" s="252">
        <v>3.8218865540954887E-5</v>
      </c>
      <c r="M65" s="252">
        <v>1.3149904177954131E-3</v>
      </c>
      <c r="N65" s="97">
        <f t="shared" si="6"/>
        <v>6.4319553564304533E-3</v>
      </c>
    </row>
    <row r="66" spans="1:14">
      <c r="A66" s="196" t="s">
        <v>311</v>
      </c>
      <c r="B66" s="18" t="str">
        <f t="shared" ca="1" si="5"/>
        <v>132kV OHL Tower</v>
      </c>
      <c r="C66" s="65" t="s">
        <v>55</v>
      </c>
      <c r="D66" s="252">
        <v>1.8274256488368301E-3</v>
      </c>
      <c r="E66" s="252">
        <v>0.21236794033059581</v>
      </c>
      <c r="F66" s="252">
        <v>8.2746690101961722E-3</v>
      </c>
      <c r="G66" s="252">
        <v>8.1394553501821078E-4</v>
      </c>
      <c r="H66" s="252">
        <v>1.9584345658059691E-3</v>
      </c>
      <c r="I66" s="252">
        <v>6.2507412772881809E-3</v>
      </c>
      <c r="J66" s="252">
        <v>1.6680844169240699E-3</v>
      </c>
      <c r="K66" s="252">
        <v>6.4618168973974068E-3</v>
      </c>
      <c r="L66" s="252">
        <v>6.6967741377949464E-3</v>
      </c>
      <c r="M66" s="252">
        <v>2.0809444668448401E-3</v>
      </c>
      <c r="N66" s="97">
        <f t="shared" si="6"/>
        <v>0.24840077628670243</v>
      </c>
    </row>
    <row r="67" spans="1:14">
      <c r="A67" s="196" t="s">
        <v>312</v>
      </c>
      <c r="B67" s="18" t="str">
        <f t="shared" ca="1" si="5"/>
        <v>275kV Circuit Breaker</v>
      </c>
      <c r="C67" s="65" t="s">
        <v>55</v>
      </c>
      <c r="D67" s="252">
        <v>1.6474506752240932E-6</v>
      </c>
      <c r="E67" s="252">
        <v>2.635278364736073E-3</v>
      </c>
      <c r="F67" s="252">
        <v>3.7680778888467804E-2</v>
      </c>
      <c r="G67" s="252">
        <v>9.3087196629953253E-2</v>
      </c>
      <c r="H67" s="252">
        <v>2.9559150667538995E-4</v>
      </c>
      <c r="I67" s="252">
        <v>3.4029935878805959E-5</v>
      </c>
      <c r="J67" s="252">
        <v>1.8845627229449918E-5</v>
      </c>
      <c r="K67" s="252">
        <v>0</v>
      </c>
      <c r="L67" s="252">
        <v>1.8845627229449918E-5</v>
      </c>
      <c r="M67" s="252">
        <v>2.8316240047537904E-2</v>
      </c>
      <c r="N67" s="97">
        <f t="shared" si="6"/>
        <v>0.16208845407838338</v>
      </c>
    </row>
    <row r="68" spans="1:14">
      <c r="A68" s="196" t="s">
        <v>313</v>
      </c>
      <c r="B68" s="18" t="str">
        <f t="shared" ca="1" si="5"/>
        <v>275kV Transformer</v>
      </c>
      <c r="C68" s="65" t="s">
        <v>55</v>
      </c>
      <c r="D68" s="252">
        <v>0</v>
      </c>
      <c r="E68" s="252">
        <v>0.43546631631845328</v>
      </c>
      <c r="F68" s="252">
        <v>0.41111465295055183</v>
      </c>
      <c r="G68" s="252">
        <v>0.31842683997114862</v>
      </c>
      <c r="H68" s="252">
        <v>0.14176665490105031</v>
      </c>
      <c r="I68" s="252">
        <v>4.6435832247672428E-2</v>
      </c>
      <c r="J68" s="252">
        <v>5.694116184529667E-2</v>
      </c>
      <c r="K68" s="252">
        <v>0</v>
      </c>
      <c r="L68" s="252">
        <v>0</v>
      </c>
      <c r="M68" s="252">
        <v>4.3924309809389696E-2</v>
      </c>
      <c r="N68" s="97">
        <f t="shared" si="6"/>
        <v>1.4540757680435628</v>
      </c>
    </row>
    <row r="69" spans="1:14">
      <c r="A69" s="196" t="s">
        <v>314</v>
      </c>
      <c r="B69" s="18" t="str">
        <f t="shared" ca="1" si="5"/>
        <v>275kV Reactor</v>
      </c>
      <c r="C69" s="65" t="s">
        <v>55</v>
      </c>
      <c r="D69" s="252">
        <v>0</v>
      </c>
      <c r="E69" s="252">
        <v>7.811890925423612E-3</v>
      </c>
      <c r="F69" s="252">
        <v>0</v>
      </c>
      <c r="G69" s="252">
        <v>4.8082861398996311E-3</v>
      </c>
      <c r="H69" s="252">
        <v>8.8701841125577146E-4</v>
      </c>
      <c r="I69" s="252">
        <v>1.6405653696860849E-2</v>
      </c>
      <c r="J69" s="252">
        <v>0</v>
      </c>
      <c r="K69" s="252">
        <v>0</v>
      </c>
      <c r="L69" s="252">
        <v>0</v>
      </c>
      <c r="M69" s="252">
        <v>0</v>
      </c>
      <c r="N69" s="97">
        <f t="shared" si="6"/>
        <v>2.9912849173439865E-2</v>
      </c>
    </row>
    <row r="70" spans="1:14">
      <c r="A70" s="196" t="s">
        <v>315</v>
      </c>
      <c r="B70" s="18" t="str">
        <f t="shared" ca="1" si="5"/>
        <v>275kV Underground Cable</v>
      </c>
      <c r="C70" s="65" t="s">
        <v>55</v>
      </c>
      <c r="D70" s="252">
        <v>3.0186668058472925E-8</v>
      </c>
      <c r="E70" s="252">
        <v>4.2368367881748477E-2</v>
      </c>
      <c r="F70" s="252">
        <v>3.4402662824837946E-3</v>
      </c>
      <c r="G70" s="252">
        <v>5.601710898652739E-4</v>
      </c>
      <c r="H70" s="252">
        <v>0</v>
      </c>
      <c r="I70" s="252">
        <v>0</v>
      </c>
      <c r="J70" s="252">
        <v>8.8010432978019776E-2</v>
      </c>
      <c r="K70" s="252">
        <v>0</v>
      </c>
      <c r="L70" s="252">
        <v>0</v>
      </c>
      <c r="M70" s="252">
        <v>0</v>
      </c>
      <c r="N70" s="97">
        <f t="shared" si="6"/>
        <v>0.13437926841878539</v>
      </c>
    </row>
    <row r="71" spans="1:14">
      <c r="A71" s="196" t="s">
        <v>316</v>
      </c>
      <c r="B71" s="18" t="str">
        <f t="shared" ca="1" si="5"/>
        <v>275kV OHL Conductor</v>
      </c>
      <c r="C71" s="65" t="s">
        <v>55</v>
      </c>
      <c r="D71" s="252">
        <v>9.5706792783283711E-6</v>
      </c>
      <c r="E71" s="252">
        <v>2.2609959888160615E-4</v>
      </c>
      <c r="F71" s="252">
        <v>1.4319283334493846E-4</v>
      </c>
      <c r="G71" s="252">
        <v>1.1850780467313416E-4</v>
      </c>
      <c r="H71" s="252">
        <v>3.3145701265262157E-5</v>
      </c>
      <c r="I71" s="252">
        <v>5.865263726871338E-6</v>
      </c>
      <c r="J71" s="252">
        <v>3.91115121279423E-5</v>
      </c>
      <c r="K71" s="252">
        <v>0</v>
      </c>
      <c r="L71" s="252">
        <v>0</v>
      </c>
      <c r="M71" s="252">
        <v>0</v>
      </c>
      <c r="N71" s="97">
        <f t="shared" si="6"/>
        <v>5.7549339329808285E-4</v>
      </c>
    </row>
    <row r="72" spans="1:14">
      <c r="A72" s="196" t="s">
        <v>317</v>
      </c>
      <c r="B72" s="18" t="str">
        <f t="shared" ca="1" si="5"/>
        <v>275kV OHL Fittings</v>
      </c>
      <c r="C72" s="65" t="s">
        <v>55</v>
      </c>
      <c r="D72" s="252">
        <v>1.8822275502355842E-4</v>
      </c>
      <c r="E72" s="252">
        <v>2.2978358560746741E-3</v>
      </c>
      <c r="F72" s="252">
        <v>4.4691069039130144E-4</v>
      </c>
      <c r="G72" s="252">
        <v>6.7569960600668427E-4</v>
      </c>
      <c r="H72" s="252">
        <v>1.3923844051398099E-3</v>
      </c>
      <c r="I72" s="252">
        <v>5.3051718661650942E-6</v>
      </c>
      <c r="J72" s="252">
        <v>0</v>
      </c>
      <c r="K72" s="252">
        <v>3.8964122736736873E-6</v>
      </c>
      <c r="L72" s="252">
        <v>0</v>
      </c>
      <c r="M72" s="252">
        <v>8.1260495773915987E-4</v>
      </c>
      <c r="N72" s="97">
        <f t="shared" si="6"/>
        <v>5.8228598545150261E-3</v>
      </c>
    </row>
    <row r="73" spans="1:14">
      <c r="A73" s="196" t="s">
        <v>318</v>
      </c>
      <c r="B73" s="18" t="str">
        <f t="shared" ca="1" si="5"/>
        <v>275kV OHL Tower</v>
      </c>
      <c r="C73" s="65" t="s">
        <v>55</v>
      </c>
      <c r="D73" s="252">
        <v>3.7459386314162776E-3</v>
      </c>
      <c r="E73" s="252">
        <v>7.6628967804293763E-2</v>
      </c>
      <c r="F73" s="252">
        <v>1.1002890589961322E-3</v>
      </c>
      <c r="G73" s="252">
        <v>2.0613020317678012E-3</v>
      </c>
      <c r="H73" s="252">
        <v>4.3254881218804993E-3</v>
      </c>
      <c r="I73" s="252">
        <v>6.5546156680436609E-5</v>
      </c>
      <c r="J73" s="252">
        <v>2.6484130080987023E-3</v>
      </c>
      <c r="K73" s="252">
        <v>1.7425614113533803E-4</v>
      </c>
      <c r="L73" s="252">
        <v>0</v>
      </c>
      <c r="M73" s="252">
        <v>5.2057806260301792E-3</v>
      </c>
      <c r="N73" s="97">
        <f t="shared" si="6"/>
        <v>9.5955981580299124E-2</v>
      </c>
    </row>
    <row r="74" spans="1:14">
      <c r="A74" s="196" t="s">
        <v>319</v>
      </c>
      <c r="B74" s="18" t="str">
        <f t="shared" ca="1" si="5"/>
        <v>400kV Circuit Breaker</v>
      </c>
      <c r="C74" s="65" t="s">
        <v>55</v>
      </c>
      <c r="D74" s="252">
        <v>8.8586412292069363E-5</v>
      </c>
      <c r="E74" s="252">
        <v>2.9346282266233411E-3</v>
      </c>
      <c r="F74" s="252">
        <v>1.5264545940734235E-4</v>
      </c>
      <c r="G74" s="252">
        <v>1.5106002945876457E-5</v>
      </c>
      <c r="H74" s="252">
        <v>6.5135910252384207E-4</v>
      </c>
      <c r="I74" s="252">
        <v>4.2649982101625675E-5</v>
      </c>
      <c r="J74" s="252">
        <v>1.3121178004269218E-5</v>
      </c>
      <c r="K74" s="252">
        <v>2.2084402158281219E-4</v>
      </c>
      <c r="L74" s="252">
        <v>0</v>
      </c>
      <c r="M74" s="252">
        <v>9.0331140638653148E-5</v>
      </c>
      <c r="N74" s="97">
        <f t="shared" si="6"/>
        <v>4.2092715261198323E-3</v>
      </c>
    </row>
    <row r="75" spans="1:14">
      <c r="A75" s="196" t="s">
        <v>320</v>
      </c>
      <c r="B75" s="18" t="str">
        <f t="shared" ca="1" si="5"/>
        <v>400kV Transformer</v>
      </c>
      <c r="C75" s="65" t="s">
        <v>55</v>
      </c>
      <c r="D75" s="252">
        <v>6.2064170311034806E-3</v>
      </c>
      <c r="E75" s="252">
        <v>0.23469111596437936</v>
      </c>
      <c r="F75" s="252">
        <v>8.7111664855195461E-2</v>
      </c>
      <c r="G75" s="252">
        <v>1.547417643683561E-2</v>
      </c>
      <c r="H75" s="252">
        <v>4.8571306469687089E-2</v>
      </c>
      <c r="I75" s="252">
        <v>5.2163474422408367E-2</v>
      </c>
      <c r="J75" s="252">
        <v>0</v>
      </c>
      <c r="K75" s="252">
        <v>0</v>
      </c>
      <c r="L75" s="252">
        <v>0</v>
      </c>
      <c r="M75" s="252">
        <v>0</v>
      </c>
      <c r="N75" s="97">
        <f t="shared" si="6"/>
        <v>0.44421815517960939</v>
      </c>
    </row>
    <row r="76" spans="1:14">
      <c r="A76" s="196" t="s">
        <v>321</v>
      </c>
      <c r="B76" s="18" t="str">
        <f t="shared" ca="1" si="5"/>
        <v>400kV Reactor</v>
      </c>
      <c r="C76" s="65" t="s">
        <v>55</v>
      </c>
      <c r="D76" s="252">
        <v>0</v>
      </c>
      <c r="E76" s="252">
        <v>1.6108999962546191E-2</v>
      </c>
      <c r="F76" s="252">
        <v>1.5369012064524561E-2</v>
      </c>
      <c r="G76" s="252">
        <v>2.6511530287278175E-2</v>
      </c>
      <c r="H76" s="252">
        <v>1.9148762442994863E-2</v>
      </c>
      <c r="I76" s="252">
        <v>0</v>
      </c>
      <c r="J76" s="252">
        <v>0</v>
      </c>
      <c r="K76" s="252">
        <v>0</v>
      </c>
      <c r="L76" s="252">
        <v>0</v>
      </c>
      <c r="M76" s="252">
        <v>0</v>
      </c>
      <c r="N76" s="97">
        <f t="shared" si="6"/>
        <v>7.713830475734379E-2</v>
      </c>
    </row>
    <row r="77" spans="1:14">
      <c r="A77" s="196" t="s">
        <v>322</v>
      </c>
      <c r="B77" s="18" t="str">
        <f t="shared" ca="1" si="5"/>
        <v>400kV Underground Cable</v>
      </c>
      <c r="C77" s="65" t="s">
        <v>55</v>
      </c>
      <c r="D77" s="252">
        <v>1.524092090851643E-8</v>
      </c>
      <c r="E77" s="252">
        <v>7.7533356459974882E-10</v>
      </c>
      <c r="F77" s="252">
        <v>0</v>
      </c>
      <c r="G77" s="252">
        <v>0</v>
      </c>
      <c r="H77" s="252">
        <v>0</v>
      </c>
      <c r="I77" s="252">
        <v>2.423436568225841E-2</v>
      </c>
      <c r="J77" s="252">
        <v>1.1747269584414847E-3</v>
      </c>
      <c r="K77" s="252">
        <v>1.1907485633301166E-3</v>
      </c>
      <c r="L77" s="252">
        <v>0</v>
      </c>
      <c r="M77" s="252">
        <v>0</v>
      </c>
      <c r="N77" s="97">
        <f t="shared" si="6"/>
        <v>2.6599857220284483E-2</v>
      </c>
    </row>
    <row r="78" spans="1:14">
      <c r="A78" s="196" t="s">
        <v>323</v>
      </c>
      <c r="B78" s="18" t="str">
        <f t="shared" ca="1" si="5"/>
        <v>400kV OHL Conductor</v>
      </c>
      <c r="C78" s="65" t="s">
        <v>55</v>
      </c>
      <c r="D78" s="252">
        <v>8.0325626426108486E-6</v>
      </c>
      <c r="E78" s="252">
        <v>4.1943543249479303E-4</v>
      </c>
      <c r="F78" s="252">
        <v>4.4992234745283547E-5</v>
      </c>
      <c r="G78" s="252">
        <v>1.364137046389159E-4</v>
      </c>
      <c r="H78" s="252">
        <v>3.8760552114771853E-4</v>
      </c>
      <c r="I78" s="252">
        <v>1.1043058419347122E-4</v>
      </c>
      <c r="J78" s="252">
        <v>6.7483607840777648E-5</v>
      </c>
      <c r="K78" s="252">
        <v>0</v>
      </c>
      <c r="L78" s="252">
        <v>0</v>
      </c>
      <c r="M78" s="252">
        <v>0</v>
      </c>
      <c r="N78" s="97">
        <f t="shared" si="6"/>
        <v>1.1743936477035708E-3</v>
      </c>
    </row>
    <row r="79" spans="1:14">
      <c r="A79" s="196" t="s">
        <v>324</v>
      </c>
      <c r="B79" s="18" t="str">
        <f t="shared" ca="1" si="5"/>
        <v>400kV OHL Fittings</v>
      </c>
      <c r="C79" s="65" t="s">
        <v>55</v>
      </c>
      <c r="D79" s="252">
        <v>2.6169960554093554E-4</v>
      </c>
      <c r="E79" s="252">
        <v>8.2646900242575559E-3</v>
      </c>
      <c r="F79" s="252">
        <v>2.1610184266704405E-3</v>
      </c>
      <c r="G79" s="252">
        <v>2.0005507369701576E-4</v>
      </c>
      <c r="H79" s="252">
        <v>1.8864405114346269E-3</v>
      </c>
      <c r="I79" s="252">
        <v>2.0877631076408111E-3</v>
      </c>
      <c r="J79" s="252">
        <v>2.9184649837890397E-4</v>
      </c>
      <c r="K79" s="252">
        <v>1.0451334060518009E-3</v>
      </c>
      <c r="L79" s="252">
        <v>2.0667931653059459E-3</v>
      </c>
      <c r="M79" s="252">
        <v>1.2411284409430517E-4</v>
      </c>
      <c r="N79" s="97">
        <f t="shared" si="6"/>
        <v>1.8389552663072344E-2</v>
      </c>
    </row>
    <row r="80" spans="1:14">
      <c r="A80" s="196" t="s">
        <v>325</v>
      </c>
      <c r="B80" s="18" t="str">
        <f t="shared" ca="1" si="5"/>
        <v>400kV OHL Tower</v>
      </c>
      <c r="C80" s="65" t="s">
        <v>55</v>
      </c>
      <c r="D80" s="252">
        <v>1.1517988021307042E-3</v>
      </c>
      <c r="E80" s="252">
        <v>2.6900606344948938E-2</v>
      </c>
      <c r="F80" s="252">
        <v>2.1199372282817857E-2</v>
      </c>
      <c r="G80" s="252">
        <v>5.3781427751046149E-3</v>
      </c>
      <c r="H80" s="252">
        <v>5.6939587193485207E-2</v>
      </c>
      <c r="I80" s="252">
        <v>3.2262692501637914E-2</v>
      </c>
      <c r="J80" s="252">
        <v>1.196163073565766E-3</v>
      </c>
      <c r="K80" s="252">
        <v>0</v>
      </c>
      <c r="L80" s="252">
        <v>0</v>
      </c>
      <c r="M80" s="252">
        <v>0</v>
      </c>
      <c r="N80" s="97">
        <f t="shared" si="6"/>
        <v>0.14502836297369101</v>
      </c>
    </row>
    <row r="81" spans="1:14">
      <c r="A81" s="196" t="s">
        <v>326</v>
      </c>
      <c r="B81" s="18" t="str">
        <f t="shared" ca="1" si="5"/>
        <v>No entry required</v>
      </c>
      <c r="C81" s="65" t="s">
        <v>55</v>
      </c>
      <c r="D81" s="252"/>
      <c r="E81" s="252"/>
      <c r="F81" s="252"/>
      <c r="G81" s="252"/>
      <c r="H81" s="252"/>
      <c r="I81" s="252"/>
      <c r="J81" s="252"/>
      <c r="K81" s="252"/>
      <c r="L81" s="252"/>
      <c r="M81" s="252"/>
      <c r="N81" s="97">
        <f t="shared" si="6"/>
        <v>0</v>
      </c>
    </row>
    <row r="82" spans="1:14">
      <c r="A82" s="196" t="s">
        <v>327</v>
      </c>
      <c r="B82" s="18" t="str">
        <f t="shared" ca="1" si="5"/>
        <v>No entry required</v>
      </c>
      <c r="C82" s="65" t="s">
        <v>55</v>
      </c>
      <c r="D82" s="252"/>
      <c r="E82" s="252"/>
      <c r="F82" s="252"/>
      <c r="G82" s="252"/>
      <c r="H82" s="252"/>
      <c r="I82" s="252"/>
      <c r="J82" s="252"/>
      <c r="K82" s="252"/>
      <c r="L82" s="252"/>
      <c r="M82" s="252"/>
      <c r="N82" s="97">
        <f t="shared" si="6"/>
        <v>0</v>
      </c>
    </row>
    <row r="83" spans="1:14">
      <c r="A83" s="196" t="s">
        <v>328</v>
      </c>
      <c r="B83" s="18" t="str">
        <f t="shared" ca="1" si="5"/>
        <v>No entry required</v>
      </c>
      <c r="C83" s="65" t="s">
        <v>55</v>
      </c>
      <c r="D83" s="252"/>
      <c r="E83" s="252"/>
      <c r="F83" s="252"/>
      <c r="G83" s="252"/>
      <c r="H83" s="252"/>
      <c r="I83" s="252"/>
      <c r="J83" s="252"/>
      <c r="K83" s="252"/>
      <c r="L83" s="252"/>
      <c r="M83" s="252"/>
      <c r="N83" s="97">
        <f t="shared" si="6"/>
        <v>0</v>
      </c>
    </row>
    <row r="84" spans="1:14">
      <c r="A84" s="196" t="s">
        <v>329</v>
      </c>
      <c r="B84" s="18" t="str">
        <f t="shared" ca="1" si="5"/>
        <v>No entry required</v>
      </c>
      <c r="C84" s="65" t="s">
        <v>55</v>
      </c>
      <c r="D84" s="252"/>
      <c r="E84" s="252"/>
      <c r="F84" s="252"/>
      <c r="G84" s="252"/>
      <c r="H84" s="252"/>
      <c r="I84" s="252"/>
      <c r="J84" s="252"/>
      <c r="K84" s="252"/>
      <c r="L84" s="252"/>
      <c r="M84" s="252"/>
      <c r="N84" s="97">
        <f t="shared" si="6"/>
        <v>0</v>
      </c>
    </row>
    <row r="85" spans="1:14">
      <c r="A85" s="196" t="s">
        <v>330</v>
      </c>
      <c r="B85" s="18" t="str">
        <f t="shared" ca="1" si="5"/>
        <v>No entry required</v>
      </c>
      <c r="C85" s="65" t="s">
        <v>55</v>
      </c>
      <c r="D85" s="252"/>
      <c r="E85" s="252"/>
      <c r="F85" s="252"/>
      <c r="G85" s="252"/>
      <c r="H85" s="252"/>
      <c r="I85" s="252"/>
      <c r="J85" s="252"/>
      <c r="K85" s="252"/>
      <c r="L85" s="252"/>
      <c r="M85" s="252"/>
      <c r="N85" s="97">
        <f t="shared" si="6"/>
        <v>0</v>
      </c>
    </row>
    <row r="86" spans="1:14">
      <c r="A86" s="196" t="s">
        <v>351</v>
      </c>
      <c r="B86" s="18" t="str">
        <f t="shared" ca="1" si="5"/>
        <v>No entry required</v>
      </c>
      <c r="C86" s="65" t="s">
        <v>55</v>
      </c>
      <c r="D86" s="252"/>
      <c r="E86" s="252"/>
      <c r="F86" s="252"/>
      <c r="G86" s="252"/>
      <c r="H86" s="252"/>
      <c r="I86" s="252"/>
      <c r="J86" s="252"/>
      <c r="K86" s="252"/>
      <c r="L86" s="252"/>
      <c r="M86" s="252"/>
      <c r="N86" s="97">
        <f t="shared" si="6"/>
        <v>0</v>
      </c>
    </row>
    <row r="87" spans="1:14">
      <c r="A87" s="196" t="s">
        <v>352</v>
      </c>
      <c r="B87" s="18" t="str">
        <f t="shared" ca="1" si="5"/>
        <v>No entry required</v>
      </c>
      <c r="C87" s="65" t="s">
        <v>55</v>
      </c>
      <c r="D87" s="252"/>
      <c r="E87" s="252"/>
      <c r="F87" s="252"/>
      <c r="G87" s="252"/>
      <c r="H87" s="252"/>
      <c r="I87" s="252"/>
      <c r="J87" s="252"/>
      <c r="K87" s="252"/>
      <c r="L87" s="252"/>
      <c r="M87" s="252"/>
      <c r="N87" s="97">
        <f t="shared" si="6"/>
        <v>0</v>
      </c>
    </row>
    <row r="88" spans="1:14">
      <c r="A88" s="196" t="s">
        <v>353</v>
      </c>
      <c r="B88" s="18" t="str">
        <f t="shared" ca="1" si="5"/>
        <v>No entry required</v>
      </c>
      <c r="C88" s="65" t="s">
        <v>55</v>
      </c>
      <c r="D88" s="252"/>
      <c r="E88" s="252"/>
      <c r="F88" s="252"/>
      <c r="G88" s="252"/>
      <c r="H88" s="252"/>
      <c r="I88" s="252"/>
      <c r="J88" s="252"/>
      <c r="K88" s="252"/>
      <c r="L88" s="252"/>
      <c r="M88" s="252"/>
      <c r="N88" s="97">
        <f t="shared" si="6"/>
        <v>0</v>
      </c>
    </row>
    <row r="89" spans="1:14">
      <c r="A89" s="196" t="s">
        <v>354</v>
      </c>
      <c r="B89" s="18" t="str">
        <f t="shared" ca="1" si="5"/>
        <v>No entry required</v>
      </c>
      <c r="C89" s="65" t="s">
        <v>55</v>
      </c>
      <c r="D89" s="252"/>
      <c r="E89" s="252"/>
      <c r="F89" s="252"/>
      <c r="G89" s="252"/>
      <c r="H89" s="252"/>
      <c r="I89" s="252"/>
      <c r="J89" s="252"/>
      <c r="K89" s="252"/>
      <c r="L89" s="252"/>
      <c r="M89" s="252"/>
      <c r="N89" s="97">
        <f t="shared" si="6"/>
        <v>0</v>
      </c>
    </row>
    <row r="90" spans="1:14">
      <c r="A90" s="196" t="s">
        <v>355</v>
      </c>
      <c r="B90" s="18" t="str">
        <f t="shared" ca="1" si="5"/>
        <v>No entry required</v>
      </c>
      <c r="C90" s="65" t="s">
        <v>55</v>
      </c>
      <c r="D90" s="252"/>
      <c r="E90" s="252"/>
      <c r="F90" s="252"/>
      <c r="G90" s="252"/>
      <c r="H90" s="252"/>
      <c r="I90" s="252"/>
      <c r="J90" s="252"/>
      <c r="K90" s="252"/>
      <c r="L90" s="252"/>
      <c r="M90" s="252"/>
      <c r="N90" s="97">
        <f t="shared" si="6"/>
        <v>0</v>
      </c>
    </row>
    <row r="91" spans="1:14">
      <c r="A91" s="196" t="s">
        <v>356</v>
      </c>
      <c r="B91" s="18" t="str">
        <f t="shared" ca="1" si="5"/>
        <v>No entry required</v>
      </c>
      <c r="C91" s="65" t="s">
        <v>55</v>
      </c>
      <c r="D91" s="252"/>
      <c r="E91" s="252"/>
      <c r="F91" s="252"/>
      <c r="G91" s="252"/>
      <c r="H91" s="252"/>
      <c r="I91" s="252"/>
      <c r="J91" s="252"/>
      <c r="K91" s="252"/>
      <c r="L91" s="252"/>
      <c r="M91" s="252"/>
      <c r="N91" s="97">
        <f t="shared" si="6"/>
        <v>0</v>
      </c>
    </row>
    <row r="92" spans="1:14">
      <c r="A92" s="196" t="s">
        <v>357</v>
      </c>
      <c r="B92" s="18" t="str">
        <f t="shared" ca="1" si="5"/>
        <v>No entry required</v>
      </c>
      <c r="C92" s="65" t="s">
        <v>55</v>
      </c>
      <c r="D92" s="252"/>
      <c r="E92" s="252"/>
      <c r="F92" s="252"/>
      <c r="G92" s="252"/>
      <c r="H92" s="252"/>
      <c r="I92" s="252"/>
      <c r="J92" s="252"/>
      <c r="K92" s="252"/>
      <c r="L92" s="252"/>
      <c r="M92" s="252"/>
      <c r="N92" s="97">
        <f t="shared" si="6"/>
        <v>0</v>
      </c>
    </row>
    <row r="93" spans="1:14">
      <c r="A93" s="196" t="s">
        <v>358</v>
      </c>
      <c r="B93" s="18" t="str">
        <f t="shared" ca="1" si="5"/>
        <v>No entry required</v>
      </c>
      <c r="C93" s="65" t="s">
        <v>55</v>
      </c>
      <c r="D93" s="252"/>
      <c r="E93" s="252"/>
      <c r="F93" s="252"/>
      <c r="G93" s="252"/>
      <c r="H93" s="252"/>
      <c r="I93" s="252"/>
      <c r="J93" s="252"/>
      <c r="K93" s="252"/>
      <c r="L93" s="252"/>
      <c r="M93" s="252"/>
      <c r="N93" s="97">
        <f t="shared" si="6"/>
        <v>0</v>
      </c>
    </row>
    <row r="94" spans="1:14">
      <c r="A94" s="196" t="s">
        <v>359</v>
      </c>
      <c r="B94" s="18" t="str">
        <f t="shared" ca="1" si="5"/>
        <v>No entry required</v>
      </c>
      <c r="C94" s="65" t="s">
        <v>55</v>
      </c>
      <c r="D94" s="252"/>
      <c r="E94" s="252"/>
      <c r="F94" s="252"/>
      <c r="G94" s="252"/>
      <c r="H94" s="252"/>
      <c r="I94" s="252"/>
      <c r="J94" s="252"/>
      <c r="K94" s="252"/>
      <c r="L94" s="252"/>
      <c r="M94" s="252"/>
      <c r="N94" s="97">
        <f t="shared" si="6"/>
        <v>0</v>
      </c>
    </row>
    <row r="95" spans="1:14">
      <c r="A95" s="196" t="s">
        <v>360</v>
      </c>
      <c r="B95" s="18" t="str">
        <f t="shared" ca="1" si="5"/>
        <v>No entry required</v>
      </c>
      <c r="C95" s="65" t="s">
        <v>55</v>
      </c>
      <c r="D95" s="252"/>
      <c r="E95" s="252"/>
      <c r="F95" s="252"/>
      <c r="G95" s="252"/>
      <c r="H95" s="252"/>
      <c r="I95" s="252"/>
      <c r="J95" s="252"/>
      <c r="K95" s="252"/>
      <c r="L95" s="252"/>
      <c r="M95" s="252"/>
      <c r="N95" s="97">
        <f t="shared" si="6"/>
        <v>0</v>
      </c>
    </row>
    <row r="96" spans="1:14">
      <c r="A96" s="196" t="s">
        <v>361</v>
      </c>
      <c r="B96" s="18" t="str">
        <f t="shared" ca="1" si="5"/>
        <v>No entry required</v>
      </c>
      <c r="C96" s="65" t="s">
        <v>55</v>
      </c>
      <c r="D96" s="252"/>
      <c r="E96" s="252"/>
      <c r="F96" s="252"/>
      <c r="G96" s="252"/>
      <c r="H96" s="252"/>
      <c r="I96" s="252"/>
      <c r="J96" s="252"/>
      <c r="K96" s="252"/>
      <c r="L96" s="252"/>
      <c r="M96" s="252"/>
      <c r="N96" s="97">
        <f t="shared" si="6"/>
        <v>0</v>
      </c>
    </row>
    <row r="97" spans="1:15">
      <c r="A97" s="17"/>
      <c r="B97" s="18" t="s">
        <v>29</v>
      </c>
      <c r="C97" s="65" t="s">
        <v>55</v>
      </c>
      <c r="D97" s="65"/>
      <c r="E97" s="65"/>
      <c r="F97" s="65"/>
      <c r="G97" s="65"/>
      <c r="H97" s="65"/>
      <c r="I97" s="65"/>
      <c r="J97" s="65"/>
      <c r="K97" s="65"/>
      <c r="L97" s="65"/>
      <c r="M97" s="65"/>
      <c r="N97" s="206">
        <f>SUM(N60:N96)</f>
        <v>4.5898625345668265</v>
      </c>
      <c r="O97" s="256"/>
    </row>
    <row r="99" spans="1:15" ht="18">
      <c r="A99" s="9" t="s">
        <v>130</v>
      </c>
    </row>
    <row r="101" spans="1:15">
      <c r="A101" s="13" t="s">
        <v>27</v>
      </c>
      <c r="B101" s="14"/>
      <c r="C101" s="14"/>
      <c r="D101" s="291" t="s">
        <v>28</v>
      </c>
      <c r="E101" s="292"/>
      <c r="F101" s="292"/>
      <c r="G101" s="292"/>
      <c r="H101" s="292"/>
      <c r="I101" s="292"/>
      <c r="J101" s="292"/>
      <c r="K101" s="292"/>
      <c r="L101" s="292"/>
      <c r="M101" s="293"/>
    </row>
    <row r="102" spans="1:15" ht="15.75" thickBot="1">
      <c r="A102" s="195"/>
      <c r="B102" s="195" t="s">
        <v>4</v>
      </c>
      <c r="C102" s="64" t="s">
        <v>53</v>
      </c>
      <c r="D102" s="20" t="s">
        <v>14</v>
      </c>
      <c r="E102" s="21" t="s">
        <v>15</v>
      </c>
      <c r="F102" s="22" t="s">
        <v>16</v>
      </c>
      <c r="G102" s="23" t="s">
        <v>17</v>
      </c>
      <c r="H102" s="24" t="s">
        <v>18</v>
      </c>
      <c r="I102" s="25" t="s">
        <v>19</v>
      </c>
      <c r="J102" s="26" t="s">
        <v>20</v>
      </c>
      <c r="K102" s="29" t="s">
        <v>21</v>
      </c>
      <c r="L102" s="27" t="s">
        <v>22</v>
      </c>
      <c r="M102" s="28" t="s">
        <v>23</v>
      </c>
      <c r="N102" s="183" t="s">
        <v>29</v>
      </c>
    </row>
    <row r="103" spans="1:15">
      <c r="A103" s="196" t="s">
        <v>305</v>
      </c>
      <c r="B103" s="18" t="str">
        <f ca="1">INDIRECT("N3." &amp; $A103 &amp; "!$A$12")</f>
        <v>132kV Circuit Breaker</v>
      </c>
      <c r="C103" s="65" t="s">
        <v>55</v>
      </c>
      <c r="D103" s="252">
        <v>1.5381105377488576E-2</v>
      </c>
      <c r="E103" s="252">
        <v>0.90683592853212092</v>
      </c>
      <c r="F103" s="252">
        <v>0.5706592523159425</v>
      </c>
      <c r="G103" s="252">
        <v>0.15645590884115379</v>
      </c>
      <c r="H103" s="252">
        <v>0.13653419898109562</v>
      </c>
      <c r="I103" s="252">
        <v>0.12788978276445284</v>
      </c>
      <c r="J103" s="252">
        <v>5.0855411614938416E-2</v>
      </c>
      <c r="K103" s="252">
        <v>0</v>
      </c>
      <c r="L103" s="252">
        <v>0</v>
      </c>
      <c r="M103" s="252">
        <v>5.520659367299819E-2</v>
      </c>
      <c r="N103" s="97">
        <f>SUM(D103:M103)</f>
        <v>2.0198181821001908</v>
      </c>
    </row>
    <row r="104" spans="1:15">
      <c r="A104" s="196" t="s">
        <v>306</v>
      </c>
      <c r="B104" s="18" t="str">
        <f t="shared" ref="B104:B139" ca="1" si="7">INDIRECT("N3." &amp; $A104 &amp; "!$A$12")</f>
        <v>132kV Transformer</v>
      </c>
      <c r="C104" s="65" t="s">
        <v>55</v>
      </c>
      <c r="D104" s="252">
        <v>0</v>
      </c>
      <c r="E104" s="252">
        <v>1.1491777517357287</v>
      </c>
      <c r="F104" s="252">
        <v>0.64655285285077013</v>
      </c>
      <c r="G104" s="252">
        <v>0.31380185573958957</v>
      </c>
      <c r="H104" s="252">
        <v>0.10642352899886749</v>
      </c>
      <c r="I104" s="252">
        <v>0.17629706135327433</v>
      </c>
      <c r="J104" s="252">
        <v>0.18174854821471234</v>
      </c>
      <c r="K104" s="252">
        <v>2.9468048865963006E-2</v>
      </c>
      <c r="L104" s="252">
        <v>0</v>
      </c>
      <c r="M104" s="252">
        <v>6.2206985133479317E-2</v>
      </c>
      <c r="N104" s="97">
        <f t="shared" ref="N104:N139" si="8">SUM(D104:M104)</f>
        <v>2.6656766328923851</v>
      </c>
    </row>
    <row r="105" spans="1:15">
      <c r="A105" s="196" t="s">
        <v>307</v>
      </c>
      <c r="B105" s="18" t="str">
        <f t="shared" ca="1" si="7"/>
        <v>132kV Reactor</v>
      </c>
      <c r="C105" s="65" t="s">
        <v>55</v>
      </c>
      <c r="D105" s="252">
        <v>1.8134882209311618E-2</v>
      </c>
      <c r="E105" s="252">
        <v>0</v>
      </c>
      <c r="F105" s="252">
        <v>2.7872604495345916E-2</v>
      </c>
      <c r="G105" s="252">
        <v>0</v>
      </c>
      <c r="H105" s="252">
        <v>0</v>
      </c>
      <c r="I105" s="252">
        <v>0</v>
      </c>
      <c r="J105" s="252">
        <v>0</v>
      </c>
      <c r="K105" s="252">
        <v>0</v>
      </c>
      <c r="L105" s="252">
        <v>0</v>
      </c>
      <c r="M105" s="252">
        <v>0</v>
      </c>
      <c r="N105" s="97">
        <f t="shared" si="8"/>
        <v>4.6007486704657534E-2</v>
      </c>
    </row>
    <row r="106" spans="1:15">
      <c r="A106" s="196" t="s">
        <v>308</v>
      </c>
      <c r="B106" s="18" t="str">
        <f t="shared" ca="1" si="7"/>
        <v>132kV Underground Cable</v>
      </c>
      <c r="C106" s="65" t="s">
        <v>55</v>
      </c>
      <c r="D106" s="252">
        <v>3.3891513709232266E-3</v>
      </c>
      <c r="E106" s="252">
        <v>0.87832605122838148</v>
      </c>
      <c r="F106" s="252">
        <v>2.8985875531322964</v>
      </c>
      <c r="G106" s="252">
        <v>0.83370243131042954</v>
      </c>
      <c r="H106" s="252">
        <v>2.8180819051161578E-2</v>
      </c>
      <c r="I106" s="252">
        <v>4.06898900000827</v>
      </c>
      <c r="J106" s="252">
        <v>0.5642483262673903</v>
      </c>
      <c r="K106" s="252">
        <v>0</v>
      </c>
      <c r="L106" s="252">
        <v>0</v>
      </c>
      <c r="M106" s="252">
        <v>0</v>
      </c>
      <c r="N106" s="97">
        <f t="shared" si="8"/>
        <v>9.2754233323688542</v>
      </c>
    </row>
    <row r="107" spans="1:15">
      <c r="A107" s="196" t="s">
        <v>309</v>
      </c>
      <c r="B107" s="18" t="str">
        <f t="shared" ca="1" si="7"/>
        <v>132kV OHL Conductor</v>
      </c>
      <c r="C107" s="65" t="s">
        <v>55</v>
      </c>
      <c r="D107" s="252">
        <v>9.544026143773498E-5</v>
      </c>
      <c r="E107" s="252">
        <v>2.7101933574586079E-3</v>
      </c>
      <c r="F107" s="252">
        <v>1.2356293844129522E-3</v>
      </c>
      <c r="G107" s="252">
        <v>1.4718708072276822E-4</v>
      </c>
      <c r="H107" s="252">
        <v>6.2065141886819973E-4</v>
      </c>
      <c r="I107" s="252">
        <v>4.2573919619566431E-5</v>
      </c>
      <c r="J107" s="252">
        <v>2.9442493770723396E-4</v>
      </c>
      <c r="K107" s="252">
        <v>2.7887146253917969E-6</v>
      </c>
      <c r="L107" s="252">
        <v>0</v>
      </c>
      <c r="M107" s="252">
        <v>2.1083927590578237E-4</v>
      </c>
      <c r="N107" s="97">
        <f t="shared" si="8"/>
        <v>5.3597283507582369E-3</v>
      </c>
    </row>
    <row r="108" spans="1:15">
      <c r="A108" s="196" t="s">
        <v>310</v>
      </c>
      <c r="B108" s="18" t="str">
        <f t="shared" ca="1" si="7"/>
        <v>132kV OHL Fittings</v>
      </c>
      <c r="C108" s="65" t="s">
        <v>55</v>
      </c>
      <c r="D108" s="252">
        <v>4.1147840353126137E-2</v>
      </c>
      <c r="E108" s="252">
        <v>0.20139090956634798</v>
      </c>
      <c r="F108" s="252">
        <v>4.0547204233250256E-2</v>
      </c>
      <c r="G108" s="252">
        <v>3.7416998984709085E-2</v>
      </c>
      <c r="H108" s="252">
        <v>7.2024474143916134E-2</v>
      </c>
      <c r="I108" s="252">
        <v>4.9900485590478397E-3</v>
      </c>
      <c r="J108" s="252">
        <v>2.133503406347262E-3</v>
      </c>
      <c r="K108" s="252">
        <v>4.6413771900194953E-3</v>
      </c>
      <c r="L108" s="252">
        <v>2.608346199325145E-3</v>
      </c>
      <c r="M108" s="252">
        <v>8.463733437833855E-2</v>
      </c>
      <c r="N108" s="97">
        <f t="shared" si="8"/>
        <v>0.49153803701442789</v>
      </c>
    </row>
    <row r="109" spans="1:15">
      <c r="A109" s="196" t="s">
        <v>311</v>
      </c>
      <c r="B109" s="18" t="str">
        <f t="shared" ca="1" si="7"/>
        <v>132kV OHL Tower</v>
      </c>
      <c r="C109" s="65" t="s">
        <v>55</v>
      </c>
      <c r="D109" s="252">
        <v>1.6370706382775221E-5</v>
      </c>
      <c r="E109" s="252">
        <v>2.1276047572157601E-3</v>
      </c>
      <c r="F109" s="252">
        <v>7.9605589033872548E-5</v>
      </c>
      <c r="G109" s="252">
        <v>7.9782962412635218E-6</v>
      </c>
      <c r="H109" s="252">
        <v>1.9792430989390996E-5</v>
      </c>
      <c r="I109" s="252">
        <v>6.3187925963928217E-5</v>
      </c>
      <c r="J109" s="252">
        <v>1.6849373751588686E-5</v>
      </c>
      <c r="K109" s="252">
        <v>6.2784484079182366E-5</v>
      </c>
      <c r="L109" s="252">
        <v>6.7700025028286727E-5</v>
      </c>
      <c r="M109" s="252">
        <v>2.1035488365628523E-5</v>
      </c>
      <c r="N109" s="97">
        <f t="shared" si="8"/>
        <v>2.4829090770516764E-3</v>
      </c>
    </row>
    <row r="110" spans="1:15">
      <c r="A110" s="196" t="s">
        <v>312</v>
      </c>
      <c r="B110" s="18" t="str">
        <f t="shared" ca="1" si="7"/>
        <v>275kV Circuit Breaker</v>
      </c>
      <c r="C110" s="65" t="s">
        <v>55</v>
      </c>
      <c r="D110" s="252">
        <v>2.1973007682126542E-3</v>
      </c>
      <c r="E110" s="252">
        <v>0.77241014546906106</v>
      </c>
      <c r="F110" s="252">
        <v>0.54107949860625038</v>
      </c>
      <c r="G110" s="252">
        <v>0.2921493106624109</v>
      </c>
      <c r="H110" s="252">
        <v>6.8928822244769455E-2</v>
      </c>
      <c r="I110" s="252">
        <v>9.0775408785524453E-2</v>
      </c>
      <c r="J110" s="252">
        <v>4.3946015364253084E-3</v>
      </c>
      <c r="K110" s="252">
        <v>0</v>
      </c>
      <c r="L110" s="252">
        <v>4.3946015364253084E-3</v>
      </c>
      <c r="M110" s="252">
        <v>0.10817524078581364</v>
      </c>
      <c r="N110" s="97">
        <f t="shared" si="8"/>
        <v>1.8845049303948933</v>
      </c>
    </row>
    <row r="111" spans="1:15">
      <c r="A111" s="196" t="s">
        <v>313</v>
      </c>
      <c r="B111" s="18" t="str">
        <f t="shared" ca="1" si="7"/>
        <v>275kV Transformer</v>
      </c>
      <c r="C111" s="65" t="s">
        <v>55</v>
      </c>
      <c r="D111" s="252">
        <v>0</v>
      </c>
      <c r="E111" s="252">
        <v>0.45598753155088612</v>
      </c>
      <c r="F111" s="252">
        <v>0.52023171120397305</v>
      </c>
      <c r="G111" s="252">
        <v>0.40589542351342678</v>
      </c>
      <c r="H111" s="252">
        <v>0.15962975239430499</v>
      </c>
      <c r="I111" s="252">
        <v>5.9191278593460218E-2</v>
      </c>
      <c r="J111" s="252">
        <v>7.2582314369722609E-2</v>
      </c>
      <c r="K111" s="252">
        <v>0</v>
      </c>
      <c r="L111" s="252">
        <v>0</v>
      </c>
      <c r="M111" s="252">
        <v>5.5989866728045214E-2</v>
      </c>
      <c r="N111" s="97">
        <f t="shared" si="8"/>
        <v>1.7295078783538189</v>
      </c>
    </row>
    <row r="112" spans="1:15">
      <c r="A112" s="196" t="s">
        <v>314</v>
      </c>
      <c r="B112" s="18" t="str">
        <f t="shared" ca="1" si="7"/>
        <v>275kV Reactor</v>
      </c>
      <c r="C112" s="65" t="s">
        <v>55</v>
      </c>
      <c r="D112" s="252">
        <v>0</v>
      </c>
      <c r="E112" s="252">
        <v>4.5742990280040322E-2</v>
      </c>
      <c r="F112" s="252">
        <v>0</v>
      </c>
      <c r="G112" s="252">
        <v>1.5247663426680106E-2</v>
      </c>
      <c r="H112" s="252">
        <v>7.623831713340053E-3</v>
      </c>
      <c r="I112" s="252">
        <v>9.5285218396598426E-2</v>
      </c>
      <c r="J112" s="252">
        <v>0</v>
      </c>
      <c r="K112" s="252">
        <v>0</v>
      </c>
      <c r="L112" s="252">
        <v>0</v>
      </c>
      <c r="M112" s="252">
        <v>0</v>
      </c>
      <c r="N112" s="97">
        <f t="shared" si="8"/>
        <v>0.16389970381665891</v>
      </c>
    </row>
    <row r="113" spans="1:14">
      <c r="A113" s="196" t="s">
        <v>315</v>
      </c>
      <c r="B113" s="18" t="str">
        <f t="shared" ca="1" si="7"/>
        <v>275kV Underground Cable</v>
      </c>
      <c r="C113" s="65" t="s">
        <v>55</v>
      </c>
      <c r="D113" s="252">
        <v>8.7622468759865541E-4</v>
      </c>
      <c r="E113" s="252">
        <v>0.53069304337189949</v>
      </c>
      <c r="F113" s="252">
        <v>6.8646156826695073E-2</v>
      </c>
      <c r="G113" s="252">
        <v>1.132875436635067E-2</v>
      </c>
      <c r="H113" s="252">
        <v>0</v>
      </c>
      <c r="I113" s="252">
        <v>0</v>
      </c>
      <c r="J113" s="252">
        <v>1.5827009615162535</v>
      </c>
      <c r="K113" s="252">
        <v>0</v>
      </c>
      <c r="L113" s="252">
        <v>0</v>
      </c>
      <c r="M113" s="252">
        <v>0</v>
      </c>
      <c r="N113" s="97">
        <f t="shared" si="8"/>
        <v>2.1942451407687975</v>
      </c>
    </row>
    <row r="114" spans="1:14">
      <c r="A114" s="196" t="s">
        <v>316</v>
      </c>
      <c r="B114" s="18" t="str">
        <f t="shared" ca="1" si="7"/>
        <v>275kV OHL Conductor</v>
      </c>
      <c r="C114" s="65" t="s">
        <v>55</v>
      </c>
      <c r="D114" s="252">
        <v>9.3347498139362712E-5</v>
      </c>
      <c r="E114" s="252">
        <v>1.7539551360801371E-3</v>
      </c>
      <c r="F114" s="252">
        <v>1.0290522216184531E-3</v>
      </c>
      <c r="G114" s="252">
        <v>8.1018243930875377E-4</v>
      </c>
      <c r="H114" s="252">
        <v>2.2544317198600855E-4</v>
      </c>
      <c r="I114" s="252">
        <v>5.0063004609127992E-5</v>
      </c>
      <c r="J114" s="252">
        <v>2.7017120468210843E-4</v>
      </c>
      <c r="K114" s="252">
        <v>0</v>
      </c>
      <c r="L114" s="252">
        <v>0</v>
      </c>
      <c r="M114" s="252">
        <v>0</v>
      </c>
      <c r="N114" s="97">
        <f>SUM(D114:M114)</f>
        <v>4.2322146764239513E-3</v>
      </c>
    </row>
    <row r="115" spans="1:14">
      <c r="A115" s="196" t="s">
        <v>317</v>
      </c>
      <c r="B115" s="18" t="str">
        <f t="shared" ca="1" si="7"/>
        <v>275kV OHL Fittings</v>
      </c>
      <c r="C115" s="65" t="s">
        <v>55</v>
      </c>
      <c r="D115" s="252">
        <v>8.4697885772966226E-3</v>
      </c>
      <c r="E115" s="252">
        <v>0.1073753814246028</v>
      </c>
      <c r="F115" s="252">
        <v>1.8069232572166583E-2</v>
      </c>
      <c r="G115" s="252">
        <v>2.0921580274875475E-2</v>
      </c>
      <c r="H115" s="252">
        <v>4.8338772275086588E-2</v>
      </c>
      <c r="I115" s="252">
        <v>1.5567928376553062E-4</v>
      </c>
      <c r="J115" s="252">
        <v>0</v>
      </c>
      <c r="K115" s="252">
        <v>1.137443847684982E-4</v>
      </c>
      <c r="L115" s="252">
        <v>0</v>
      </c>
      <c r="M115" s="252">
        <v>2.4116148533599124E-2</v>
      </c>
      <c r="N115" s="97">
        <f t="shared" si="8"/>
        <v>0.22756032732616122</v>
      </c>
    </row>
    <row r="116" spans="1:14">
      <c r="A116" s="196" t="s">
        <v>318</v>
      </c>
      <c r="B116" s="18" t="str">
        <f t="shared" ca="1" si="7"/>
        <v>275kV OHL Tower</v>
      </c>
      <c r="C116" s="65" t="s">
        <v>55</v>
      </c>
      <c r="D116" s="252">
        <v>7.035638451948578E-5</v>
      </c>
      <c r="E116" s="252">
        <v>1.551712455304247E-3</v>
      </c>
      <c r="F116" s="252">
        <v>2.2558475295199682E-5</v>
      </c>
      <c r="G116" s="252">
        <v>4.2314822164168894E-5</v>
      </c>
      <c r="H116" s="252">
        <v>8.8946858497769861E-5</v>
      </c>
      <c r="I116" s="252">
        <v>1.3434232715433131E-6</v>
      </c>
      <c r="J116" s="252">
        <v>5.4411661997012558E-5</v>
      </c>
      <c r="K116" s="252">
        <v>3.5749414620825287E-6</v>
      </c>
      <c r="L116" s="252">
        <v>0</v>
      </c>
      <c r="M116" s="252">
        <v>1.0703923356466265E-4</v>
      </c>
      <c r="N116" s="97">
        <f t="shared" si="8"/>
        <v>1.9422582560761723E-3</v>
      </c>
    </row>
    <row r="117" spans="1:14">
      <c r="A117" s="196" t="s">
        <v>319</v>
      </c>
      <c r="B117" s="18" t="str">
        <f t="shared" ca="1" si="7"/>
        <v>400kV Circuit Breaker</v>
      </c>
      <c r="C117" s="65" t="s">
        <v>55</v>
      </c>
      <c r="D117" s="252">
        <v>6.5919023046379626E-3</v>
      </c>
      <c r="E117" s="252">
        <v>0.4877297137278836</v>
      </c>
      <c r="F117" s="252">
        <v>1.1358671489508577E-2</v>
      </c>
      <c r="G117" s="252">
        <v>3.8048825128093371E-2</v>
      </c>
      <c r="H117" s="252">
        <v>4.846900848538168E-2</v>
      </c>
      <c r="I117" s="252">
        <v>2.0919337071953106E-2</v>
      </c>
      <c r="J117" s="252">
        <v>1.6524735535527798E-2</v>
      </c>
      <c r="K117" s="252">
        <v>3.2866941490700456E-2</v>
      </c>
      <c r="L117" s="252">
        <v>0</v>
      </c>
      <c r="M117" s="252">
        <v>1.5381105377488576E-2</v>
      </c>
      <c r="N117" s="97">
        <f t="shared" si="8"/>
        <v>0.6778902406111752</v>
      </c>
    </row>
    <row r="118" spans="1:14">
      <c r="A118" s="196" t="s">
        <v>320</v>
      </c>
      <c r="B118" s="18" t="str">
        <f t="shared" ca="1" si="7"/>
        <v>400kV Transformer</v>
      </c>
      <c r="C118" s="65" t="s">
        <v>55</v>
      </c>
      <c r="D118" s="252">
        <v>7.623831713340053E-3</v>
      </c>
      <c r="E118" s="252">
        <v>0.221141216867005</v>
      </c>
      <c r="F118" s="252">
        <v>8.7965729928213582E-2</v>
      </c>
      <c r="G118" s="252">
        <v>1.9008151799298535E-2</v>
      </c>
      <c r="H118" s="252">
        <v>5.9663967916787138E-2</v>
      </c>
      <c r="I118" s="252">
        <v>3.2038255614032791E-2</v>
      </c>
      <c r="J118" s="252">
        <v>0</v>
      </c>
      <c r="K118" s="252">
        <v>0</v>
      </c>
      <c r="L118" s="252">
        <v>0</v>
      </c>
      <c r="M118" s="252">
        <v>0</v>
      </c>
      <c r="N118" s="97">
        <f t="shared" si="8"/>
        <v>0.42744115383867709</v>
      </c>
    </row>
    <row r="119" spans="1:14">
      <c r="A119" s="196" t="s">
        <v>321</v>
      </c>
      <c r="B119" s="18" t="str">
        <f t="shared" ca="1" si="7"/>
        <v>400kV Reactor</v>
      </c>
      <c r="C119" s="65" t="s">
        <v>55</v>
      </c>
      <c r="D119" s="252">
        <v>0</v>
      </c>
      <c r="E119" s="252">
        <v>4.1931074423370296E-2</v>
      </c>
      <c r="F119" s="252">
        <v>2.6683410996690186E-2</v>
      </c>
      <c r="G119" s="252">
        <v>4.7795563289218509E-2</v>
      </c>
      <c r="H119" s="252">
        <v>4.9383677934707458E-2</v>
      </c>
      <c r="I119" s="252">
        <v>0</v>
      </c>
      <c r="J119" s="252">
        <v>0</v>
      </c>
      <c r="K119" s="252">
        <v>0</v>
      </c>
      <c r="L119" s="252">
        <v>0</v>
      </c>
      <c r="M119" s="252">
        <v>0</v>
      </c>
      <c r="N119" s="97">
        <f t="shared" si="8"/>
        <v>0.16579372664398645</v>
      </c>
    </row>
    <row r="120" spans="1:14">
      <c r="A120" s="196" t="s">
        <v>322</v>
      </c>
      <c r="B120" s="18" t="str">
        <f t="shared" ca="1" si="7"/>
        <v>400kV Underground Cable</v>
      </c>
      <c r="C120" s="65" t="s">
        <v>55</v>
      </c>
      <c r="D120" s="252">
        <v>3.5656730354858792E-4</v>
      </c>
      <c r="E120" s="252">
        <v>1.6400987315420933E-5</v>
      </c>
      <c r="F120" s="252">
        <v>0</v>
      </c>
      <c r="G120" s="252">
        <v>0</v>
      </c>
      <c r="H120" s="252">
        <v>0</v>
      </c>
      <c r="I120" s="252">
        <v>0.12275806763593176</v>
      </c>
      <c r="J120" s="252">
        <v>7.5350120513157839E-3</v>
      </c>
      <c r="K120" s="252">
        <v>7.6377788985816583E-3</v>
      </c>
      <c r="L120" s="252">
        <v>0</v>
      </c>
      <c r="M120" s="252">
        <v>0</v>
      </c>
      <c r="N120" s="97">
        <f t="shared" si="8"/>
        <v>0.13830382687669324</v>
      </c>
    </row>
    <row r="121" spans="1:14">
      <c r="A121" s="196" t="s">
        <v>323</v>
      </c>
      <c r="B121" s="18" t="str">
        <f t="shared" ca="1" si="7"/>
        <v>400kV OHL Conductor</v>
      </c>
      <c r="C121" s="65" t="s">
        <v>55</v>
      </c>
      <c r="D121" s="252">
        <v>5.1764480288386151E-5</v>
      </c>
      <c r="E121" s="252">
        <v>2.0044713306104985E-3</v>
      </c>
      <c r="F121" s="252">
        <v>1.9629876227540002E-4</v>
      </c>
      <c r="G121" s="252">
        <v>5.9921309427861706E-4</v>
      </c>
      <c r="H121" s="252">
        <v>1.6952708258685754E-3</v>
      </c>
      <c r="I121" s="252">
        <v>4.9198337399449117E-4</v>
      </c>
      <c r="J121" s="252">
        <v>3.0157005392602931E-4</v>
      </c>
      <c r="K121" s="252">
        <v>0</v>
      </c>
      <c r="L121" s="252">
        <v>0</v>
      </c>
      <c r="M121" s="252">
        <v>0</v>
      </c>
      <c r="N121" s="97">
        <f t="shared" si="8"/>
        <v>5.3405719212419982E-3</v>
      </c>
    </row>
    <row r="122" spans="1:14">
      <c r="A122" s="196" t="s">
        <v>324</v>
      </c>
      <c r="B122" s="18" t="str">
        <f t="shared" ca="1" si="7"/>
        <v>400kV OHL Fittings</v>
      </c>
      <c r="C122" s="65" t="s">
        <v>55</v>
      </c>
      <c r="D122" s="252">
        <v>6.6852491911816442E-3</v>
      </c>
      <c r="E122" s="252">
        <v>0.18144030035078931</v>
      </c>
      <c r="F122" s="252">
        <v>4.0838500573724679E-2</v>
      </c>
      <c r="G122" s="252">
        <v>3.7528127983147606E-3</v>
      </c>
      <c r="H122" s="252">
        <v>3.5231632200620248E-2</v>
      </c>
      <c r="I122" s="252">
        <v>3.8984221989073399E-2</v>
      </c>
      <c r="J122" s="252">
        <v>5.4410183286639239E-3</v>
      </c>
      <c r="K122" s="252">
        <v>1.9453368873325008E-2</v>
      </c>
      <c r="L122" s="252">
        <v>3.8588729523710598E-2</v>
      </c>
      <c r="M122" s="252">
        <v>2.3072418106556596E-3</v>
      </c>
      <c r="N122" s="97">
        <f t="shared" si="8"/>
        <v>0.3727230756400593</v>
      </c>
    </row>
    <row r="123" spans="1:14">
      <c r="A123" s="196" t="s">
        <v>325</v>
      </c>
      <c r="B123" s="18" t="str">
        <f t="shared" ca="1" si="7"/>
        <v>400kV OHL Tower</v>
      </c>
      <c r="C123" s="65" t="s">
        <v>55</v>
      </c>
      <c r="D123" s="252">
        <v>3.1970299120314781E-5</v>
      </c>
      <c r="E123" s="252">
        <v>8.1388695988786688E-4</v>
      </c>
      <c r="F123" s="252">
        <v>6.5966070511432214E-4</v>
      </c>
      <c r="G123" s="252">
        <v>1.6758288252669012E-4</v>
      </c>
      <c r="H123" s="252">
        <v>1.7760663085774524E-3</v>
      </c>
      <c r="I123" s="252">
        <v>1.0063604282148258E-3</v>
      </c>
      <c r="J123" s="252">
        <v>3.7306109383320745E-5</v>
      </c>
      <c r="K123" s="252">
        <v>0</v>
      </c>
      <c r="L123" s="252">
        <v>0</v>
      </c>
      <c r="M123" s="252">
        <v>0</v>
      </c>
      <c r="N123" s="97">
        <f t="shared" si="8"/>
        <v>4.4928336928247931E-3</v>
      </c>
    </row>
    <row r="124" spans="1:14">
      <c r="A124" s="196" t="s">
        <v>326</v>
      </c>
      <c r="B124" s="18" t="str">
        <f t="shared" ca="1" si="7"/>
        <v>No entry required</v>
      </c>
      <c r="C124" s="65" t="s">
        <v>55</v>
      </c>
      <c r="D124" s="252"/>
      <c r="E124" s="252"/>
      <c r="F124" s="252"/>
      <c r="G124" s="252"/>
      <c r="H124" s="252"/>
      <c r="I124" s="252"/>
      <c r="J124" s="252"/>
      <c r="K124" s="252"/>
      <c r="L124" s="252"/>
      <c r="M124" s="252"/>
      <c r="N124" s="97">
        <f t="shared" si="8"/>
        <v>0</v>
      </c>
    </row>
    <row r="125" spans="1:14">
      <c r="A125" s="196" t="s">
        <v>327</v>
      </c>
      <c r="B125" s="18" t="str">
        <f t="shared" ca="1" si="7"/>
        <v>No entry required</v>
      </c>
      <c r="C125" s="65" t="s">
        <v>55</v>
      </c>
      <c r="D125" s="252"/>
      <c r="E125" s="252"/>
      <c r="F125" s="252"/>
      <c r="G125" s="252"/>
      <c r="H125" s="252"/>
      <c r="I125" s="252"/>
      <c r="J125" s="252"/>
      <c r="K125" s="252"/>
      <c r="L125" s="252"/>
      <c r="M125" s="252"/>
      <c r="N125" s="97">
        <f t="shared" si="8"/>
        <v>0</v>
      </c>
    </row>
    <row r="126" spans="1:14">
      <c r="A126" s="196" t="s">
        <v>328</v>
      </c>
      <c r="B126" s="18" t="str">
        <f t="shared" ca="1" si="7"/>
        <v>No entry required</v>
      </c>
      <c r="C126" s="65" t="s">
        <v>55</v>
      </c>
      <c r="D126" s="252"/>
      <c r="E126" s="252"/>
      <c r="F126" s="252"/>
      <c r="G126" s="252"/>
      <c r="H126" s="252"/>
      <c r="I126" s="252"/>
      <c r="J126" s="252"/>
      <c r="K126" s="252"/>
      <c r="L126" s="252"/>
      <c r="M126" s="252"/>
      <c r="N126" s="97">
        <f t="shared" si="8"/>
        <v>0</v>
      </c>
    </row>
    <row r="127" spans="1:14">
      <c r="A127" s="196" t="s">
        <v>329</v>
      </c>
      <c r="B127" s="18" t="str">
        <f t="shared" ca="1" si="7"/>
        <v>No entry required</v>
      </c>
      <c r="C127" s="65" t="s">
        <v>55</v>
      </c>
      <c r="D127" s="252"/>
      <c r="E127" s="252"/>
      <c r="F127" s="252"/>
      <c r="G127" s="252"/>
      <c r="H127" s="252"/>
      <c r="I127" s="252"/>
      <c r="J127" s="252"/>
      <c r="K127" s="252"/>
      <c r="L127" s="252"/>
      <c r="M127" s="252"/>
      <c r="N127" s="97">
        <f t="shared" si="8"/>
        <v>0</v>
      </c>
    </row>
    <row r="128" spans="1:14">
      <c r="A128" s="196" t="s">
        <v>330</v>
      </c>
      <c r="B128" s="18" t="str">
        <f t="shared" ca="1" si="7"/>
        <v>No entry required</v>
      </c>
      <c r="C128" s="65" t="s">
        <v>55</v>
      </c>
      <c r="D128" s="252"/>
      <c r="E128" s="252"/>
      <c r="F128" s="252"/>
      <c r="G128" s="252"/>
      <c r="H128" s="252"/>
      <c r="I128" s="252"/>
      <c r="J128" s="252"/>
      <c r="K128" s="252"/>
      <c r="L128" s="252"/>
      <c r="M128" s="252"/>
      <c r="N128" s="97">
        <f t="shared" si="8"/>
        <v>0</v>
      </c>
    </row>
    <row r="129" spans="1:15">
      <c r="A129" s="196" t="s">
        <v>351</v>
      </c>
      <c r="B129" s="18" t="str">
        <f t="shared" ca="1" si="7"/>
        <v>No entry required</v>
      </c>
      <c r="C129" s="65" t="s">
        <v>55</v>
      </c>
      <c r="D129" s="252"/>
      <c r="E129" s="252"/>
      <c r="F129" s="252"/>
      <c r="G129" s="252"/>
      <c r="H129" s="252"/>
      <c r="I129" s="252"/>
      <c r="J129" s="252"/>
      <c r="K129" s="252"/>
      <c r="L129" s="252"/>
      <c r="M129" s="252"/>
      <c r="N129" s="97">
        <f t="shared" si="8"/>
        <v>0</v>
      </c>
    </row>
    <row r="130" spans="1:15">
      <c r="A130" s="196" t="s">
        <v>352</v>
      </c>
      <c r="B130" s="18" t="str">
        <f t="shared" ca="1" si="7"/>
        <v>No entry required</v>
      </c>
      <c r="C130" s="65" t="s">
        <v>55</v>
      </c>
      <c r="D130" s="252"/>
      <c r="E130" s="252"/>
      <c r="F130" s="252"/>
      <c r="G130" s="252"/>
      <c r="H130" s="252"/>
      <c r="I130" s="252"/>
      <c r="J130" s="252"/>
      <c r="K130" s="252"/>
      <c r="L130" s="252"/>
      <c r="M130" s="252"/>
      <c r="N130" s="97">
        <f t="shared" si="8"/>
        <v>0</v>
      </c>
    </row>
    <row r="131" spans="1:15">
      <c r="A131" s="196" t="s">
        <v>353</v>
      </c>
      <c r="B131" s="18" t="str">
        <f t="shared" ca="1" si="7"/>
        <v>No entry required</v>
      </c>
      <c r="C131" s="65" t="s">
        <v>55</v>
      </c>
      <c r="D131" s="252"/>
      <c r="E131" s="252"/>
      <c r="F131" s="252"/>
      <c r="G131" s="252"/>
      <c r="H131" s="252"/>
      <c r="I131" s="252"/>
      <c r="J131" s="252"/>
      <c r="K131" s="252"/>
      <c r="L131" s="252"/>
      <c r="M131" s="252"/>
      <c r="N131" s="97">
        <f t="shared" si="8"/>
        <v>0</v>
      </c>
    </row>
    <row r="132" spans="1:15">
      <c r="A132" s="196" t="s">
        <v>354</v>
      </c>
      <c r="B132" s="18" t="str">
        <f t="shared" ca="1" si="7"/>
        <v>No entry required</v>
      </c>
      <c r="C132" s="65" t="s">
        <v>55</v>
      </c>
      <c r="D132" s="252"/>
      <c r="E132" s="252"/>
      <c r="F132" s="252"/>
      <c r="G132" s="252"/>
      <c r="H132" s="252"/>
      <c r="I132" s="252"/>
      <c r="J132" s="252"/>
      <c r="K132" s="252"/>
      <c r="L132" s="252"/>
      <c r="M132" s="252"/>
      <c r="N132" s="97">
        <f t="shared" si="8"/>
        <v>0</v>
      </c>
    </row>
    <row r="133" spans="1:15">
      <c r="A133" s="196" t="s">
        <v>355</v>
      </c>
      <c r="B133" s="18" t="str">
        <f t="shared" ca="1" si="7"/>
        <v>No entry required</v>
      </c>
      <c r="C133" s="65" t="s">
        <v>55</v>
      </c>
      <c r="D133" s="252"/>
      <c r="E133" s="252"/>
      <c r="F133" s="252"/>
      <c r="G133" s="252"/>
      <c r="H133" s="252"/>
      <c r="I133" s="252"/>
      <c r="J133" s="252"/>
      <c r="K133" s="252"/>
      <c r="L133" s="252"/>
      <c r="M133" s="252"/>
      <c r="N133" s="97">
        <f t="shared" si="8"/>
        <v>0</v>
      </c>
    </row>
    <row r="134" spans="1:15">
      <c r="A134" s="196" t="s">
        <v>356</v>
      </c>
      <c r="B134" s="18" t="str">
        <f t="shared" ca="1" si="7"/>
        <v>No entry required</v>
      </c>
      <c r="C134" s="65" t="s">
        <v>55</v>
      </c>
      <c r="D134" s="252"/>
      <c r="E134" s="252"/>
      <c r="F134" s="252"/>
      <c r="G134" s="252"/>
      <c r="H134" s="252"/>
      <c r="I134" s="252"/>
      <c r="J134" s="252"/>
      <c r="K134" s="252"/>
      <c r="L134" s="252"/>
      <c r="M134" s="252"/>
      <c r="N134" s="97">
        <f t="shared" si="8"/>
        <v>0</v>
      </c>
    </row>
    <row r="135" spans="1:15">
      <c r="A135" s="196" t="s">
        <v>357</v>
      </c>
      <c r="B135" s="18" t="str">
        <f t="shared" ca="1" si="7"/>
        <v>No entry required</v>
      </c>
      <c r="C135" s="65" t="s">
        <v>55</v>
      </c>
      <c r="D135" s="252"/>
      <c r="E135" s="252"/>
      <c r="F135" s="252"/>
      <c r="G135" s="252"/>
      <c r="H135" s="252"/>
      <c r="I135" s="252"/>
      <c r="J135" s="252"/>
      <c r="K135" s="252"/>
      <c r="L135" s="252"/>
      <c r="M135" s="252"/>
      <c r="N135" s="97">
        <f t="shared" si="8"/>
        <v>0</v>
      </c>
    </row>
    <row r="136" spans="1:15">
      <c r="A136" s="196" t="s">
        <v>358</v>
      </c>
      <c r="B136" s="18" t="str">
        <f t="shared" ca="1" si="7"/>
        <v>No entry required</v>
      </c>
      <c r="C136" s="65" t="s">
        <v>55</v>
      </c>
      <c r="D136" s="252"/>
      <c r="E136" s="252"/>
      <c r="F136" s="252"/>
      <c r="G136" s="252"/>
      <c r="H136" s="252"/>
      <c r="I136" s="252"/>
      <c r="J136" s="252"/>
      <c r="K136" s="252"/>
      <c r="L136" s="252"/>
      <c r="M136" s="252"/>
      <c r="N136" s="97">
        <f t="shared" si="8"/>
        <v>0</v>
      </c>
    </row>
    <row r="137" spans="1:15">
      <c r="A137" s="196" t="s">
        <v>359</v>
      </c>
      <c r="B137" s="18" t="str">
        <f t="shared" ca="1" si="7"/>
        <v>No entry required</v>
      </c>
      <c r="C137" s="65" t="s">
        <v>55</v>
      </c>
      <c r="D137" s="252"/>
      <c r="E137" s="252"/>
      <c r="F137" s="252"/>
      <c r="G137" s="252"/>
      <c r="H137" s="252"/>
      <c r="I137" s="252"/>
      <c r="J137" s="252"/>
      <c r="K137" s="252"/>
      <c r="L137" s="252"/>
      <c r="M137" s="252"/>
      <c r="N137" s="97">
        <f t="shared" si="8"/>
        <v>0</v>
      </c>
    </row>
    <row r="138" spans="1:15">
      <c r="A138" s="196" t="s">
        <v>360</v>
      </c>
      <c r="B138" s="18" t="str">
        <f t="shared" ca="1" si="7"/>
        <v>No entry required</v>
      </c>
      <c r="C138" s="65" t="s">
        <v>55</v>
      </c>
      <c r="D138" s="252"/>
      <c r="E138" s="252"/>
      <c r="F138" s="252"/>
      <c r="G138" s="252"/>
      <c r="H138" s="252"/>
      <c r="I138" s="252"/>
      <c r="J138" s="252"/>
      <c r="K138" s="252"/>
      <c r="L138" s="252"/>
      <c r="M138" s="252"/>
      <c r="N138" s="97">
        <f t="shared" si="8"/>
        <v>0</v>
      </c>
    </row>
    <row r="139" spans="1:15">
      <c r="A139" s="196" t="s">
        <v>361</v>
      </c>
      <c r="B139" s="18" t="str">
        <f t="shared" ca="1" si="7"/>
        <v>No entry required</v>
      </c>
      <c r="C139" s="65" t="s">
        <v>55</v>
      </c>
      <c r="D139" s="252"/>
      <c r="E139" s="252"/>
      <c r="F139" s="252"/>
      <c r="G139" s="252"/>
      <c r="H139" s="252"/>
      <c r="I139" s="252"/>
      <c r="J139" s="252"/>
      <c r="K139" s="252"/>
      <c r="L139" s="252"/>
      <c r="M139" s="252"/>
      <c r="N139" s="97">
        <f t="shared" si="8"/>
        <v>0</v>
      </c>
    </row>
    <row r="140" spans="1:15">
      <c r="A140" s="17"/>
      <c r="B140" s="18" t="s">
        <v>29</v>
      </c>
      <c r="C140" s="65" t="s">
        <v>55</v>
      </c>
      <c r="D140" s="65"/>
      <c r="E140" s="65"/>
      <c r="F140" s="65"/>
      <c r="G140" s="65"/>
      <c r="H140" s="65"/>
      <c r="I140" s="65"/>
      <c r="J140" s="65"/>
      <c r="K140" s="65"/>
      <c r="L140" s="65"/>
      <c r="M140" s="65"/>
      <c r="N140" s="206">
        <f>SUM(N103:N139)</f>
        <v>22.504184191325812</v>
      </c>
      <c r="O140" s="256"/>
    </row>
    <row r="142" spans="1:15" ht="18">
      <c r="A142" s="9" t="s">
        <v>131</v>
      </c>
    </row>
    <row r="144" spans="1:15">
      <c r="A144" s="13" t="s">
        <v>27</v>
      </c>
      <c r="B144" s="14"/>
      <c r="C144" s="14"/>
      <c r="D144" s="291" t="s">
        <v>28</v>
      </c>
      <c r="E144" s="292"/>
      <c r="F144" s="292"/>
      <c r="G144" s="292"/>
      <c r="H144" s="292"/>
      <c r="I144" s="292"/>
      <c r="J144" s="292"/>
      <c r="K144" s="292"/>
      <c r="L144" s="292"/>
      <c r="M144" s="293"/>
    </row>
    <row r="145" spans="1:14" ht="15.75" thickBot="1">
      <c r="A145" s="195"/>
      <c r="B145" s="195" t="s">
        <v>4</v>
      </c>
      <c r="C145" s="64" t="s">
        <v>53</v>
      </c>
      <c r="D145" s="20" t="s">
        <v>14</v>
      </c>
      <c r="E145" s="21" t="s">
        <v>15</v>
      </c>
      <c r="F145" s="22" t="s">
        <v>16</v>
      </c>
      <c r="G145" s="23" t="s">
        <v>17</v>
      </c>
      <c r="H145" s="24" t="s">
        <v>18</v>
      </c>
      <c r="I145" s="25" t="s">
        <v>19</v>
      </c>
      <c r="J145" s="26" t="s">
        <v>20</v>
      </c>
      <c r="K145" s="29" t="s">
        <v>21</v>
      </c>
      <c r="L145" s="27" t="s">
        <v>22</v>
      </c>
      <c r="M145" s="28" t="s">
        <v>23</v>
      </c>
      <c r="N145" s="183" t="s">
        <v>29</v>
      </c>
    </row>
    <row r="146" spans="1:14">
      <c r="A146" s="196" t="s">
        <v>305</v>
      </c>
      <c r="B146" s="18" t="str">
        <f ca="1">'N3.01'!$A$12</f>
        <v>132kV Circuit Breaker</v>
      </c>
      <c r="C146" s="65" t="s">
        <v>55</v>
      </c>
      <c r="D146" s="252">
        <v>5.2131069707756134E-6</v>
      </c>
      <c r="E146" s="252">
        <v>0.99907622428017517</v>
      </c>
      <c r="F146" s="252">
        <v>0.71871600086236342</v>
      </c>
      <c r="G146" s="252">
        <v>1.1105010829907418</v>
      </c>
      <c r="H146" s="252">
        <v>0.9915225819066984</v>
      </c>
      <c r="I146" s="252">
        <v>1.4081173794688198</v>
      </c>
      <c r="J146" s="252">
        <v>0.91103042026916392</v>
      </c>
      <c r="K146" s="252">
        <v>0</v>
      </c>
      <c r="L146" s="252">
        <v>0</v>
      </c>
      <c r="M146" s="252">
        <v>7.1370823759907793</v>
      </c>
      <c r="N146" s="97">
        <f>SUM(D146:M146)</f>
        <v>13.276051278875713</v>
      </c>
    </row>
    <row r="147" spans="1:14">
      <c r="A147" s="196" t="s">
        <v>306</v>
      </c>
      <c r="B147" s="18" t="str">
        <f ca="1">'N3.02'!$A$12</f>
        <v>132kV Transformer</v>
      </c>
      <c r="C147" s="65" t="s">
        <v>55</v>
      </c>
      <c r="D147" s="252">
        <v>0</v>
      </c>
      <c r="E147" s="252">
        <v>6.0421094350896531</v>
      </c>
      <c r="F147" s="252">
        <v>4.6927676576225705</v>
      </c>
      <c r="G147" s="252">
        <v>5.5570903900086748</v>
      </c>
      <c r="H147" s="252">
        <v>1.8699746571912998</v>
      </c>
      <c r="I147" s="252">
        <v>3.3668433621721752</v>
      </c>
      <c r="J147" s="252">
        <v>3.1602042929849774</v>
      </c>
      <c r="K147" s="252">
        <v>0.96312079056137434</v>
      </c>
      <c r="L147" s="252">
        <v>0</v>
      </c>
      <c r="M147" s="252">
        <v>1.4720955700476159</v>
      </c>
      <c r="N147" s="97">
        <f t="shared" ref="N147:N182" si="9">SUM(D147:M147)</f>
        <v>27.124206155678344</v>
      </c>
    </row>
    <row r="148" spans="1:14">
      <c r="A148" s="196" t="s">
        <v>307</v>
      </c>
      <c r="B148" s="18" t="str">
        <f ca="1">'N3.03'!$A$12</f>
        <v>132kV Reactor</v>
      </c>
      <c r="C148" s="65" t="s">
        <v>55</v>
      </c>
      <c r="D148" s="252">
        <v>0.14483210563205451</v>
      </c>
      <c r="E148" s="252">
        <v>0</v>
      </c>
      <c r="F148" s="252">
        <v>0.22260128033462714</v>
      </c>
      <c r="G148" s="252">
        <v>0</v>
      </c>
      <c r="H148" s="252">
        <v>0</v>
      </c>
      <c r="I148" s="252">
        <v>0</v>
      </c>
      <c r="J148" s="252">
        <v>0</v>
      </c>
      <c r="K148" s="252">
        <v>0</v>
      </c>
      <c r="L148" s="252">
        <v>0</v>
      </c>
      <c r="M148" s="252">
        <v>0</v>
      </c>
      <c r="N148" s="97">
        <f t="shared" si="9"/>
        <v>0.36743338596668162</v>
      </c>
    </row>
    <row r="149" spans="1:14">
      <c r="A149" s="196" t="s">
        <v>308</v>
      </c>
      <c r="B149" s="18" t="str">
        <f ca="1">'N3.04'!$A$12</f>
        <v>132kV Underground Cable</v>
      </c>
      <c r="C149" s="65" t="s">
        <v>55</v>
      </c>
      <c r="D149" s="252">
        <v>2.2874592789734655E-7</v>
      </c>
      <c r="E149" s="252">
        <v>2.0513575962781307</v>
      </c>
      <c r="F149" s="252">
        <v>6.2653608960079312</v>
      </c>
      <c r="G149" s="252">
        <v>0.77211654864627821</v>
      </c>
      <c r="H149" s="252">
        <v>0.1750783095582395</v>
      </c>
      <c r="I149" s="252">
        <v>8.0343817541941203</v>
      </c>
      <c r="J149" s="252">
        <v>1.1635677020031443</v>
      </c>
      <c r="K149" s="252">
        <v>0</v>
      </c>
      <c r="L149" s="252">
        <v>0</v>
      </c>
      <c r="M149" s="252">
        <v>0</v>
      </c>
      <c r="N149" s="97">
        <f t="shared" si="9"/>
        <v>18.461863035433772</v>
      </c>
    </row>
    <row r="150" spans="1:14">
      <c r="A150" s="196" t="s">
        <v>309</v>
      </c>
      <c r="B150" s="18" t="str">
        <f ca="1">'N3.05'!$A$12</f>
        <v>132kV OHL Conductor</v>
      </c>
      <c r="C150" s="65" t="s">
        <v>55</v>
      </c>
      <c r="D150" s="252">
        <v>0</v>
      </c>
      <c r="E150" s="252">
        <v>9.7445876309791064</v>
      </c>
      <c r="F150" s="252">
        <v>8.8355290382712219</v>
      </c>
      <c r="G150" s="252">
        <v>1.6539286560262219</v>
      </c>
      <c r="H150" s="252">
        <v>5.7540926106321599</v>
      </c>
      <c r="I150" s="252">
        <v>0.93270420017160538</v>
      </c>
      <c r="J150" s="252">
        <v>6.298296543573902</v>
      </c>
      <c r="K150" s="252">
        <v>4.8004912408794995E-2</v>
      </c>
      <c r="L150" s="252">
        <v>0</v>
      </c>
      <c r="M150" s="252">
        <v>3.9895282747844965</v>
      </c>
      <c r="N150" s="97">
        <f t="shared" si="9"/>
        <v>37.256671866847512</v>
      </c>
    </row>
    <row r="151" spans="1:14">
      <c r="A151" s="196" t="s">
        <v>310</v>
      </c>
      <c r="B151" s="18" t="str">
        <f ca="1">'N3.06'!$A$12</f>
        <v>132kV OHL Fittings</v>
      </c>
      <c r="C151" s="65" t="s">
        <v>55</v>
      </c>
      <c r="D151" s="252">
        <v>2.6804624790542509E-2</v>
      </c>
      <c r="E151" s="252">
        <v>145.44880563558451</v>
      </c>
      <c r="F151" s="252">
        <v>68.393563863457317</v>
      </c>
      <c r="G151" s="252">
        <v>18.902739399091569</v>
      </c>
      <c r="H151" s="252">
        <v>45.598386555077575</v>
      </c>
      <c r="I151" s="252">
        <v>6.0042335957741848</v>
      </c>
      <c r="J151" s="252">
        <v>3.1010396948324783</v>
      </c>
      <c r="K151" s="252">
        <v>4.0824567047503288</v>
      </c>
      <c r="L151" s="252">
        <v>3.5003792347785447</v>
      </c>
      <c r="M151" s="252">
        <v>113.92781450944481</v>
      </c>
      <c r="N151" s="97">
        <f t="shared" si="9"/>
        <v>408.98622381758184</v>
      </c>
    </row>
    <row r="152" spans="1:14">
      <c r="A152" s="196" t="s">
        <v>311</v>
      </c>
      <c r="B152" s="18" t="str">
        <f ca="1">'N3.13'!$A$12</f>
        <v>132kV OHL Tower</v>
      </c>
      <c r="C152" s="65" t="s">
        <v>55</v>
      </c>
      <c r="D152" s="252">
        <v>0</v>
      </c>
      <c r="E152" s="252">
        <v>61.887845300525946</v>
      </c>
      <c r="F152" s="252">
        <v>54.203660271022038</v>
      </c>
      <c r="G152" s="252">
        <v>4.7801904713391714</v>
      </c>
      <c r="H152" s="252">
        <v>5.4553586219313379</v>
      </c>
      <c r="I152" s="252">
        <v>16.722868669865878</v>
      </c>
      <c r="J152" s="252">
        <v>7.8098841359384492</v>
      </c>
      <c r="K152" s="252">
        <v>24.457752304258641</v>
      </c>
      <c r="L152" s="252">
        <v>30.940750385595461</v>
      </c>
      <c r="M152" s="252">
        <v>16.468287732397087</v>
      </c>
      <c r="N152" s="97">
        <f t="shared" si="9"/>
        <v>222.726597892874</v>
      </c>
    </row>
    <row r="153" spans="1:14">
      <c r="A153" s="196" t="s">
        <v>312</v>
      </c>
      <c r="B153" s="18" t="str">
        <f ca="1">'N3.14'!$A$12</f>
        <v>275kV Circuit Breaker</v>
      </c>
      <c r="C153" s="65" t="s">
        <v>55</v>
      </c>
      <c r="D153" s="252">
        <v>0</v>
      </c>
      <c r="E153" s="252">
        <v>0.69762377198747894</v>
      </c>
      <c r="F153" s="252">
        <v>0.71327726891976739</v>
      </c>
      <c r="G153" s="252">
        <v>0.49337519007716552</v>
      </c>
      <c r="H153" s="252">
        <v>0.47016833493443821</v>
      </c>
      <c r="I153" s="252">
        <v>0.37144150447471097</v>
      </c>
      <c r="J153" s="252">
        <v>0.21214565051045095</v>
      </c>
      <c r="K153" s="252">
        <v>0</v>
      </c>
      <c r="L153" s="252">
        <v>0.268190773946552</v>
      </c>
      <c r="M153" s="252">
        <v>13.7880823267626</v>
      </c>
      <c r="N153" s="97">
        <f t="shared" si="9"/>
        <v>17.014304821613162</v>
      </c>
    </row>
    <row r="154" spans="1:14">
      <c r="A154" s="196" t="s">
        <v>313</v>
      </c>
      <c r="B154" s="18" t="str">
        <f ca="1">'N3.15'!$A$12</f>
        <v>275kV Transformer</v>
      </c>
      <c r="C154" s="65" t="s">
        <v>55</v>
      </c>
      <c r="D154" s="252">
        <v>0</v>
      </c>
      <c r="E154" s="252">
        <v>2.387052301421321</v>
      </c>
      <c r="F154" s="252">
        <v>4.5382416013546312</v>
      </c>
      <c r="G154" s="252">
        <v>4.527086211932577</v>
      </c>
      <c r="H154" s="252">
        <v>3.024421025743897</v>
      </c>
      <c r="I154" s="252">
        <v>1.3643127581271153</v>
      </c>
      <c r="J154" s="252">
        <v>2.5563143649379301</v>
      </c>
      <c r="K154" s="252">
        <v>0</v>
      </c>
      <c r="L154" s="252">
        <v>0</v>
      </c>
      <c r="M154" s="252">
        <v>1.6424270297714278</v>
      </c>
      <c r="N154" s="97">
        <f t="shared" si="9"/>
        <v>20.039855293288902</v>
      </c>
    </row>
    <row r="155" spans="1:14">
      <c r="A155" s="196" t="s">
        <v>314</v>
      </c>
      <c r="B155" s="18" t="str">
        <f ca="1">'N3.16'!$A$12</f>
        <v>275kV Reactor</v>
      </c>
      <c r="C155" s="65" t="s">
        <v>55</v>
      </c>
      <c r="D155" s="252">
        <v>0</v>
      </c>
      <c r="E155" s="252">
        <v>8.7459044207789469E-3</v>
      </c>
      <c r="F155" s="252">
        <v>0</v>
      </c>
      <c r="G155" s="252">
        <v>0.11017360263590396</v>
      </c>
      <c r="H155" s="252">
        <v>6.6420502515745411E-2</v>
      </c>
      <c r="I155" s="252">
        <v>9.6268623888629556E-2</v>
      </c>
      <c r="J155" s="252">
        <v>0</v>
      </c>
      <c r="K155" s="252">
        <v>0</v>
      </c>
      <c r="L155" s="252">
        <v>0</v>
      </c>
      <c r="M155" s="252">
        <v>0</v>
      </c>
      <c r="N155" s="97">
        <f t="shared" si="9"/>
        <v>0.28160863346105791</v>
      </c>
    </row>
    <row r="156" spans="1:14">
      <c r="A156" s="196" t="s">
        <v>315</v>
      </c>
      <c r="B156" s="18" t="str">
        <f ca="1">'N3.17'!$A$12</f>
        <v>275kV Underground Cable</v>
      </c>
      <c r="C156" s="65" t="s">
        <v>55</v>
      </c>
      <c r="D156" s="252">
        <v>0</v>
      </c>
      <c r="E156" s="252">
        <v>3.5263536669170557</v>
      </c>
      <c r="F156" s="252">
        <v>0.43935401040836514</v>
      </c>
      <c r="G156" s="252">
        <v>8.1038560492324635E-2</v>
      </c>
      <c r="H156" s="252">
        <v>0</v>
      </c>
      <c r="I156" s="252">
        <v>0</v>
      </c>
      <c r="J156" s="252">
        <v>16.207178998307327</v>
      </c>
      <c r="K156" s="252">
        <v>0</v>
      </c>
      <c r="L156" s="252">
        <v>0</v>
      </c>
      <c r="M156" s="252">
        <v>0</v>
      </c>
      <c r="N156" s="97">
        <f t="shared" si="9"/>
        <v>20.253925236125074</v>
      </c>
    </row>
    <row r="157" spans="1:14">
      <c r="A157" s="196" t="s">
        <v>316</v>
      </c>
      <c r="B157" s="18" t="str">
        <f ca="1">'N3.18'!$A$12</f>
        <v>275kV OHL Conductor</v>
      </c>
      <c r="C157" s="65" t="s">
        <v>55</v>
      </c>
      <c r="D157" s="252">
        <v>0</v>
      </c>
      <c r="E157" s="252">
        <v>7.5724610926310509</v>
      </c>
      <c r="F157" s="252">
        <v>11.125851896623489</v>
      </c>
      <c r="G157" s="252">
        <v>17.024007873788605</v>
      </c>
      <c r="H157" s="252">
        <v>6.3406146821513056</v>
      </c>
      <c r="I157" s="252">
        <v>1.9818331278482477</v>
      </c>
      <c r="J157" s="252">
        <v>7.6071396659129862</v>
      </c>
      <c r="K157" s="252">
        <v>0</v>
      </c>
      <c r="L157" s="252">
        <v>0</v>
      </c>
      <c r="M157" s="252">
        <v>0</v>
      </c>
      <c r="N157" s="97">
        <f t="shared" si="9"/>
        <v>51.651908338955685</v>
      </c>
    </row>
    <row r="158" spans="1:14">
      <c r="A158" s="196" t="s">
        <v>317</v>
      </c>
      <c r="B158" s="18" t="str">
        <f ca="1">'N3.19'!$A$12</f>
        <v>275kV OHL Fittings</v>
      </c>
      <c r="C158" s="65" t="s">
        <v>55</v>
      </c>
      <c r="D158" s="252">
        <v>0</v>
      </c>
      <c r="E158" s="252">
        <v>82.175255691807152</v>
      </c>
      <c r="F158" s="252">
        <v>54.400208436124252</v>
      </c>
      <c r="G158" s="252">
        <v>23.844559166806413</v>
      </c>
      <c r="H158" s="252">
        <v>46.855857893132971</v>
      </c>
      <c r="I158" s="252">
        <v>0.96212557637406393</v>
      </c>
      <c r="J158" s="252">
        <v>0</v>
      </c>
      <c r="K158" s="252">
        <v>0.70359838228995053</v>
      </c>
      <c r="L158" s="252">
        <v>0</v>
      </c>
      <c r="M158" s="252">
        <v>82.884078474305895</v>
      </c>
      <c r="N158" s="97">
        <f t="shared" si="9"/>
        <v>291.82568362084072</v>
      </c>
    </row>
    <row r="159" spans="1:14">
      <c r="A159" s="196" t="s">
        <v>318</v>
      </c>
      <c r="B159" s="18" t="str">
        <f ca="1">'N3.20'!$A$12</f>
        <v>275kV OHL Tower</v>
      </c>
      <c r="C159" s="65" t="s">
        <v>55</v>
      </c>
      <c r="D159" s="252">
        <v>0</v>
      </c>
      <c r="E159" s="252">
        <v>36.85043899459977</v>
      </c>
      <c r="F159" s="252">
        <v>7.1597919040638462</v>
      </c>
      <c r="G159" s="252">
        <v>16.446040756961068</v>
      </c>
      <c r="H159" s="252">
        <v>24.326100406859712</v>
      </c>
      <c r="I159" s="252">
        <v>1.5298121187599409</v>
      </c>
      <c r="J159" s="252">
        <v>38.183958317518361</v>
      </c>
      <c r="K159" s="252">
        <v>4.0819680979487085</v>
      </c>
      <c r="L159" s="252">
        <v>0</v>
      </c>
      <c r="M159" s="252">
        <v>99.935234008621066</v>
      </c>
      <c r="N159" s="97">
        <f t="shared" si="9"/>
        <v>228.51334460533246</v>
      </c>
    </row>
    <row r="160" spans="1:14">
      <c r="A160" s="196" t="s">
        <v>319</v>
      </c>
      <c r="B160" s="18" t="str">
        <f ca="1">'N3.21'!$A$12</f>
        <v>400kV Circuit Breaker</v>
      </c>
      <c r="C160" s="65" t="s">
        <v>55</v>
      </c>
      <c r="D160" s="252">
        <v>1.7531105059674998E-4</v>
      </c>
      <c r="E160" s="252">
        <v>1.4568791989641456</v>
      </c>
      <c r="F160" s="252">
        <v>0.15701975365517579</v>
      </c>
      <c r="G160" s="252">
        <v>0.24557054735028627</v>
      </c>
      <c r="H160" s="252">
        <v>0.51984095000416852</v>
      </c>
      <c r="I160" s="252">
        <v>0.44785085693832066</v>
      </c>
      <c r="J160" s="252">
        <v>0.26953170826043893</v>
      </c>
      <c r="K160" s="252">
        <v>0.2892226719978338</v>
      </c>
      <c r="L160" s="252">
        <v>0</v>
      </c>
      <c r="M160" s="252">
        <v>2.8528938679879126</v>
      </c>
      <c r="N160" s="97">
        <f t="shared" si="9"/>
        <v>6.2389848662088792</v>
      </c>
    </row>
    <row r="161" spans="1:14">
      <c r="A161" s="196" t="s">
        <v>320</v>
      </c>
      <c r="B161" s="18" t="str">
        <f ca="1">'N3.22'!$A$12</f>
        <v>400kV Transformer</v>
      </c>
      <c r="C161" s="65" t="s">
        <v>55</v>
      </c>
      <c r="D161" s="252">
        <v>0</v>
      </c>
      <c r="E161" s="252">
        <v>2.0962955773427834</v>
      </c>
      <c r="F161" s="252">
        <v>1.2070454804642989</v>
      </c>
      <c r="G161" s="252">
        <v>0.56234479321920927</v>
      </c>
      <c r="H161" s="252">
        <v>1.2278745473861463</v>
      </c>
      <c r="I161" s="252">
        <v>1.7401950345727726</v>
      </c>
      <c r="J161" s="252">
        <v>0</v>
      </c>
      <c r="K161" s="252">
        <v>0</v>
      </c>
      <c r="L161" s="252">
        <v>0</v>
      </c>
      <c r="M161" s="252">
        <v>0</v>
      </c>
      <c r="N161" s="97">
        <f t="shared" si="9"/>
        <v>6.8337554329852104</v>
      </c>
    </row>
    <row r="162" spans="1:14">
      <c r="A162" s="196" t="s">
        <v>321</v>
      </c>
      <c r="B162" s="18" t="str">
        <f ca="1">'N3.23'!$A$12</f>
        <v>400kV Reactor</v>
      </c>
      <c r="C162" s="65" t="s">
        <v>55</v>
      </c>
      <c r="D162" s="252">
        <v>0</v>
      </c>
      <c r="E162" s="252">
        <v>1.1556417700769888E-2</v>
      </c>
      <c r="F162" s="252">
        <v>0.33102246421210468</v>
      </c>
      <c r="G162" s="252">
        <v>0.20613657151730932</v>
      </c>
      <c r="H162" s="252">
        <v>2.5570160301796761E-3</v>
      </c>
      <c r="I162" s="252">
        <v>0</v>
      </c>
      <c r="J162" s="252">
        <v>0</v>
      </c>
      <c r="K162" s="252">
        <v>0</v>
      </c>
      <c r="L162" s="252">
        <v>0</v>
      </c>
      <c r="M162" s="252">
        <v>0</v>
      </c>
      <c r="N162" s="97">
        <f t="shared" si="9"/>
        <v>0.55127246946036357</v>
      </c>
    </row>
    <row r="163" spans="1:14">
      <c r="A163" s="196" t="s">
        <v>322</v>
      </c>
      <c r="B163" s="18" t="str">
        <f ca="1">'N3.27'!$A$12</f>
        <v>400kV Underground Cable</v>
      </c>
      <c r="C163" s="65" t="s">
        <v>55</v>
      </c>
      <c r="D163" s="252">
        <v>0</v>
      </c>
      <c r="E163" s="252">
        <v>0</v>
      </c>
      <c r="F163" s="252">
        <v>0</v>
      </c>
      <c r="G163" s="252">
        <v>0</v>
      </c>
      <c r="H163" s="252">
        <v>0</v>
      </c>
      <c r="I163" s="252">
        <v>0.55966099187574336</v>
      </c>
      <c r="J163" s="252">
        <v>3.8961421796293083E-2</v>
      </c>
      <c r="K163" s="252">
        <v>5.9313842907690179E-2</v>
      </c>
      <c r="L163" s="252">
        <v>0</v>
      </c>
      <c r="M163" s="252">
        <v>0</v>
      </c>
      <c r="N163" s="97">
        <f t="shared" si="9"/>
        <v>0.65793625657972654</v>
      </c>
    </row>
    <row r="164" spans="1:14">
      <c r="A164" s="196" t="s">
        <v>323</v>
      </c>
      <c r="B164" s="18" t="str">
        <f ca="1">'N3.28'!$A$12</f>
        <v>400kV OHL Conductor</v>
      </c>
      <c r="C164" s="65" t="s">
        <v>55</v>
      </c>
      <c r="D164" s="252">
        <v>0.41205215753975533</v>
      </c>
      <c r="E164" s="252">
        <v>18.403551588650828</v>
      </c>
      <c r="F164" s="252">
        <v>3.880959591467855</v>
      </c>
      <c r="G164" s="252">
        <v>13.646484151093519</v>
      </c>
      <c r="H164" s="252">
        <v>44.447868712025446</v>
      </c>
      <c r="I164" s="252">
        <v>18.309508910299012</v>
      </c>
      <c r="J164" s="252">
        <v>7.2810090427668142</v>
      </c>
      <c r="K164" s="252">
        <v>0</v>
      </c>
      <c r="L164" s="252">
        <v>0</v>
      </c>
      <c r="M164" s="252">
        <v>0</v>
      </c>
      <c r="N164" s="97">
        <f t="shared" si="9"/>
        <v>106.38143415384323</v>
      </c>
    </row>
    <row r="165" spans="1:14">
      <c r="A165" s="196" t="s">
        <v>324</v>
      </c>
      <c r="B165" s="18" t="str">
        <f ca="1">'N3.29'!$A$12</f>
        <v>400kV OHL Fittings</v>
      </c>
      <c r="C165" s="65" t="s">
        <v>55</v>
      </c>
      <c r="D165" s="252">
        <v>1.8850377126829745</v>
      </c>
      <c r="E165" s="252">
        <v>300.26219384954749</v>
      </c>
      <c r="F165" s="252">
        <v>155.66421153673139</v>
      </c>
      <c r="G165" s="252">
        <v>13.085945242890775</v>
      </c>
      <c r="H165" s="252">
        <v>111.73012094948092</v>
      </c>
      <c r="I165" s="252">
        <v>137.11273728762592</v>
      </c>
      <c r="J165" s="252">
        <v>20.163197536345404</v>
      </c>
      <c r="K165" s="252">
        <v>71.963411776059559</v>
      </c>
      <c r="L165" s="252">
        <v>240.01949067126606</v>
      </c>
      <c r="M165" s="252">
        <v>8.5375099736175279</v>
      </c>
      <c r="N165" s="97">
        <f t="shared" si="9"/>
        <v>1060.423856536248</v>
      </c>
    </row>
    <row r="166" spans="1:14">
      <c r="A166" s="196" t="s">
        <v>325</v>
      </c>
      <c r="B166" s="18" t="str">
        <f ca="1">'N3.30'!$A$12</f>
        <v>400kV OHL Tower</v>
      </c>
      <c r="C166" s="65" t="s">
        <v>55</v>
      </c>
      <c r="D166" s="252">
        <v>0</v>
      </c>
      <c r="E166" s="252">
        <v>12.368820313392598</v>
      </c>
      <c r="F166" s="252">
        <v>13.310995645425439</v>
      </c>
      <c r="G166" s="252">
        <v>3.1686892405155533</v>
      </c>
      <c r="H166" s="252">
        <v>31.00075174377162</v>
      </c>
      <c r="I166" s="252">
        <v>19.795780861960232</v>
      </c>
      <c r="J166" s="252">
        <v>1.0091250159306391</v>
      </c>
      <c r="K166" s="252">
        <v>0</v>
      </c>
      <c r="L166" s="252">
        <v>0</v>
      </c>
      <c r="M166" s="252">
        <v>0</v>
      </c>
      <c r="N166" s="97">
        <f t="shared" si="9"/>
        <v>80.654162820996078</v>
      </c>
    </row>
    <row r="167" spans="1:14">
      <c r="A167" s="196" t="s">
        <v>326</v>
      </c>
      <c r="B167" s="18" t="str">
        <f ca="1">'N3.31'!$A$12</f>
        <v>No entry required</v>
      </c>
      <c r="C167" s="65" t="s">
        <v>55</v>
      </c>
      <c r="D167" s="252"/>
      <c r="E167" s="252"/>
      <c r="F167" s="252"/>
      <c r="G167" s="252"/>
      <c r="H167" s="252"/>
      <c r="I167" s="252"/>
      <c r="J167" s="252"/>
      <c r="K167" s="252"/>
      <c r="L167" s="252"/>
      <c r="M167" s="252"/>
      <c r="N167" s="97">
        <f t="shared" si="9"/>
        <v>0</v>
      </c>
    </row>
    <row r="168" spans="1:14">
      <c r="A168" s="196" t="s">
        <v>327</v>
      </c>
      <c r="B168" s="18" t="str">
        <f ca="1">'N3.32'!$A$12</f>
        <v>No entry required</v>
      </c>
      <c r="C168" s="65" t="s">
        <v>55</v>
      </c>
      <c r="D168" s="252"/>
      <c r="E168" s="252"/>
      <c r="F168" s="252"/>
      <c r="G168" s="252"/>
      <c r="H168" s="252"/>
      <c r="I168" s="252"/>
      <c r="J168" s="252"/>
      <c r="K168" s="252"/>
      <c r="L168" s="252"/>
      <c r="M168" s="252"/>
      <c r="N168" s="97">
        <f t="shared" si="9"/>
        <v>0</v>
      </c>
    </row>
    <row r="169" spans="1:14">
      <c r="A169" s="196" t="s">
        <v>328</v>
      </c>
      <c r="B169" s="18" t="str">
        <f ca="1">'N3.33'!$A$12</f>
        <v>No entry required</v>
      </c>
      <c r="C169" s="65" t="s">
        <v>55</v>
      </c>
      <c r="D169" s="252"/>
      <c r="E169" s="252"/>
      <c r="F169" s="252"/>
      <c r="G169" s="252"/>
      <c r="H169" s="252"/>
      <c r="I169" s="252"/>
      <c r="J169" s="252"/>
      <c r="K169" s="252"/>
      <c r="L169" s="252"/>
      <c r="M169" s="252"/>
      <c r="N169" s="97">
        <f t="shared" si="9"/>
        <v>0</v>
      </c>
    </row>
    <row r="170" spans="1:14">
      <c r="A170" s="196" t="s">
        <v>329</v>
      </c>
      <c r="B170" s="18" t="str">
        <f ca="1">'N3.34'!$A$12</f>
        <v>No entry required</v>
      </c>
      <c r="C170" s="65" t="s">
        <v>55</v>
      </c>
      <c r="D170" s="252"/>
      <c r="E170" s="252"/>
      <c r="F170" s="252"/>
      <c r="G170" s="252"/>
      <c r="H170" s="252"/>
      <c r="I170" s="252"/>
      <c r="J170" s="252"/>
      <c r="K170" s="252"/>
      <c r="L170" s="252"/>
      <c r="M170" s="252"/>
      <c r="N170" s="97">
        <f t="shared" si="9"/>
        <v>0</v>
      </c>
    </row>
    <row r="171" spans="1:14">
      <c r="A171" s="196" t="s">
        <v>330</v>
      </c>
      <c r="B171" s="18" t="str">
        <f ca="1">'N3.35'!$A$12</f>
        <v>No entry required</v>
      </c>
      <c r="C171" s="65" t="s">
        <v>55</v>
      </c>
      <c r="D171" s="252"/>
      <c r="E171" s="252"/>
      <c r="F171" s="252"/>
      <c r="G171" s="252"/>
      <c r="H171" s="252"/>
      <c r="I171" s="252"/>
      <c r="J171" s="252"/>
      <c r="K171" s="252"/>
      <c r="L171" s="252"/>
      <c r="M171" s="252"/>
      <c r="N171" s="97">
        <f t="shared" si="9"/>
        <v>0</v>
      </c>
    </row>
    <row r="172" spans="1:14">
      <c r="A172" s="196" t="s">
        <v>351</v>
      </c>
      <c r="B172" s="18" t="str">
        <f ca="1">'N3.36'!$A$12</f>
        <v>No entry required</v>
      </c>
      <c r="C172" s="65" t="s">
        <v>55</v>
      </c>
      <c r="D172" s="252"/>
      <c r="E172" s="252"/>
      <c r="F172" s="252"/>
      <c r="G172" s="252"/>
      <c r="H172" s="252"/>
      <c r="I172" s="252"/>
      <c r="J172" s="252"/>
      <c r="K172" s="252"/>
      <c r="L172" s="252"/>
      <c r="M172" s="252"/>
      <c r="N172" s="97">
        <f t="shared" si="9"/>
        <v>0</v>
      </c>
    </row>
    <row r="173" spans="1:14">
      <c r="A173" s="196" t="s">
        <v>352</v>
      </c>
      <c r="B173" s="18" t="str">
        <f ca="1">'N3.37'!$A$12</f>
        <v>No entry required</v>
      </c>
      <c r="C173" s="65" t="s">
        <v>55</v>
      </c>
      <c r="D173" s="252"/>
      <c r="E173" s="252"/>
      <c r="F173" s="252"/>
      <c r="G173" s="252"/>
      <c r="H173" s="252"/>
      <c r="I173" s="252"/>
      <c r="J173" s="252"/>
      <c r="K173" s="252"/>
      <c r="L173" s="252"/>
      <c r="M173" s="252"/>
      <c r="N173" s="97">
        <f t="shared" si="9"/>
        <v>0</v>
      </c>
    </row>
    <row r="174" spans="1:14">
      <c r="A174" s="196" t="s">
        <v>353</v>
      </c>
      <c r="B174" s="18" t="str">
        <f ca="1">'N3.38'!$A$12</f>
        <v>No entry required</v>
      </c>
      <c r="C174" s="65" t="s">
        <v>55</v>
      </c>
      <c r="D174" s="252"/>
      <c r="E174" s="252"/>
      <c r="F174" s="252"/>
      <c r="G174" s="252"/>
      <c r="H174" s="252"/>
      <c r="I174" s="252"/>
      <c r="J174" s="252"/>
      <c r="K174" s="252"/>
      <c r="L174" s="252"/>
      <c r="M174" s="252"/>
      <c r="N174" s="97">
        <f t="shared" si="9"/>
        <v>0</v>
      </c>
    </row>
    <row r="175" spans="1:14">
      <c r="A175" s="196" t="s">
        <v>354</v>
      </c>
      <c r="B175" s="18" t="str">
        <f ca="1">'N3.40'!$A$12</f>
        <v>No entry required</v>
      </c>
      <c r="C175" s="65" t="s">
        <v>55</v>
      </c>
      <c r="D175" s="252"/>
      <c r="E175" s="252"/>
      <c r="F175" s="252"/>
      <c r="G175" s="252"/>
      <c r="H175" s="252"/>
      <c r="I175" s="252"/>
      <c r="J175" s="252"/>
      <c r="K175" s="252"/>
      <c r="L175" s="252"/>
      <c r="M175" s="252"/>
      <c r="N175" s="97">
        <f t="shared" si="9"/>
        <v>0</v>
      </c>
    </row>
    <row r="176" spans="1:14">
      <c r="A176" s="196" t="s">
        <v>355</v>
      </c>
      <c r="B176" s="18" t="str">
        <f ca="1">'N3.41'!$A$12</f>
        <v>No entry required</v>
      </c>
      <c r="C176" s="65" t="s">
        <v>55</v>
      </c>
      <c r="D176" s="252"/>
      <c r="E176" s="252"/>
      <c r="F176" s="252"/>
      <c r="G176" s="252"/>
      <c r="H176" s="252"/>
      <c r="I176" s="252"/>
      <c r="J176" s="252"/>
      <c r="K176" s="252"/>
      <c r="L176" s="252"/>
      <c r="M176" s="252"/>
      <c r="N176" s="97">
        <f t="shared" si="9"/>
        <v>0</v>
      </c>
    </row>
    <row r="177" spans="1:27">
      <c r="A177" s="196" t="s">
        <v>356</v>
      </c>
      <c r="B177" s="18" t="str">
        <f ca="1">'N3.42'!$A$12</f>
        <v>No entry required</v>
      </c>
      <c r="C177" s="65" t="s">
        <v>55</v>
      </c>
      <c r="D177" s="252"/>
      <c r="E177" s="252"/>
      <c r="F177" s="252"/>
      <c r="G177" s="252"/>
      <c r="H177" s="252"/>
      <c r="I177" s="252"/>
      <c r="J177" s="252"/>
      <c r="K177" s="252"/>
      <c r="L177" s="252"/>
      <c r="M177" s="252"/>
      <c r="N177" s="97">
        <f t="shared" si="9"/>
        <v>0</v>
      </c>
    </row>
    <row r="178" spans="1:27">
      <c r="A178" s="196" t="s">
        <v>357</v>
      </c>
      <c r="B178" s="18" t="str">
        <f ca="1">'N3.43'!$A$12</f>
        <v>No entry required</v>
      </c>
      <c r="C178" s="65" t="s">
        <v>55</v>
      </c>
      <c r="D178" s="252"/>
      <c r="E178" s="252"/>
      <c r="F178" s="252"/>
      <c r="G178" s="252"/>
      <c r="H178" s="252"/>
      <c r="I178" s="252"/>
      <c r="J178" s="252"/>
      <c r="K178" s="252"/>
      <c r="L178" s="252"/>
      <c r="M178" s="252"/>
      <c r="N178" s="97">
        <f t="shared" si="9"/>
        <v>0</v>
      </c>
    </row>
    <row r="179" spans="1:27">
      <c r="A179" s="196" t="s">
        <v>358</v>
      </c>
      <c r="B179" s="18" t="str">
        <f ca="1">'N3.44'!$A$12</f>
        <v>No entry required</v>
      </c>
      <c r="C179" s="65" t="s">
        <v>55</v>
      </c>
      <c r="D179" s="252"/>
      <c r="E179" s="252"/>
      <c r="F179" s="252"/>
      <c r="G179" s="252"/>
      <c r="H179" s="252"/>
      <c r="I179" s="252"/>
      <c r="J179" s="252"/>
      <c r="K179" s="252"/>
      <c r="L179" s="252"/>
      <c r="M179" s="252"/>
      <c r="N179" s="97">
        <f t="shared" si="9"/>
        <v>0</v>
      </c>
    </row>
    <row r="180" spans="1:27">
      <c r="A180" s="196" t="s">
        <v>359</v>
      </c>
      <c r="B180" s="18" t="str">
        <f ca="1">'N3.45'!$A$12</f>
        <v>No entry required</v>
      </c>
      <c r="C180" s="65" t="s">
        <v>55</v>
      </c>
      <c r="D180" s="252"/>
      <c r="E180" s="252"/>
      <c r="F180" s="252"/>
      <c r="G180" s="252"/>
      <c r="H180" s="252"/>
      <c r="I180" s="252"/>
      <c r="J180" s="252"/>
      <c r="K180" s="252"/>
      <c r="L180" s="252"/>
      <c r="M180" s="252"/>
      <c r="N180" s="97">
        <f t="shared" si="9"/>
        <v>0</v>
      </c>
    </row>
    <row r="181" spans="1:27">
      <c r="A181" s="196" t="s">
        <v>360</v>
      </c>
      <c r="B181" s="18" t="str">
        <f ca="1">'N3.46'!$A$12</f>
        <v>No entry required</v>
      </c>
      <c r="C181" s="65" t="s">
        <v>55</v>
      </c>
      <c r="D181" s="252"/>
      <c r="E181" s="252"/>
      <c r="F181" s="252"/>
      <c r="G181" s="252"/>
      <c r="H181" s="252"/>
      <c r="I181" s="252"/>
      <c r="J181" s="252"/>
      <c r="K181" s="252"/>
      <c r="L181" s="252"/>
      <c r="M181" s="252"/>
      <c r="N181" s="97">
        <f t="shared" si="9"/>
        <v>0</v>
      </c>
    </row>
    <row r="182" spans="1:27">
      <c r="A182" s="196" t="s">
        <v>361</v>
      </c>
      <c r="B182" s="18" t="str">
        <f ca="1">'N3.47'!$A$12</f>
        <v>No entry required</v>
      </c>
      <c r="C182" s="65" t="s">
        <v>55</v>
      </c>
      <c r="D182" s="252"/>
      <c r="E182" s="252"/>
      <c r="F182" s="252"/>
      <c r="G182" s="252"/>
      <c r="H182" s="252"/>
      <c r="I182" s="252"/>
      <c r="J182" s="252"/>
      <c r="K182" s="252"/>
      <c r="L182" s="252"/>
      <c r="M182" s="252"/>
      <c r="N182" s="97">
        <f t="shared" si="9"/>
        <v>0</v>
      </c>
    </row>
    <row r="183" spans="1:27">
      <c r="A183" s="17"/>
      <c r="B183" s="18" t="s">
        <v>29</v>
      </c>
      <c r="C183" s="65" t="s">
        <v>55</v>
      </c>
      <c r="D183" s="65"/>
      <c r="E183" s="65"/>
      <c r="F183" s="65"/>
      <c r="G183" s="65"/>
      <c r="H183" s="65"/>
      <c r="I183" s="65"/>
      <c r="J183" s="65"/>
      <c r="K183" s="65"/>
      <c r="L183" s="65"/>
      <c r="M183" s="65"/>
      <c r="N183" s="206">
        <f>SUM(N146:N182)</f>
        <v>2619.5210805191964</v>
      </c>
      <c r="O183" s="256"/>
    </row>
    <row r="185" spans="1:27" ht="18">
      <c r="A185" s="9" t="s">
        <v>132</v>
      </c>
      <c r="Q185" s="9" t="s">
        <v>47</v>
      </c>
      <c r="Z185" s="118" t="s">
        <v>133</v>
      </c>
      <c r="AA185" s="119" t="str">
        <f>IF(ISERROR(MATCH("Error",Q226:AA226,0)),"OK","Error")</f>
        <v>OK</v>
      </c>
    </row>
    <row r="187" spans="1:27">
      <c r="A187" s="13" t="s">
        <v>27</v>
      </c>
      <c r="B187" s="14"/>
      <c r="C187" s="14"/>
      <c r="D187" s="291" t="s">
        <v>28</v>
      </c>
      <c r="E187" s="292"/>
      <c r="F187" s="292"/>
      <c r="G187" s="292"/>
      <c r="H187" s="292"/>
      <c r="I187" s="292"/>
      <c r="J187" s="292"/>
      <c r="K187" s="292"/>
      <c r="L187" s="292"/>
      <c r="M187" s="293"/>
      <c r="P187" s="14"/>
      <c r="Q187" s="291" t="s">
        <v>51</v>
      </c>
      <c r="R187" s="292"/>
      <c r="S187" s="292"/>
      <c r="T187" s="292"/>
      <c r="U187" s="292"/>
      <c r="V187" s="292"/>
      <c r="W187" s="292"/>
      <c r="X187" s="292"/>
      <c r="Y187" s="292"/>
      <c r="Z187" s="293"/>
    </row>
    <row r="188" spans="1:27" ht="15.75" thickBot="1">
      <c r="A188" s="195"/>
      <c r="B188" s="195" t="s">
        <v>4</v>
      </c>
      <c r="C188" s="64" t="s">
        <v>53</v>
      </c>
      <c r="D188" s="20" t="s">
        <v>14</v>
      </c>
      <c r="E188" s="21" t="s">
        <v>15</v>
      </c>
      <c r="F188" s="22" t="s">
        <v>16</v>
      </c>
      <c r="G188" s="23" t="s">
        <v>17</v>
      </c>
      <c r="H188" s="24" t="s">
        <v>18</v>
      </c>
      <c r="I188" s="25" t="s">
        <v>19</v>
      </c>
      <c r="J188" s="26" t="s">
        <v>20</v>
      </c>
      <c r="K188" s="29" t="s">
        <v>21</v>
      </c>
      <c r="L188" s="27" t="s">
        <v>22</v>
      </c>
      <c r="M188" s="28" t="s">
        <v>23</v>
      </c>
      <c r="N188" s="183" t="s">
        <v>29</v>
      </c>
      <c r="P188" s="14"/>
      <c r="Q188" s="67" t="s">
        <v>14</v>
      </c>
      <c r="R188" s="21" t="s">
        <v>15</v>
      </c>
      <c r="S188" s="22" t="s">
        <v>16</v>
      </c>
      <c r="T188" s="23" t="s">
        <v>17</v>
      </c>
      <c r="U188" s="24" t="s">
        <v>18</v>
      </c>
      <c r="V188" s="25" t="s">
        <v>19</v>
      </c>
      <c r="W188" s="26" t="s">
        <v>20</v>
      </c>
      <c r="X188" s="29" t="s">
        <v>21</v>
      </c>
      <c r="Y188" s="27" t="s">
        <v>22</v>
      </c>
      <c r="Z188" s="28" t="s">
        <v>23</v>
      </c>
      <c r="AA188" s="32" t="s">
        <v>29</v>
      </c>
    </row>
    <row r="189" spans="1:27">
      <c r="A189" s="196" t="s">
        <v>305</v>
      </c>
      <c r="B189" s="18" t="str">
        <f ca="1">'N3.01'!$A$12</f>
        <v>132kV Circuit Breaker</v>
      </c>
      <c r="C189" s="65" t="s">
        <v>55</v>
      </c>
      <c r="D189" s="252">
        <v>1.1591005010585886E-3</v>
      </c>
      <c r="E189" s="252">
        <v>4.1161683302183345E-2</v>
      </c>
      <c r="F189" s="252">
        <v>2.3087104966179633E-2</v>
      </c>
      <c r="G189" s="252">
        <v>8.6881676369137024E-3</v>
      </c>
      <c r="H189" s="252">
        <v>5.1445216246370036E-3</v>
      </c>
      <c r="I189" s="252">
        <v>8.2009197489965914E-3</v>
      </c>
      <c r="J189" s="252">
        <v>3.501227442366403E-3</v>
      </c>
      <c r="K189" s="252">
        <v>0</v>
      </c>
      <c r="L189" s="252">
        <v>0</v>
      </c>
      <c r="M189" s="252">
        <v>2.2457350604997125E-3</v>
      </c>
      <c r="N189" s="97">
        <f>SUM(D189:M189)</f>
        <v>9.3188460282834978E-2</v>
      </c>
      <c r="P189" s="14"/>
      <c r="Q189" s="117" t="str">
        <f t="shared" ref="Q189:Q217" si="10">IF(ABS(D17-D60-D103-D146-D189)&lt;0.01,"OK","Error")</f>
        <v>OK</v>
      </c>
      <c r="R189" s="117" t="str">
        <f t="shared" ref="R189:R217" si="11">IF(ABS(E17-E60-E103-E146-E189)&lt;0.01,"OK","Error")</f>
        <v>OK</v>
      </c>
      <c r="S189" s="117" t="str">
        <f t="shared" ref="S189:S217" si="12">IF(ABS(F17-F60-F103-F146-F189)&lt;0.01,"OK","Error")</f>
        <v>OK</v>
      </c>
      <c r="T189" s="117" t="str">
        <f t="shared" ref="T189:T217" si="13">IF(ABS(G17-G60-G103-G146-G189)&lt;0.01,"OK","Error")</f>
        <v>OK</v>
      </c>
      <c r="U189" s="117" t="str">
        <f t="shared" ref="U189:U217" si="14">IF(ABS(H17-H60-H103-H146-H189)&lt;0.01,"OK","Error")</f>
        <v>OK</v>
      </c>
      <c r="V189" s="117" t="str">
        <f t="shared" ref="V189:V217" si="15">IF(ABS(I17-I60-I103-I146-I189)&lt;0.01,"OK","Error")</f>
        <v>OK</v>
      </c>
      <c r="W189" s="117" t="str">
        <f t="shared" ref="W189:W217" si="16">IF(ABS(J17-J60-J103-J146-J189)&lt;0.01,"OK","Error")</f>
        <v>OK</v>
      </c>
      <c r="X189" s="117" t="str">
        <f t="shared" ref="X189:X217" si="17">IF(ABS(K17-K60-K103-K146-K189)&lt;0.01,"OK","Error")</f>
        <v>OK</v>
      </c>
      <c r="Y189" s="117" t="str">
        <f t="shared" ref="Y189:Y217" si="18">IF(ABS(L17-L60-L103-L146-L189)&lt;0.01,"OK","Error")</f>
        <v>OK</v>
      </c>
      <c r="Z189" s="117" t="str">
        <f t="shared" ref="Z189:Z217" si="19">IF(ABS(M17-M60-M103-M146-M189)&lt;0.01,"OK","Error")</f>
        <v>OK</v>
      </c>
      <c r="AA189" s="117" t="str">
        <f t="shared" ref="AA189:AA217" si="20">IF(ABS(N17-N60-N103-N146-N189)&lt;0.01,"OK","Error")</f>
        <v>OK</v>
      </c>
    </row>
    <row r="190" spans="1:27">
      <c r="A190" s="196" t="s">
        <v>306</v>
      </c>
      <c r="B190" s="18" t="str">
        <f ca="1">'N3.02'!$A$12</f>
        <v>132kV Transformer</v>
      </c>
      <c r="C190" s="65" t="s">
        <v>55</v>
      </c>
      <c r="D190" s="252">
        <v>0</v>
      </c>
      <c r="E190" s="252">
        <v>2.1092596354796687</v>
      </c>
      <c r="F190" s="252">
        <v>1.1634526095720557</v>
      </c>
      <c r="G190" s="252">
        <v>0.58205772486860996</v>
      </c>
      <c r="H190" s="252">
        <v>0.25752744718896603</v>
      </c>
      <c r="I190" s="252">
        <v>0.29074543728662777</v>
      </c>
      <c r="J190" s="252">
        <v>0.29973591573944203</v>
      </c>
      <c r="K190" s="252">
        <v>9.7196183393546992E-2</v>
      </c>
      <c r="L190" s="252">
        <v>0</v>
      </c>
      <c r="M190" s="252">
        <v>0.10259046268884553</v>
      </c>
      <c r="N190" s="97">
        <f t="shared" ref="N190:N225" si="21">SUM(D190:M190)</f>
        <v>4.9025654162177617</v>
      </c>
      <c r="P190" s="14"/>
      <c r="Q190" s="117" t="str">
        <f t="shared" si="10"/>
        <v>OK</v>
      </c>
      <c r="R190" s="117" t="str">
        <f t="shared" si="11"/>
        <v>OK</v>
      </c>
      <c r="S190" s="117" t="str">
        <f t="shared" si="12"/>
        <v>OK</v>
      </c>
      <c r="T190" s="117" t="str">
        <f t="shared" si="13"/>
        <v>OK</v>
      </c>
      <c r="U190" s="117" t="str">
        <f t="shared" si="14"/>
        <v>OK</v>
      </c>
      <c r="V190" s="117" t="str">
        <f t="shared" si="15"/>
        <v>OK</v>
      </c>
      <c r="W190" s="117" t="str">
        <f t="shared" si="16"/>
        <v>OK</v>
      </c>
      <c r="X190" s="117" t="str">
        <f t="shared" si="17"/>
        <v>OK</v>
      </c>
      <c r="Y190" s="117" t="str">
        <f t="shared" si="18"/>
        <v>OK</v>
      </c>
      <c r="Z190" s="117" t="str">
        <f t="shared" si="19"/>
        <v>OK</v>
      </c>
      <c r="AA190" s="117" t="str">
        <f t="shared" si="20"/>
        <v>OK</v>
      </c>
    </row>
    <row r="191" spans="1:27">
      <c r="A191" s="196" t="s">
        <v>307</v>
      </c>
      <c r="B191" s="18" t="str">
        <f ca="1">'N3.03'!$A$12</f>
        <v>132kV Reactor</v>
      </c>
      <c r="C191" s="65" t="s">
        <v>55</v>
      </c>
      <c r="D191" s="252">
        <v>2.990766957551369E-2</v>
      </c>
      <c r="E191" s="252">
        <v>0</v>
      </c>
      <c r="F191" s="252">
        <v>4.5966918110323142E-2</v>
      </c>
      <c r="G191" s="252">
        <v>0</v>
      </c>
      <c r="H191" s="252">
        <v>0</v>
      </c>
      <c r="I191" s="252">
        <v>0</v>
      </c>
      <c r="J191" s="252">
        <v>0</v>
      </c>
      <c r="K191" s="252">
        <v>0</v>
      </c>
      <c r="L191" s="252">
        <v>0</v>
      </c>
      <c r="M191" s="252">
        <v>0</v>
      </c>
      <c r="N191" s="97">
        <f t="shared" si="21"/>
        <v>7.5874587685836825E-2</v>
      </c>
      <c r="P191" s="14"/>
      <c r="Q191" s="117" t="str">
        <f t="shared" si="10"/>
        <v>OK</v>
      </c>
      <c r="R191" s="117" t="str">
        <f t="shared" si="11"/>
        <v>OK</v>
      </c>
      <c r="S191" s="117" t="str">
        <f t="shared" si="12"/>
        <v>OK</v>
      </c>
      <c r="T191" s="117" t="str">
        <f t="shared" si="13"/>
        <v>OK</v>
      </c>
      <c r="U191" s="117" t="str">
        <f t="shared" si="14"/>
        <v>OK</v>
      </c>
      <c r="V191" s="117" t="str">
        <f t="shared" si="15"/>
        <v>OK</v>
      </c>
      <c r="W191" s="117" t="str">
        <f t="shared" si="16"/>
        <v>OK</v>
      </c>
      <c r="X191" s="117" t="str">
        <f t="shared" si="17"/>
        <v>OK</v>
      </c>
      <c r="Y191" s="117" t="str">
        <f t="shared" si="18"/>
        <v>OK</v>
      </c>
      <c r="Z191" s="117" t="str">
        <f t="shared" si="19"/>
        <v>OK</v>
      </c>
      <c r="AA191" s="117" t="str">
        <f t="shared" si="20"/>
        <v>OK</v>
      </c>
    </row>
    <row r="192" spans="1:27">
      <c r="A192" s="196" t="s">
        <v>308</v>
      </c>
      <c r="B192" s="18" t="str">
        <f ca="1">'N3.04'!$A$12</f>
        <v>132kV Underground Cable</v>
      </c>
      <c r="C192" s="65" t="s">
        <v>55</v>
      </c>
      <c r="D192" s="252">
        <v>2.3486159112971909E-4</v>
      </c>
      <c r="E192" s="252">
        <v>0.22902890352252661</v>
      </c>
      <c r="F192" s="252">
        <v>0.56520586602210754</v>
      </c>
      <c r="G192" s="252">
        <v>0.14923719211769493</v>
      </c>
      <c r="H192" s="252">
        <v>5.0851551736371785E-3</v>
      </c>
      <c r="I192" s="252">
        <v>0.72558419935886276</v>
      </c>
      <c r="J192" s="252">
        <v>0.10059739990409725</v>
      </c>
      <c r="K192" s="252">
        <v>0</v>
      </c>
      <c r="L192" s="252">
        <v>0</v>
      </c>
      <c r="M192" s="252">
        <v>0</v>
      </c>
      <c r="N192" s="97">
        <f t="shared" si="21"/>
        <v>1.7749735776900559</v>
      </c>
      <c r="P192" s="14"/>
      <c r="Q192" s="117" t="str">
        <f t="shared" si="10"/>
        <v>OK</v>
      </c>
      <c r="R192" s="117" t="str">
        <f t="shared" si="11"/>
        <v>OK</v>
      </c>
      <c r="S192" s="117" t="str">
        <f t="shared" si="12"/>
        <v>OK</v>
      </c>
      <c r="T192" s="117" t="str">
        <f t="shared" si="13"/>
        <v>OK</v>
      </c>
      <c r="U192" s="117" t="str">
        <f t="shared" si="14"/>
        <v>OK</v>
      </c>
      <c r="V192" s="117" t="str">
        <f t="shared" si="15"/>
        <v>OK</v>
      </c>
      <c r="W192" s="117" t="str">
        <f t="shared" si="16"/>
        <v>OK</v>
      </c>
      <c r="X192" s="117" t="str">
        <f t="shared" si="17"/>
        <v>OK</v>
      </c>
      <c r="Y192" s="117" t="str">
        <f t="shared" si="18"/>
        <v>OK</v>
      </c>
      <c r="Z192" s="117" t="str">
        <f t="shared" si="19"/>
        <v>OK</v>
      </c>
      <c r="AA192" s="117" t="str">
        <f t="shared" si="20"/>
        <v>OK</v>
      </c>
    </row>
    <row r="193" spans="1:27">
      <c r="A193" s="196" t="s">
        <v>309</v>
      </c>
      <c r="B193" s="18" t="str">
        <f ca="1">'N3.05'!$A$12</f>
        <v>132kV OHL Conductor</v>
      </c>
      <c r="C193" s="65" t="s">
        <v>55</v>
      </c>
      <c r="D193" s="252">
        <v>2.3596067149975076E-3</v>
      </c>
      <c r="E193" s="252">
        <v>7.2301690103012031E-2</v>
      </c>
      <c r="F193" s="252">
        <v>3.4582073380414295E-2</v>
      </c>
      <c r="G193" s="252">
        <v>3.6365354502914402E-3</v>
      </c>
      <c r="H193" s="252">
        <v>1.6241467022257077E-2</v>
      </c>
      <c r="I193" s="252">
        <v>1.1265323551217453E-3</v>
      </c>
      <c r="J193" s="252">
        <v>8.4944830458688649E-3</v>
      </c>
      <c r="K193" s="252">
        <v>5.8203242779285314E-5</v>
      </c>
      <c r="L193" s="252">
        <v>0</v>
      </c>
      <c r="M193" s="252">
        <v>6.1730026360781211E-3</v>
      </c>
      <c r="N193" s="97">
        <f t="shared" si="21"/>
        <v>0.14497359395082035</v>
      </c>
      <c r="P193" s="14"/>
      <c r="Q193" s="117" t="str">
        <f t="shared" si="10"/>
        <v>OK</v>
      </c>
      <c r="R193" s="117" t="str">
        <f t="shared" si="11"/>
        <v>OK</v>
      </c>
      <c r="S193" s="117" t="str">
        <f t="shared" si="12"/>
        <v>OK</v>
      </c>
      <c r="T193" s="117" t="str">
        <f t="shared" si="13"/>
        <v>OK</v>
      </c>
      <c r="U193" s="117" t="str">
        <f t="shared" si="14"/>
        <v>OK</v>
      </c>
      <c r="V193" s="117" t="str">
        <f t="shared" si="15"/>
        <v>OK</v>
      </c>
      <c r="W193" s="117" t="str">
        <f t="shared" si="16"/>
        <v>OK</v>
      </c>
      <c r="X193" s="117" t="str">
        <f t="shared" si="17"/>
        <v>OK</v>
      </c>
      <c r="Y193" s="117" t="str">
        <f t="shared" si="18"/>
        <v>OK</v>
      </c>
      <c r="Z193" s="117" t="str">
        <f t="shared" si="19"/>
        <v>OK</v>
      </c>
      <c r="AA193" s="117" t="str">
        <f t="shared" si="20"/>
        <v>OK</v>
      </c>
    </row>
    <row r="194" spans="1:27">
      <c r="A194" s="196" t="s">
        <v>310</v>
      </c>
      <c r="B194" s="18" t="str">
        <f ca="1">'N3.06'!$A$12</f>
        <v>132kV OHL Fittings</v>
      </c>
      <c r="C194" s="65" t="s">
        <v>55</v>
      </c>
      <c r="D194" s="252">
        <v>0.10293313609067017</v>
      </c>
      <c r="E194" s="252">
        <v>0.50835073547461163</v>
      </c>
      <c r="F194" s="252">
        <v>0.10451510417980044</v>
      </c>
      <c r="G194" s="252">
        <v>0.11403655204886</v>
      </c>
      <c r="H194" s="252">
        <v>0.21737556282303691</v>
      </c>
      <c r="I194" s="252">
        <v>1.3602404765633862E-2</v>
      </c>
      <c r="J194" s="252">
        <v>6.6628749408265495E-3</v>
      </c>
      <c r="K194" s="252">
        <v>9.255144528762688E-3</v>
      </c>
      <c r="L194" s="252">
        <v>7.5174999205948299E-3</v>
      </c>
      <c r="M194" s="252">
        <v>0.25850549526675937</v>
      </c>
      <c r="N194" s="97">
        <f t="shared" si="21"/>
        <v>1.3427545100395566</v>
      </c>
      <c r="P194" s="14"/>
      <c r="Q194" s="117" t="str">
        <f t="shared" si="10"/>
        <v>OK</v>
      </c>
      <c r="R194" s="117" t="str">
        <f t="shared" si="11"/>
        <v>OK</v>
      </c>
      <c r="S194" s="117" t="str">
        <f t="shared" si="12"/>
        <v>OK</v>
      </c>
      <c r="T194" s="117" t="str">
        <f t="shared" si="13"/>
        <v>OK</v>
      </c>
      <c r="U194" s="117" t="str">
        <f t="shared" si="14"/>
        <v>OK</v>
      </c>
      <c r="V194" s="117" t="str">
        <f t="shared" si="15"/>
        <v>OK</v>
      </c>
      <c r="W194" s="117" t="str">
        <f t="shared" si="16"/>
        <v>OK</v>
      </c>
      <c r="X194" s="117" t="str">
        <f t="shared" si="17"/>
        <v>OK</v>
      </c>
      <c r="Y194" s="117" t="str">
        <f t="shared" si="18"/>
        <v>OK</v>
      </c>
      <c r="Z194" s="117" t="str">
        <f t="shared" si="19"/>
        <v>OK</v>
      </c>
      <c r="AA194" s="117" t="str">
        <f t="shared" si="20"/>
        <v>OK</v>
      </c>
    </row>
    <row r="195" spans="1:27">
      <c r="A195" s="196" t="s">
        <v>311</v>
      </c>
      <c r="B195" s="18" t="str">
        <f ca="1">'N3.13'!$A$12</f>
        <v>132kV OHL Tower</v>
      </c>
      <c r="C195" s="65" t="s">
        <v>55</v>
      </c>
      <c r="D195" s="252">
        <v>4.9501335863806322E-3</v>
      </c>
      <c r="E195" s="252">
        <v>0.60037312995592751</v>
      </c>
      <c r="F195" s="252">
        <v>2.2866358897392247E-2</v>
      </c>
      <c r="G195" s="252">
        <v>2.2510831865276298E-3</v>
      </c>
      <c r="H195" s="252">
        <v>5.5611352432982201E-3</v>
      </c>
      <c r="I195" s="252">
        <v>1.7751356104869553E-2</v>
      </c>
      <c r="J195" s="252">
        <v>4.7356703859951516E-3</v>
      </c>
      <c r="K195" s="252">
        <v>1.7638333831371835E-2</v>
      </c>
      <c r="L195" s="252">
        <v>1.9018401825453994E-2</v>
      </c>
      <c r="M195" s="252">
        <v>5.9095751254297935E-3</v>
      </c>
      <c r="N195" s="97">
        <f t="shared" si="21"/>
        <v>0.70105517814264662</v>
      </c>
      <c r="P195" s="14"/>
      <c r="Q195" s="117" t="str">
        <f t="shared" si="10"/>
        <v>OK</v>
      </c>
      <c r="R195" s="117" t="str">
        <f t="shared" si="11"/>
        <v>OK</v>
      </c>
      <c r="S195" s="117" t="str">
        <f t="shared" si="12"/>
        <v>OK</v>
      </c>
      <c r="T195" s="117" t="str">
        <f t="shared" si="13"/>
        <v>OK</v>
      </c>
      <c r="U195" s="117" t="str">
        <f t="shared" si="14"/>
        <v>OK</v>
      </c>
      <c r="V195" s="117" t="str">
        <f t="shared" si="15"/>
        <v>OK</v>
      </c>
      <c r="W195" s="117" t="str">
        <f t="shared" si="16"/>
        <v>OK</v>
      </c>
      <c r="X195" s="117" t="str">
        <f t="shared" si="17"/>
        <v>OK</v>
      </c>
      <c r="Y195" s="117" t="str">
        <f t="shared" si="18"/>
        <v>OK</v>
      </c>
      <c r="Z195" s="117" t="str">
        <f t="shared" si="19"/>
        <v>OK</v>
      </c>
      <c r="AA195" s="117" t="str">
        <f t="shared" si="20"/>
        <v>OK</v>
      </c>
    </row>
    <row r="196" spans="1:27">
      <c r="A196" s="196" t="s">
        <v>312</v>
      </c>
      <c r="B196" s="18" t="str">
        <f ca="1">'N3.14'!$A$12</f>
        <v>275kV Circuit Breaker</v>
      </c>
      <c r="C196" s="65" t="s">
        <v>55</v>
      </c>
      <c r="D196" s="252">
        <v>3.2657930791968478E-4</v>
      </c>
      <c r="E196" s="252">
        <v>5.8380430261071703E-2</v>
      </c>
      <c r="F196" s="252">
        <v>4.0209645111100673E-2</v>
      </c>
      <c r="G196" s="252">
        <v>2.1710710036967822E-2</v>
      </c>
      <c r="H196" s="252">
        <v>5.1223590757506167E-3</v>
      </c>
      <c r="I196" s="252">
        <v>6.7458607865998757E-3</v>
      </c>
      <c r="J196" s="252">
        <v>3.2657930791968478E-4</v>
      </c>
      <c r="K196" s="252">
        <v>0</v>
      </c>
      <c r="L196" s="252">
        <v>3.2657930791968478E-4</v>
      </c>
      <c r="M196" s="252">
        <v>8.0389075043679342E-3</v>
      </c>
      <c r="N196" s="97">
        <f t="shared" si="21"/>
        <v>0.14118765069961769</v>
      </c>
      <c r="P196" s="14"/>
      <c r="Q196" s="117" t="str">
        <f t="shared" si="10"/>
        <v>OK</v>
      </c>
      <c r="R196" s="117" t="str">
        <f t="shared" si="11"/>
        <v>OK</v>
      </c>
      <c r="S196" s="117" t="str">
        <f t="shared" si="12"/>
        <v>OK</v>
      </c>
      <c r="T196" s="117" t="str">
        <f t="shared" si="13"/>
        <v>OK</v>
      </c>
      <c r="U196" s="117" t="str">
        <f t="shared" si="14"/>
        <v>OK</v>
      </c>
      <c r="V196" s="117" t="str">
        <f t="shared" si="15"/>
        <v>OK</v>
      </c>
      <c r="W196" s="117" t="str">
        <f t="shared" si="16"/>
        <v>OK</v>
      </c>
      <c r="X196" s="117" t="str">
        <f t="shared" si="17"/>
        <v>OK</v>
      </c>
      <c r="Y196" s="117" t="str">
        <f t="shared" si="18"/>
        <v>OK</v>
      </c>
      <c r="Z196" s="117" t="str">
        <f t="shared" si="19"/>
        <v>OK</v>
      </c>
      <c r="AA196" s="117" t="str">
        <f t="shared" si="20"/>
        <v>OK</v>
      </c>
    </row>
    <row r="197" spans="1:27">
      <c r="A197" s="196" t="s">
        <v>313</v>
      </c>
      <c r="B197" s="18" t="str">
        <f ca="1">'N3.15'!$A$12</f>
        <v>275kV Transformer</v>
      </c>
      <c r="C197" s="65" t="s">
        <v>55</v>
      </c>
      <c r="D197" s="252">
        <v>0</v>
      </c>
      <c r="E197" s="252">
        <v>1.1317903082514256</v>
      </c>
      <c r="F197" s="252">
        <v>1.2198646259458099</v>
      </c>
      <c r="G197" s="252">
        <v>0.95176333605543795</v>
      </c>
      <c r="H197" s="252">
        <v>0.42373408102868754</v>
      </c>
      <c r="I197" s="252">
        <v>0.13879458972918171</v>
      </c>
      <c r="J197" s="252">
        <v>0.17019454189748107</v>
      </c>
      <c r="K197" s="252">
        <v>0</v>
      </c>
      <c r="L197" s="252">
        <v>0</v>
      </c>
      <c r="M197" s="252">
        <v>0.13128776343698023</v>
      </c>
      <c r="N197" s="97">
        <f t="shared" si="21"/>
        <v>4.1674292463450033</v>
      </c>
      <c r="P197" s="14"/>
      <c r="Q197" s="117" t="str">
        <f t="shared" si="10"/>
        <v>OK</v>
      </c>
      <c r="R197" s="117" t="str">
        <f t="shared" si="11"/>
        <v>OK</v>
      </c>
      <c r="S197" s="117" t="str">
        <f t="shared" si="12"/>
        <v>OK</v>
      </c>
      <c r="T197" s="117" t="str">
        <f t="shared" si="13"/>
        <v>OK</v>
      </c>
      <c r="U197" s="117" t="str">
        <f t="shared" si="14"/>
        <v>OK</v>
      </c>
      <c r="V197" s="117" t="str">
        <f t="shared" si="15"/>
        <v>OK</v>
      </c>
      <c r="W197" s="117" t="str">
        <f t="shared" si="16"/>
        <v>OK</v>
      </c>
      <c r="X197" s="117" t="str">
        <f t="shared" si="17"/>
        <v>OK</v>
      </c>
      <c r="Y197" s="117" t="str">
        <f t="shared" si="18"/>
        <v>OK</v>
      </c>
      <c r="Z197" s="117" t="str">
        <f t="shared" si="19"/>
        <v>OK</v>
      </c>
      <c r="AA197" s="117" t="str">
        <f t="shared" si="20"/>
        <v>OK</v>
      </c>
    </row>
    <row r="198" spans="1:27">
      <c r="A198" s="196" t="s">
        <v>314</v>
      </c>
      <c r="B198" s="18" t="str">
        <f ca="1">'N3.16'!$A$12</f>
        <v>275kV Reactor</v>
      </c>
      <c r="C198" s="65" t="s">
        <v>55</v>
      </c>
      <c r="D198" s="252">
        <v>0</v>
      </c>
      <c r="E198" s="252">
        <v>0.13771018481376898</v>
      </c>
      <c r="F198" s="252">
        <v>0</v>
      </c>
      <c r="G198" s="252">
        <v>2.5146128565954641E-2</v>
      </c>
      <c r="H198" s="252">
        <v>1.7876731504398814E-2</v>
      </c>
      <c r="I198" s="252">
        <v>0.23911551196707032</v>
      </c>
      <c r="J198" s="252">
        <v>0</v>
      </c>
      <c r="K198" s="252">
        <v>0</v>
      </c>
      <c r="L198" s="252">
        <v>0</v>
      </c>
      <c r="M198" s="252">
        <v>0</v>
      </c>
      <c r="N198" s="97">
        <f t="shared" si="21"/>
        <v>0.41984855685119271</v>
      </c>
      <c r="P198" s="14"/>
      <c r="Q198" s="117" t="str">
        <f t="shared" si="10"/>
        <v>OK</v>
      </c>
      <c r="R198" s="117" t="str">
        <f t="shared" si="11"/>
        <v>OK</v>
      </c>
      <c r="S198" s="117" t="str">
        <f t="shared" si="12"/>
        <v>OK</v>
      </c>
      <c r="T198" s="117" t="str">
        <f t="shared" si="13"/>
        <v>OK</v>
      </c>
      <c r="U198" s="117" t="str">
        <f t="shared" si="14"/>
        <v>OK</v>
      </c>
      <c r="V198" s="117" t="str">
        <f t="shared" si="15"/>
        <v>OK</v>
      </c>
      <c r="W198" s="117" t="str">
        <f t="shared" si="16"/>
        <v>OK</v>
      </c>
      <c r="X198" s="117" t="str">
        <f t="shared" si="17"/>
        <v>OK</v>
      </c>
      <c r="Y198" s="117" t="str">
        <f t="shared" si="18"/>
        <v>OK</v>
      </c>
      <c r="Z198" s="117" t="str">
        <f t="shared" si="19"/>
        <v>OK</v>
      </c>
      <c r="AA198" s="117" t="str">
        <f t="shared" si="20"/>
        <v>OK</v>
      </c>
    </row>
    <row r="199" spans="1:27">
      <c r="A199" s="196" t="s">
        <v>315</v>
      </c>
      <c r="B199" s="18" t="str">
        <f ca="1">'N3.17'!$A$12</f>
        <v>275kV Underground Cable</v>
      </c>
      <c r="C199" s="65" t="s">
        <v>55</v>
      </c>
      <c r="D199" s="252">
        <v>1.0393925566659778E-4</v>
      </c>
      <c r="E199" s="252">
        <v>0.30502549129198292</v>
      </c>
      <c r="F199" s="252">
        <v>1.5417505001240192E-2</v>
      </c>
      <c r="G199" s="252">
        <v>4.5646729603221583E-3</v>
      </c>
      <c r="H199" s="252">
        <v>0</v>
      </c>
      <c r="I199" s="252">
        <v>0</v>
      </c>
      <c r="J199" s="252">
        <v>0.63356656186304849</v>
      </c>
      <c r="K199" s="252">
        <v>0</v>
      </c>
      <c r="L199" s="252">
        <v>0</v>
      </c>
      <c r="M199" s="252">
        <v>0</v>
      </c>
      <c r="N199" s="97">
        <f t="shared" si="21"/>
        <v>0.95867817037226033</v>
      </c>
      <c r="P199" s="14"/>
      <c r="Q199" s="117" t="str">
        <f t="shared" si="10"/>
        <v>OK</v>
      </c>
      <c r="R199" s="117" t="str">
        <f t="shared" si="11"/>
        <v>OK</v>
      </c>
      <c r="S199" s="117" t="str">
        <f t="shared" si="12"/>
        <v>OK</v>
      </c>
      <c r="T199" s="117" t="str">
        <f t="shared" si="13"/>
        <v>OK</v>
      </c>
      <c r="U199" s="117" t="str">
        <f t="shared" si="14"/>
        <v>OK</v>
      </c>
      <c r="V199" s="117" t="str">
        <f t="shared" si="15"/>
        <v>OK</v>
      </c>
      <c r="W199" s="117" t="str">
        <f t="shared" si="16"/>
        <v>OK</v>
      </c>
      <c r="X199" s="117" t="str">
        <f t="shared" si="17"/>
        <v>OK</v>
      </c>
      <c r="Y199" s="117" t="str">
        <f t="shared" si="18"/>
        <v>OK</v>
      </c>
      <c r="Z199" s="117" t="str">
        <f t="shared" si="19"/>
        <v>OK</v>
      </c>
      <c r="AA199" s="117" t="str">
        <f t="shared" si="20"/>
        <v>OK</v>
      </c>
    </row>
    <row r="200" spans="1:27">
      <c r="A200" s="196" t="s">
        <v>316</v>
      </c>
      <c r="B200" s="18" t="str">
        <f ca="1">'N3.18'!$A$12</f>
        <v>275kV OHL Conductor</v>
      </c>
      <c r="C200" s="65" t="s">
        <v>55</v>
      </c>
      <c r="D200" s="252">
        <v>5.5465384069712268E-3</v>
      </c>
      <c r="E200" s="252">
        <v>0.11395428463889305</v>
      </c>
      <c r="F200" s="252">
        <v>6.7502555489451416E-2</v>
      </c>
      <c r="G200" s="252">
        <v>5.5642084580455421E-2</v>
      </c>
      <c r="H200" s="252">
        <v>1.5559888359433734E-2</v>
      </c>
      <c r="I200" s="252">
        <v>2.7587896052539444E-3</v>
      </c>
      <c r="J200" s="252">
        <v>1.8334815754017204E-2</v>
      </c>
      <c r="K200" s="252">
        <v>0</v>
      </c>
      <c r="L200" s="252">
        <v>0</v>
      </c>
      <c r="M200" s="252">
        <v>0</v>
      </c>
      <c r="N200" s="97">
        <f t="shared" si="21"/>
        <v>0.27929895683447598</v>
      </c>
      <c r="P200" s="14"/>
      <c r="Q200" s="117" t="str">
        <f>IF(ABS(D28-D71-D114-D157-D200)&lt;0.01,"OK","Error")</f>
        <v>OK</v>
      </c>
      <c r="R200" s="117" t="str">
        <f>IF(ABS(E28-E71-E114-E157-E200)&lt;0.01,"OK","Error")</f>
        <v>OK</v>
      </c>
      <c r="S200" s="117" t="str">
        <f t="shared" si="12"/>
        <v>OK</v>
      </c>
      <c r="T200" s="117" t="str">
        <f t="shared" si="13"/>
        <v>OK</v>
      </c>
      <c r="U200" s="117" t="str">
        <f t="shared" si="14"/>
        <v>OK</v>
      </c>
      <c r="V200" s="117" t="str">
        <f t="shared" si="15"/>
        <v>OK</v>
      </c>
      <c r="W200" s="117" t="str">
        <f t="shared" si="16"/>
        <v>OK</v>
      </c>
      <c r="X200" s="117" t="str">
        <f t="shared" si="17"/>
        <v>OK</v>
      </c>
      <c r="Y200" s="117" t="str">
        <f t="shared" si="18"/>
        <v>OK</v>
      </c>
      <c r="Z200" s="117" t="str">
        <f t="shared" si="19"/>
        <v>OK</v>
      </c>
      <c r="AA200" s="117" t="str">
        <f t="shared" si="20"/>
        <v>OK</v>
      </c>
    </row>
    <row r="201" spans="1:27">
      <c r="A201" s="196" t="s">
        <v>317</v>
      </c>
      <c r="B201" s="18" t="str">
        <f ca="1">'N3.19'!$A$12</f>
        <v>275kV OHL Fittings</v>
      </c>
      <c r="C201" s="65" t="s">
        <v>55</v>
      </c>
      <c r="D201" s="252">
        <v>5.3730057137443762E-2</v>
      </c>
      <c r="E201" s="252">
        <v>0.65910798574876794</v>
      </c>
      <c r="F201" s="252">
        <v>0.12070350930684134</v>
      </c>
      <c r="G201" s="252">
        <v>0.14797057098519545</v>
      </c>
      <c r="H201" s="252">
        <v>0.30128485033806418</v>
      </c>
      <c r="I201" s="252">
        <v>1.1586319558340896E-3</v>
      </c>
      <c r="J201" s="252">
        <v>0</v>
      </c>
      <c r="K201" s="252">
        <v>8.4841400839396242E-4</v>
      </c>
      <c r="L201" s="252">
        <v>0</v>
      </c>
      <c r="M201" s="252">
        <v>0.17575376856513988</v>
      </c>
      <c r="N201" s="97">
        <f t="shared" si="21"/>
        <v>1.4605577880456806</v>
      </c>
      <c r="P201" s="14"/>
      <c r="Q201" s="117" t="str">
        <f t="shared" si="10"/>
        <v>OK</v>
      </c>
      <c r="R201" s="117" t="str">
        <f t="shared" si="11"/>
        <v>OK</v>
      </c>
      <c r="S201" s="117" t="str">
        <f t="shared" si="12"/>
        <v>OK</v>
      </c>
      <c r="T201" s="117" t="str">
        <f t="shared" si="13"/>
        <v>OK</v>
      </c>
      <c r="U201" s="117" t="str">
        <f t="shared" si="14"/>
        <v>OK</v>
      </c>
      <c r="V201" s="117" t="str">
        <f t="shared" si="15"/>
        <v>OK</v>
      </c>
      <c r="W201" s="117" t="str">
        <f t="shared" si="16"/>
        <v>OK</v>
      </c>
      <c r="X201" s="117" t="str">
        <f t="shared" si="17"/>
        <v>OK</v>
      </c>
      <c r="Y201" s="117" t="str">
        <f t="shared" si="18"/>
        <v>OK</v>
      </c>
      <c r="Z201" s="117" t="str">
        <f t="shared" si="19"/>
        <v>OK</v>
      </c>
      <c r="AA201" s="117" t="str">
        <f t="shared" si="20"/>
        <v>OK</v>
      </c>
    </row>
    <row r="202" spans="1:27">
      <c r="A202" s="196" t="s">
        <v>318</v>
      </c>
      <c r="B202" s="18" t="str">
        <f ca="1">'N3.20'!$A$12</f>
        <v>275kV OHL Tower</v>
      </c>
      <c r="C202" s="65" t="s">
        <v>55</v>
      </c>
      <c r="D202" s="252">
        <v>2.4598741909317594E-2</v>
      </c>
      <c r="E202" s="252">
        <v>0.5186368407668297</v>
      </c>
      <c r="F202" s="252">
        <v>7.4891669727223335E-3</v>
      </c>
      <c r="G202" s="252">
        <v>1.4037781390302264E-2</v>
      </c>
      <c r="H202" s="252">
        <v>2.9478471148927633E-2</v>
      </c>
      <c r="I202" s="252">
        <v>4.4608365267579883E-4</v>
      </c>
      <c r="J202" s="252">
        <v>1.8042300142694822E-2</v>
      </c>
      <c r="K202" s="252">
        <v>1.1864009904921269E-3</v>
      </c>
      <c r="L202" s="252">
        <v>0</v>
      </c>
      <c r="M202" s="252">
        <v>3.5476401551151664E-2</v>
      </c>
      <c r="N202" s="97">
        <f t="shared" si="21"/>
        <v>0.64939218852511393</v>
      </c>
      <c r="P202" s="14"/>
      <c r="Q202" s="117" t="str">
        <f t="shared" si="10"/>
        <v>OK</v>
      </c>
      <c r="R202" s="117" t="str">
        <f t="shared" si="11"/>
        <v>OK</v>
      </c>
      <c r="S202" s="117" t="str">
        <f t="shared" si="12"/>
        <v>OK</v>
      </c>
      <c r="T202" s="117" t="str">
        <f t="shared" si="13"/>
        <v>OK</v>
      </c>
      <c r="U202" s="117" t="str">
        <f t="shared" si="14"/>
        <v>OK</v>
      </c>
      <c r="V202" s="117" t="str">
        <f t="shared" si="15"/>
        <v>OK</v>
      </c>
      <c r="W202" s="117" t="str">
        <f t="shared" si="16"/>
        <v>OK</v>
      </c>
      <c r="X202" s="117" t="str">
        <f t="shared" si="17"/>
        <v>OK</v>
      </c>
      <c r="Y202" s="117" t="str">
        <f t="shared" si="18"/>
        <v>OK</v>
      </c>
      <c r="Z202" s="117" t="str">
        <f t="shared" si="19"/>
        <v>OK</v>
      </c>
      <c r="AA202" s="117" t="str">
        <f t="shared" si="20"/>
        <v>OK</v>
      </c>
    </row>
    <row r="203" spans="1:27">
      <c r="A203" s="196" t="s">
        <v>319</v>
      </c>
      <c r="B203" s="18" t="str">
        <f ca="1">'N3.21'!$A$12</f>
        <v>400kV Circuit Breaker</v>
      </c>
      <c r="C203" s="65" t="s">
        <v>55</v>
      </c>
      <c r="D203" s="252">
        <v>1.6254378367789226E-3</v>
      </c>
      <c r="E203" s="252">
        <v>8.1796183190900165E-2</v>
      </c>
      <c r="F203" s="252">
        <v>2.8008325307853988E-3</v>
      </c>
      <c r="G203" s="252">
        <v>4.6910586011471751E-3</v>
      </c>
      <c r="H203" s="252">
        <v>1.1951536394565082E-2</v>
      </c>
      <c r="I203" s="252">
        <v>4.6164983616697715E-3</v>
      </c>
      <c r="J203" s="252">
        <v>4.0746857494101301E-3</v>
      </c>
      <c r="K203" s="252">
        <v>4.0521815865350308E-3</v>
      </c>
      <c r="L203" s="252">
        <v>0</v>
      </c>
      <c r="M203" s="252">
        <v>2.1672504490385636E-3</v>
      </c>
      <c r="N203" s="97">
        <f t="shared" si="21"/>
        <v>0.11777566470083024</v>
      </c>
      <c r="P203" s="14"/>
      <c r="Q203" s="117" t="str">
        <f t="shared" si="10"/>
        <v>OK</v>
      </c>
      <c r="R203" s="117" t="str">
        <f t="shared" si="11"/>
        <v>OK</v>
      </c>
      <c r="S203" s="117" t="str">
        <f t="shared" si="12"/>
        <v>OK</v>
      </c>
      <c r="T203" s="117" t="str">
        <f t="shared" si="13"/>
        <v>OK</v>
      </c>
      <c r="U203" s="117" t="str">
        <f t="shared" si="14"/>
        <v>OK</v>
      </c>
      <c r="V203" s="117" t="str">
        <f t="shared" si="15"/>
        <v>OK</v>
      </c>
      <c r="W203" s="117" t="str">
        <f t="shared" si="16"/>
        <v>OK</v>
      </c>
      <c r="X203" s="117" t="str">
        <f t="shared" si="17"/>
        <v>OK</v>
      </c>
      <c r="Y203" s="117" t="str">
        <f t="shared" si="18"/>
        <v>OK</v>
      </c>
      <c r="Z203" s="117" t="str">
        <f t="shared" si="19"/>
        <v>OK</v>
      </c>
      <c r="AA203" s="117" t="str">
        <f t="shared" si="20"/>
        <v>OK</v>
      </c>
    </row>
    <row r="204" spans="1:27">
      <c r="A204" s="196" t="s">
        <v>320</v>
      </c>
      <c r="B204" s="18" t="str">
        <f ca="1">'N3.22'!$A$12</f>
        <v>400kV Transformer</v>
      </c>
      <c r="C204" s="65" t="s">
        <v>55</v>
      </c>
      <c r="D204" s="252">
        <v>3.3562827704928522E-2</v>
      </c>
      <c r="E204" s="252">
        <v>1.1013396179043522</v>
      </c>
      <c r="F204" s="252">
        <v>0.47107917240691372</v>
      </c>
      <c r="G204" s="252">
        <v>8.368066712604362E-2</v>
      </c>
      <c r="H204" s="252">
        <v>0.262662077375027</v>
      </c>
      <c r="I204" s="252">
        <v>0.28208766761173626</v>
      </c>
      <c r="J204" s="252">
        <v>0</v>
      </c>
      <c r="K204" s="252">
        <v>0</v>
      </c>
      <c r="L204" s="252">
        <v>0</v>
      </c>
      <c r="M204" s="252">
        <v>0</v>
      </c>
      <c r="N204" s="97">
        <f t="shared" si="21"/>
        <v>2.2344120301290014</v>
      </c>
      <c r="P204" s="14"/>
      <c r="Q204" s="117" t="str">
        <f t="shared" si="10"/>
        <v>OK</v>
      </c>
      <c r="R204" s="117" t="str">
        <f t="shared" si="11"/>
        <v>OK</v>
      </c>
      <c r="S204" s="117" t="str">
        <f t="shared" si="12"/>
        <v>OK</v>
      </c>
      <c r="T204" s="117" t="str">
        <f t="shared" si="13"/>
        <v>OK</v>
      </c>
      <c r="U204" s="117" t="str">
        <f t="shared" si="14"/>
        <v>OK</v>
      </c>
      <c r="V204" s="117" t="str">
        <f t="shared" si="15"/>
        <v>OK</v>
      </c>
      <c r="W204" s="117" t="str">
        <f t="shared" si="16"/>
        <v>OK</v>
      </c>
      <c r="X204" s="117" t="str">
        <f t="shared" si="17"/>
        <v>OK</v>
      </c>
      <c r="Y204" s="117" t="str">
        <f t="shared" si="18"/>
        <v>OK</v>
      </c>
      <c r="Z204" s="117" t="str">
        <f t="shared" si="19"/>
        <v>OK</v>
      </c>
      <c r="AA204" s="117" t="str">
        <f t="shared" si="20"/>
        <v>OK</v>
      </c>
    </row>
    <row r="205" spans="1:27">
      <c r="A205" s="196" t="s">
        <v>321</v>
      </c>
      <c r="B205" s="18" t="str">
        <f ca="1">'N3.23'!$A$12</f>
        <v>400kV Reactor</v>
      </c>
      <c r="C205" s="65" t="s">
        <v>55</v>
      </c>
      <c r="D205" s="252">
        <v>0</v>
      </c>
      <c r="E205" s="252">
        <v>0.1067404314643003</v>
      </c>
      <c r="F205" s="252">
        <v>9.6396696913605764E-2</v>
      </c>
      <c r="G205" s="252">
        <v>0.20672601845608332</v>
      </c>
      <c r="H205" s="252">
        <v>0.18960435392418873</v>
      </c>
      <c r="I205" s="252">
        <v>0</v>
      </c>
      <c r="J205" s="252">
        <v>0</v>
      </c>
      <c r="K205" s="252">
        <v>0</v>
      </c>
      <c r="L205" s="252">
        <v>0</v>
      </c>
      <c r="M205" s="252">
        <v>0</v>
      </c>
      <c r="N205" s="97">
        <f t="shared" si="21"/>
        <v>0.59946750075817812</v>
      </c>
      <c r="P205" s="14"/>
      <c r="Q205" s="117" t="str">
        <f t="shared" si="10"/>
        <v>OK</v>
      </c>
      <c r="R205" s="117" t="str">
        <f t="shared" si="11"/>
        <v>OK</v>
      </c>
      <c r="S205" s="117" t="str">
        <f t="shared" si="12"/>
        <v>OK</v>
      </c>
      <c r="T205" s="117" t="str">
        <f t="shared" si="13"/>
        <v>OK</v>
      </c>
      <c r="U205" s="117" t="str">
        <f t="shared" si="14"/>
        <v>OK</v>
      </c>
      <c r="V205" s="117" t="str">
        <f t="shared" si="15"/>
        <v>OK</v>
      </c>
      <c r="W205" s="117" t="str">
        <f t="shared" si="16"/>
        <v>OK</v>
      </c>
      <c r="X205" s="117" t="str">
        <f t="shared" si="17"/>
        <v>OK</v>
      </c>
      <c r="Y205" s="117" t="str">
        <f t="shared" si="18"/>
        <v>OK</v>
      </c>
      <c r="Z205" s="117" t="str">
        <f t="shared" si="19"/>
        <v>OK</v>
      </c>
      <c r="AA205" s="117" t="str">
        <f t="shared" si="20"/>
        <v>OK</v>
      </c>
    </row>
    <row r="206" spans="1:27">
      <c r="A206" s="196" t="s">
        <v>322</v>
      </c>
      <c r="B206" s="18" t="str">
        <f ca="1">'N3.27'!$A$12</f>
        <v>400kV Underground Cable</v>
      </c>
      <c r="C206" s="65" t="s">
        <v>55</v>
      </c>
      <c r="D206" s="252">
        <v>4.920102404803838E-5</v>
      </c>
      <c r="E206" s="252">
        <v>2.56168043043752E-6</v>
      </c>
      <c r="F206" s="252">
        <v>0</v>
      </c>
      <c r="G206" s="252">
        <v>0</v>
      </c>
      <c r="H206" s="252">
        <v>0</v>
      </c>
      <c r="I206" s="252">
        <v>0.50467898383426835</v>
      </c>
      <c r="J206" s="252">
        <v>2.5303900013631864E-2</v>
      </c>
      <c r="K206" s="252">
        <v>2.5649009219857726E-2</v>
      </c>
      <c r="L206" s="252">
        <v>0</v>
      </c>
      <c r="M206" s="252">
        <v>0</v>
      </c>
      <c r="N206" s="97">
        <f t="shared" si="21"/>
        <v>0.55568365577223633</v>
      </c>
      <c r="P206" s="14"/>
      <c r="Q206" s="117" t="str">
        <f t="shared" si="10"/>
        <v>OK</v>
      </c>
      <c r="R206" s="117" t="str">
        <f t="shared" si="11"/>
        <v>OK</v>
      </c>
      <c r="S206" s="117" t="str">
        <f t="shared" si="12"/>
        <v>OK</v>
      </c>
      <c r="T206" s="117" t="str">
        <f t="shared" si="13"/>
        <v>OK</v>
      </c>
      <c r="U206" s="117" t="str">
        <f t="shared" si="14"/>
        <v>OK</v>
      </c>
      <c r="V206" s="117" t="str">
        <f t="shared" si="15"/>
        <v>OK</v>
      </c>
      <c r="W206" s="117" t="str">
        <f t="shared" si="16"/>
        <v>OK</v>
      </c>
      <c r="X206" s="117" t="str">
        <f t="shared" si="17"/>
        <v>OK</v>
      </c>
      <c r="Y206" s="117" t="str">
        <f t="shared" si="18"/>
        <v>OK</v>
      </c>
      <c r="Z206" s="117" t="str">
        <f t="shared" si="19"/>
        <v>OK</v>
      </c>
      <c r="AA206" s="117" t="str">
        <f t="shared" si="20"/>
        <v>OK</v>
      </c>
    </row>
    <row r="207" spans="1:27">
      <c r="A207" s="196" t="s">
        <v>323</v>
      </c>
      <c r="B207" s="18" t="str">
        <f ca="1">'N3.28'!$A$12</f>
        <v>400kV OHL Conductor</v>
      </c>
      <c r="C207" s="65" t="s">
        <v>55</v>
      </c>
      <c r="D207" s="252">
        <v>5.1338074121637552E-3</v>
      </c>
      <c r="E207" s="252">
        <v>0.22386571374431105</v>
      </c>
      <c r="F207" s="252">
        <v>2.2921254232065182E-2</v>
      </c>
      <c r="G207" s="252">
        <v>6.9408428372403241E-2</v>
      </c>
      <c r="H207" s="252">
        <v>0.19721865254653509</v>
      </c>
      <c r="I207" s="252">
        <v>5.6203907193804734E-2</v>
      </c>
      <c r="J207" s="252">
        <v>3.4255668443616612E-2</v>
      </c>
      <c r="K207" s="252">
        <v>0</v>
      </c>
      <c r="L207" s="252">
        <v>0</v>
      </c>
      <c r="M207" s="252">
        <v>0</v>
      </c>
      <c r="N207" s="97">
        <f t="shared" si="21"/>
        <v>0.6090074319448997</v>
      </c>
      <c r="P207" s="14"/>
      <c r="Q207" s="117" t="str">
        <f t="shared" si="10"/>
        <v>OK</v>
      </c>
      <c r="R207" s="117" t="str">
        <f t="shared" si="11"/>
        <v>OK</v>
      </c>
      <c r="S207" s="117" t="str">
        <f t="shared" si="12"/>
        <v>OK</v>
      </c>
      <c r="T207" s="117" t="str">
        <f t="shared" si="13"/>
        <v>OK</v>
      </c>
      <c r="U207" s="117" t="str">
        <f t="shared" si="14"/>
        <v>OK</v>
      </c>
      <c r="V207" s="117" t="str">
        <f t="shared" si="15"/>
        <v>OK</v>
      </c>
      <c r="W207" s="117" t="str">
        <f t="shared" si="16"/>
        <v>OK</v>
      </c>
      <c r="X207" s="117" t="str">
        <f t="shared" si="17"/>
        <v>OK</v>
      </c>
      <c r="Y207" s="117" t="str">
        <f t="shared" si="18"/>
        <v>OK</v>
      </c>
      <c r="Z207" s="117" t="str">
        <f t="shared" si="19"/>
        <v>OK</v>
      </c>
      <c r="AA207" s="117" t="str">
        <f t="shared" si="20"/>
        <v>OK</v>
      </c>
    </row>
    <row r="208" spans="1:27">
      <c r="A208" s="196" t="s">
        <v>324</v>
      </c>
      <c r="B208" s="18" t="str">
        <f ca="1">'N3.29'!$A$12</f>
        <v>400kV OHL Fittings</v>
      </c>
      <c r="C208" s="65" t="s">
        <v>55</v>
      </c>
      <c r="D208" s="252">
        <v>7.320632573234967E-2</v>
      </c>
      <c r="E208" s="252">
        <v>2.0913771321296366</v>
      </c>
      <c r="F208" s="252">
        <v>0.5079046263538598</v>
      </c>
      <c r="G208" s="252">
        <v>4.6810418404078735E-2</v>
      </c>
      <c r="H208" s="252">
        <v>0.44023358123036804</v>
      </c>
      <c r="I208" s="252">
        <v>0.48716044846249151</v>
      </c>
      <c r="J208" s="252">
        <v>6.8035538272352841E-2</v>
      </c>
      <c r="K208" s="252">
        <v>0.24340610547983257</v>
      </c>
      <c r="L208" s="252">
        <v>0.48223783311227841</v>
      </c>
      <c r="M208" s="252">
        <v>2.8883419221186559E-2</v>
      </c>
      <c r="N208" s="97">
        <f t="shared" si="21"/>
        <v>4.4692554283984345</v>
      </c>
      <c r="P208" s="14"/>
      <c r="Q208" s="117" t="str">
        <f t="shared" si="10"/>
        <v>OK</v>
      </c>
      <c r="R208" s="117" t="str">
        <f t="shared" si="11"/>
        <v>OK</v>
      </c>
      <c r="S208" s="117" t="str">
        <f t="shared" si="12"/>
        <v>OK</v>
      </c>
      <c r="T208" s="117" t="str">
        <f t="shared" si="13"/>
        <v>OK</v>
      </c>
      <c r="U208" s="117" t="str">
        <f t="shared" si="14"/>
        <v>OK</v>
      </c>
      <c r="V208" s="117" t="str">
        <f t="shared" si="15"/>
        <v>OK</v>
      </c>
      <c r="W208" s="117" t="str">
        <f t="shared" si="16"/>
        <v>OK</v>
      </c>
      <c r="X208" s="117" t="str">
        <f t="shared" si="17"/>
        <v>OK</v>
      </c>
      <c r="Y208" s="117" t="str">
        <f t="shared" si="18"/>
        <v>OK</v>
      </c>
      <c r="Z208" s="117" t="str">
        <f t="shared" si="19"/>
        <v>OK</v>
      </c>
      <c r="AA208" s="117" t="str">
        <f t="shared" si="20"/>
        <v>OK</v>
      </c>
    </row>
    <row r="209" spans="1:27">
      <c r="A209" s="196" t="s">
        <v>325</v>
      </c>
      <c r="B209" s="18" t="str">
        <f ca="1">'N3.30'!$A$12</f>
        <v>400kV OHL Tower</v>
      </c>
      <c r="C209" s="65" t="s">
        <v>55</v>
      </c>
      <c r="D209" s="252">
        <v>1.2485862547669644E-2</v>
      </c>
      <c r="E209" s="252">
        <v>0.30154271211421785</v>
      </c>
      <c r="F209" s="252">
        <v>0.24059107688291553</v>
      </c>
      <c r="G209" s="252">
        <v>6.1071397505454303E-2</v>
      </c>
      <c r="H209" s="252">
        <v>0.64685330622751391</v>
      </c>
      <c r="I209" s="252">
        <v>0.36651812451695032</v>
      </c>
      <c r="J209" s="252">
        <v>1.3588105114683618E-2</v>
      </c>
      <c r="K209" s="252">
        <v>0</v>
      </c>
      <c r="L209" s="252">
        <v>0</v>
      </c>
      <c r="M209" s="252">
        <v>0</v>
      </c>
      <c r="N209" s="97">
        <f t="shared" si="21"/>
        <v>1.6426505849094051</v>
      </c>
      <c r="P209" s="14"/>
      <c r="Q209" s="117" t="str">
        <f t="shared" si="10"/>
        <v>OK</v>
      </c>
      <c r="R209" s="117" t="str">
        <f t="shared" si="11"/>
        <v>OK</v>
      </c>
      <c r="S209" s="117" t="str">
        <f t="shared" si="12"/>
        <v>OK</v>
      </c>
      <c r="T209" s="117" t="str">
        <f t="shared" si="13"/>
        <v>OK</v>
      </c>
      <c r="U209" s="117" t="str">
        <f t="shared" si="14"/>
        <v>OK</v>
      </c>
      <c r="V209" s="117" t="str">
        <f t="shared" si="15"/>
        <v>OK</v>
      </c>
      <c r="W209" s="117" t="str">
        <f t="shared" si="16"/>
        <v>OK</v>
      </c>
      <c r="X209" s="117" t="str">
        <f t="shared" si="17"/>
        <v>OK</v>
      </c>
      <c r="Y209" s="117" t="str">
        <f t="shared" si="18"/>
        <v>OK</v>
      </c>
      <c r="Z209" s="117" t="str">
        <f t="shared" si="19"/>
        <v>OK</v>
      </c>
      <c r="AA209" s="117" t="str">
        <f t="shared" si="20"/>
        <v>OK</v>
      </c>
    </row>
    <row r="210" spans="1:27">
      <c r="A210" s="196" t="s">
        <v>326</v>
      </c>
      <c r="B210" s="18" t="str">
        <f ca="1">'N3.31'!$A$12</f>
        <v>No entry required</v>
      </c>
      <c r="C210" s="65" t="s">
        <v>55</v>
      </c>
      <c r="D210" s="252"/>
      <c r="E210" s="252"/>
      <c r="F210" s="252"/>
      <c r="G210" s="252"/>
      <c r="H210" s="252"/>
      <c r="I210" s="252"/>
      <c r="J210" s="252"/>
      <c r="K210" s="252"/>
      <c r="L210" s="252"/>
      <c r="M210" s="252"/>
      <c r="N210" s="97">
        <f t="shared" si="21"/>
        <v>0</v>
      </c>
      <c r="P210" s="14"/>
      <c r="Q210" s="117" t="str">
        <f t="shared" si="10"/>
        <v>OK</v>
      </c>
      <c r="R210" s="117" t="str">
        <f t="shared" si="11"/>
        <v>OK</v>
      </c>
      <c r="S210" s="117" t="str">
        <f t="shared" si="12"/>
        <v>OK</v>
      </c>
      <c r="T210" s="117" t="str">
        <f t="shared" si="13"/>
        <v>OK</v>
      </c>
      <c r="U210" s="117" t="str">
        <f t="shared" si="14"/>
        <v>OK</v>
      </c>
      <c r="V210" s="117" t="str">
        <f t="shared" si="15"/>
        <v>OK</v>
      </c>
      <c r="W210" s="117" t="str">
        <f t="shared" si="16"/>
        <v>OK</v>
      </c>
      <c r="X210" s="117" t="str">
        <f t="shared" si="17"/>
        <v>OK</v>
      </c>
      <c r="Y210" s="117" t="str">
        <f t="shared" si="18"/>
        <v>OK</v>
      </c>
      <c r="Z210" s="117" t="str">
        <f t="shared" si="19"/>
        <v>OK</v>
      </c>
      <c r="AA210" s="117" t="str">
        <f t="shared" si="20"/>
        <v>OK</v>
      </c>
    </row>
    <row r="211" spans="1:27">
      <c r="A211" s="196" t="s">
        <v>327</v>
      </c>
      <c r="B211" s="18" t="str">
        <f ca="1">'N3.32'!$A$12</f>
        <v>No entry required</v>
      </c>
      <c r="C211" s="65" t="s">
        <v>55</v>
      </c>
      <c r="D211" s="252"/>
      <c r="E211" s="252"/>
      <c r="F211" s="252"/>
      <c r="G211" s="252"/>
      <c r="H211" s="252"/>
      <c r="I211" s="252"/>
      <c r="J211" s="252"/>
      <c r="K211" s="252"/>
      <c r="L211" s="252"/>
      <c r="M211" s="252"/>
      <c r="N211" s="97">
        <f t="shared" si="21"/>
        <v>0</v>
      </c>
      <c r="P211" s="14"/>
      <c r="Q211" s="117" t="str">
        <f t="shared" si="10"/>
        <v>OK</v>
      </c>
      <c r="R211" s="117" t="str">
        <f t="shared" si="11"/>
        <v>OK</v>
      </c>
      <c r="S211" s="117" t="str">
        <f t="shared" si="12"/>
        <v>OK</v>
      </c>
      <c r="T211" s="117" t="str">
        <f t="shared" si="13"/>
        <v>OK</v>
      </c>
      <c r="U211" s="117" t="str">
        <f t="shared" si="14"/>
        <v>OK</v>
      </c>
      <c r="V211" s="117" t="str">
        <f t="shared" si="15"/>
        <v>OK</v>
      </c>
      <c r="W211" s="117" t="str">
        <f t="shared" si="16"/>
        <v>OK</v>
      </c>
      <c r="X211" s="117" t="str">
        <f t="shared" si="17"/>
        <v>OK</v>
      </c>
      <c r="Y211" s="117" t="str">
        <f t="shared" si="18"/>
        <v>OK</v>
      </c>
      <c r="Z211" s="117" t="str">
        <f t="shared" si="19"/>
        <v>OK</v>
      </c>
      <c r="AA211" s="117" t="str">
        <f t="shared" si="20"/>
        <v>OK</v>
      </c>
    </row>
    <row r="212" spans="1:27">
      <c r="A212" s="196" t="s">
        <v>328</v>
      </c>
      <c r="B212" s="18" t="str">
        <f ca="1">'N3.33'!$A$12</f>
        <v>No entry required</v>
      </c>
      <c r="C212" s="65" t="s">
        <v>55</v>
      </c>
      <c r="D212" s="252"/>
      <c r="E212" s="252"/>
      <c r="F212" s="252"/>
      <c r="G212" s="252"/>
      <c r="H212" s="252"/>
      <c r="I212" s="252"/>
      <c r="J212" s="252"/>
      <c r="K212" s="252"/>
      <c r="L212" s="252"/>
      <c r="M212" s="252"/>
      <c r="N212" s="97">
        <f t="shared" si="21"/>
        <v>0</v>
      </c>
      <c r="P212" s="14"/>
      <c r="Q212" s="117" t="str">
        <f t="shared" si="10"/>
        <v>OK</v>
      </c>
      <c r="R212" s="117" t="str">
        <f t="shared" si="11"/>
        <v>OK</v>
      </c>
      <c r="S212" s="117" t="str">
        <f t="shared" si="12"/>
        <v>OK</v>
      </c>
      <c r="T212" s="117" t="str">
        <f t="shared" si="13"/>
        <v>OK</v>
      </c>
      <c r="U212" s="117" t="str">
        <f t="shared" si="14"/>
        <v>OK</v>
      </c>
      <c r="V212" s="117" t="str">
        <f t="shared" si="15"/>
        <v>OK</v>
      </c>
      <c r="W212" s="117" t="str">
        <f t="shared" si="16"/>
        <v>OK</v>
      </c>
      <c r="X212" s="117" t="str">
        <f t="shared" si="17"/>
        <v>OK</v>
      </c>
      <c r="Y212" s="117" t="str">
        <f t="shared" si="18"/>
        <v>OK</v>
      </c>
      <c r="Z212" s="117" t="str">
        <f t="shared" si="19"/>
        <v>OK</v>
      </c>
      <c r="AA212" s="117" t="str">
        <f t="shared" si="20"/>
        <v>OK</v>
      </c>
    </row>
    <row r="213" spans="1:27">
      <c r="A213" s="196" t="s">
        <v>329</v>
      </c>
      <c r="B213" s="18" t="str">
        <f ca="1">'N3.34'!$A$12</f>
        <v>No entry required</v>
      </c>
      <c r="C213" s="65" t="s">
        <v>55</v>
      </c>
      <c r="D213" s="252"/>
      <c r="E213" s="252"/>
      <c r="F213" s="252"/>
      <c r="G213" s="252"/>
      <c r="H213" s="252"/>
      <c r="I213" s="252"/>
      <c r="J213" s="252"/>
      <c r="K213" s="252"/>
      <c r="L213" s="252"/>
      <c r="M213" s="252"/>
      <c r="N213" s="97">
        <f t="shared" si="21"/>
        <v>0</v>
      </c>
      <c r="P213" s="14"/>
      <c r="Q213" s="117" t="str">
        <f t="shared" si="10"/>
        <v>OK</v>
      </c>
      <c r="R213" s="117" t="str">
        <f t="shared" si="11"/>
        <v>OK</v>
      </c>
      <c r="S213" s="117" t="str">
        <f t="shared" si="12"/>
        <v>OK</v>
      </c>
      <c r="T213" s="117" t="str">
        <f t="shared" si="13"/>
        <v>OK</v>
      </c>
      <c r="U213" s="117" t="str">
        <f t="shared" si="14"/>
        <v>OK</v>
      </c>
      <c r="V213" s="117" t="str">
        <f t="shared" si="15"/>
        <v>OK</v>
      </c>
      <c r="W213" s="117" t="str">
        <f t="shared" si="16"/>
        <v>OK</v>
      </c>
      <c r="X213" s="117" t="str">
        <f t="shared" si="17"/>
        <v>OK</v>
      </c>
      <c r="Y213" s="117" t="str">
        <f t="shared" si="18"/>
        <v>OK</v>
      </c>
      <c r="Z213" s="117" t="str">
        <f t="shared" si="19"/>
        <v>OK</v>
      </c>
      <c r="AA213" s="117" t="str">
        <f t="shared" si="20"/>
        <v>OK</v>
      </c>
    </row>
    <row r="214" spans="1:27">
      <c r="A214" s="196" t="s">
        <v>330</v>
      </c>
      <c r="B214" s="18" t="str">
        <f ca="1">'N3.35'!$A$12</f>
        <v>No entry required</v>
      </c>
      <c r="C214" s="65" t="s">
        <v>55</v>
      </c>
      <c r="D214" s="252"/>
      <c r="E214" s="252"/>
      <c r="F214" s="252"/>
      <c r="G214" s="252"/>
      <c r="H214" s="252"/>
      <c r="I214" s="252"/>
      <c r="J214" s="252"/>
      <c r="K214" s="252"/>
      <c r="L214" s="252"/>
      <c r="M214" s="252"/>
      <c r="N214" s="97">
        <f t="shared" si="21"/>
        <v>0</v>
      </c>
      <c r="P214" s="14"/>
      <c r="Q214" s="117" t="str">
        <f t="shared" si="10"/>
        <v>OK</v>
      </c>
      <c r="R214" s="117" t="str">
        <f t="shared" si="11"/>
        <v>OK</v>
      </c>
      <c r="S214" s="117" t="str">
        <f t="shared" si="12"/>
        <v>OK</v>
      </c>
      <c r="T214" s="117" t="str">
        <f t="shared" si="13"/>
        <v>OK</v>
      </c>
      <c r="U214" s="117" t="str">
        <f t="shared" si="14"/>
        <v>OK</v>
      </c>
      <c r="V214" s="117" t="str">
        <f t="shared" si="15"/>
        <v>OK</v>
      </c>
      <c r="W214" s="117" t="str">
        <f t="shared" si="16"/>
        <v>OK</v>
      </c>
      <c r="X214" s="117" t="str">
        <f t="shared" si="17"/>
        <v>OK</v>
      </c>
      <c r="Y214" s="117" t="str">
        <f t="shared" si="18"/>
        <v>OK</v>
      </c>
      <c r="Z214" s="117" t="str">
        <f t="shared" si="19"/>
        <v>OK</v>
      </c>
      <c r="AA214" s="117" t="str">
        <f t="shared" si="20"/>
        <v>OK</v>
      </c>
    </row>
    <row r="215" spans="1:27">
      <c r="A215" s="196" t="s">
        <v>351</v>
      </c>
      <c r="B215" s="18" t="str">
        <f ca="1">'N3.36'!$A$12</f>
        <v>No entry required</v>
      </c>
      <c r="C215" s="65" t="s">
        <v>55</v>
      </c>
      <c r="D215" s="252"/>
      <c r="E215" s="252"/>
      <c r="F215" s="252"/>
      <c r="G215" s="252"/>
      <c r="H215" s="252"/>
      <c r="I215" s="252"/>
      <c r="J215" s="252"/>
      <c r="K215" s="252"/>
      <c r="L215" s="252"/>
      <c r="M215" s="252"/>
      <c r="N215" s="97">
        <f t="shared" si="21"/>
        <v>0</v>
      </c>
      <c r="P215" s="14"/>
      <c r="Q215" s="117" t="str">
        <f t="shared" si="10"/>
        <v>OK</v>
      </c>
      <c r="R215" s="117" t="str">
        <f t="shared" si="11"/>
        <v>OK</v>
      </c>
      <c r="S215" s="117" t="str">
        <f t="shared" si="12"/>
        <v>OK</v>
      </c>
      <c r="T215" s="117" t="str">
        <f t="shared" si="13"/>
        <v>OK</v>
      </c>
      <c r="U215" s="117" t="str">
        <f t="shared" si="14"/>
        <v>OK</v>
      </c>
      <c r="V215" s="117" t="str">
        <f t="shared" si="15"/>
        <v>OK</v>
      </c>
      <c r="W215" s="117" t="str">
        <f t="shared" si="16"/>
        <v>OK</v>
      </c>
      <c r="X215" s="117" t="str">
        <f t="shared" si="17"/>
        <v>OK</v>
      </c>
      <c r="Y215" s="117" t="str">
        <f t="shared" si="18"/>
        <v>OK</v>
      </c>
      <c r="Z215" s="117" t="str">
        <f t="shared" si="19"/>
        <v>OK</v>
      </c>
      <c r="AA215" s="117" t="str">
        <f t="shared" si="20"/>
        <v>OK</v>
      </c>
    </row>
    <row r="216" spans="1:27">
      <c r="A216" s="196" t="s">
        <v>352</v>
      </c>
      <c r="B216" s="18" t="str">
        <f ca="1">'N3.37'!$A$12</f>
        <v>No entry required</v>
      </c>
      <c r="C216" s="65" t="s">
        <v>55</v>
      </c>
      <c r="D216" s="252"/>
      <c r="E216" s="252"/>
      <c r="F216" s="252"/>
      <c r="G216" s="252"/>
      <c r="H216" s="252"/>
      <c r="I216" s="252"/>
      <c r="J216" s="252"/>
      <c r="K216" s="252"/>
      <c r="L216" s="252"/>
      <c r="M216" s="252"/>
      <c r="N216" s="97">
        <f t="shared" si="21"/>
        <v>0</v>
      </c>
      <c r="P216" s="14"/>
      <c r="Q216" s="117" t="str">
        <f t="shared" si="10"/>
        <v>OK</v>
      </c>
      <c r="R216" s="117" t="str">
        <f t="shared" si="11"/>
        <v>OK</v>
      </c>
      <c r="S216" s="117" t="str">
        <f t="shared" si="12"/>
        <v>OK</v>
      </c>
      <c r="T216" s="117" t="str">
        <f t="shared" si="13"/>
        <v>OK</v>
      </c>
      <c r="U216" s="117" t="str">
        <f t="shared" si="14"/>
        <v>OK</v>
      </c>
      <c r="V216" s="117" t="str">
        <f t="shared" si="15"/>
        <v>OK</v>
      </c>
      <c r="W216" s="117" t="str">
        <f t="shared" si="16"/>
        <v>OK</v>
      </c>
      <c r="X216" s="117" t="str">
        <f t="shared" si="17"/>
        <v>OK</v>
      </c>
      <c r="Y216" s="117" t="str">
        <f t="shared" si="18"/>
        <v>OK</v>
      </c>
      <c r="Z216" s="117" t="str">
        <f t="shared" si="19"/>
        <v>OK</v>
      </c>
      <c r="AA216" s="117" t="str">
        <f t="shared" si="20"/>
        <v>OK</v>
      </c>
    </row>
    <row r="217" spans="1:27">
      <c r="A217" s="196" t="s">
        <v>353</v>
      </c>
      <c r="B217" s="18" t="str">
        <f ca="1">'N3.38'!$A$12</f>
        <v>No entry required</v>
      </c>
      <c r="C217" s="65" t="s">
        <v>55</v>
      </c>
      <c r="D217" s="252"/>
      <c r="E217" s="252"/>
      <c r="F217" s="252"/>
      <c r="G217" s="252"/>
      <c r="H217" s="252"/>
      <c r="I217" s="252"/>
      <c r="J217" s="252"/>
      <c r="K217" s="252"/>
      <c r="L217" s="252"/>
      <c r="M217" s="252"/>
      <c r="N217" s="97">
        <f t="shared" si="21"/>
        <v>0</v>
      </c>
      <c r="P217" s="14"/>
      <c r="Q217" s="117" t="str">
        <f t="shared" si="10"/>
        <v>OK</v>
      </c>
      <c r="R217" s="117" t="str">
        <f t="shared" si="11"/>
        <v>OK</v>
      </c>
      <c r="S217" s="117" t="str">
        <f t="shared" si="12"/>
        <v>OK</v>
      </c>
      <c r="T217" s="117" t="str">
        <f t="shared" si="13"/>
        <v>OK</v>
      </c>
      <c r="U217" s="117" t="str">
        <f t="shared" si="14"/>
        <v>OK</v>
      </c>
      <c r="V217" s="117" t="str">
        <f t="shared" si="15"/>
        <v>OK</v>
      </c>
      <c r="W217" s="117" t="str">
        <f t="shared" si="16"/>
        <v>OK</v>
      </c>
      <c r="X217" s="117" t="str">
        <f t="shared" si="17"/>
        <v>OK</v>
      </c>
      <c r="Y217" s="117" t="str">
        <f t="shared" si="18"/>
        <v>OK</v>
      </c>
      <c r="Z217" s="117" t="str">
        <f t="shared" si="19"/>
        <v>OK</v>
      </c>
      <c r="AA217" s="117" t="str">
        <f t="shared" si="20"/>
        <v>OK</v>
      </c>
    </row>
    <row r="218" spans="1:27">
      <c r="A218" s="196" t="s">
        <v>354</v>
      </c>
      <c r="B218" s="18" t="str">
        <f ca="1">'N3.40'!$A$12</f>
        <v>No entry required</v>
      </c>
      <c r="C218" s="65" t="s">
        <v>55</v>
      </c>
      <c r="D218" s="252"/>
      <c r="E218" s="252"/>
      <c r="F218" s="252"/>
      <c r="G218" s="252"/>
      <c r="H218" s="252"/>
      <c r="I218" s="252"/>
      <c r="J218" s="252"/>
      <c r="K218" s="252"/>
      <c r="L218" s="252"/>
      <c r="M218" s="252"/>
      <c r="N218" s="97">
        <f t="shared" si="21"/>
        <v>0</v>
      </c>
      <c r="P218" s="14"/>
      <c r="Q218" s="117" t="str">
        <f t="shared" ref="Q218:AA225" si="22">IF(ABS(D46-D89-D132-D175-D218)&lt;0.01,"OK","Error")</f>
        <v>OK</v>
      </c>
      <c r="R218" s="117" t="str">
        <f t="shared" si="22"/>
        <v>OK</v>
      </c>
      <c r="S218" s="117" t="str">
        <f t="shared" si="22"/>
        <v>OK</v>
      </c>
      <c r="T218" s="117" t="str">
        <f t="shared" si="22"/>
        <v>OK</v>
      </c>
      <c r="U218" s="117" t="str">
        <f t="shared" si="22"/>
        <v>OK</v>
      </c>
      <c r="V218" s="117" t="str">
        <f t="shared" si="22"/>
        <v>OK</v>
      </c>
      <c r="W218" s="117" t="str">
        <f t="shared" si="22"/>
        <v>OK</v>
      </c>
      <c r="X218" s="117" t="str">
        <f t="shared" si="22"/>
        <v>OK</v>
      </c>
      <c r="Y218" s="117" t="str">
        <f t="shared" si="22"/>
        <v>OK</v>
      </c>
      <c r="Z218" s="117" t="str">
        <f t="shared" si="22"/>
        <v>OK</v>
      </c>
      <c r="AA218" s="117" t="str">
        <f t="shared" si="22"/>
        <v>OK</v>
      </c>
    </row>
    <row r="219" spans="1:27">
      <c r="A219" s="196" t="s">
        <v>355</v>
      </c>
      <c r="B219" s="18" t="str">
        <f ca="1">'N3.41'!$A$12</f>
        <v>No entry required</v>
      </c>
      <c r="C219" s="65" t="s">
        <v>55</v>
      </c>
      <c r="D219" s="252"/>
      <c r="E219" s="252"/>
      <c r="F219" s="252"/>
      <c r="G219" s="252"/>
      <c r="H219" s="252"/>
      <c r="I219" s="252"/>
      <c r="J219" s="252"/>
      <c r="K219" s="252"/>
      <c r="L219" s="252"/>
      <c r="M219" s="252"/>
      <c r="N219" s="97">
        <f t="shared" si="21"/>
        <v>0</v>
      </c>
      <c r="P219" s="14"/>
      <c r="Q219" s="117" t="str">
        <f t="shared" si="22"/>
        <v>OK</v>
      </c>
      <c r="R219" s="117" t="str">
        <f t="shared" si="22"/>
        <v>OK</v>
      </c>
      <c r="S219" s="117" t="str">
        <f t="shared" si="22"/>
        <v>OK</v>
      </c>
      <c r="T219" s="117" t="str">
        <f t="shared" si="22"/>
        <v>OK</v>
      </c>
      <c r="U219" s="117" t="str">
        <f t="shared" si="22"/>
        <v>OK</v>
      </c>
      <c r="V219" s="117" t="str">
        <f t="shared" si="22"/>
        <v>OK</v>
      </c>
      <c r="W219" s="117" t="str">
        <f t="shared" si="22"/>
        <v>OK</v>
      </c>
      <c r="X219" s="117" t="str">
        <f t="shared" si="22"/>
        <v>OK</v>
      </c>
      <c r="Y219" s="117" t="str">
        <f t="shared" si="22"/>
        <v>OK</v>
      </c>
      <c r="Z219" s="117" t="str">
        <f t="shared" si="22"/>
        <v>OK</v>
      </c>
      <c r="AA219" s="117" t="str">
        <f t="shared" si="22"/>
        <v>OK</v>
      </c>
    </row>
    <row r="220" spans="1:27">
      <c r="A220" s="196" t="s">
        <v>356</v>
      </c>
      <c r="B220" s="18" t="str">
        <f ca="1">'N3.42'!$A$12</f>
        <v>No entry required</v>
      </c>
      <c r="C220" s="65" t="s">
        <v>55</v>
      </c>
      <c r="D220" s="252"/>
      <c r="E220" s="252"/>
      <c r="F220" s="252"/>
      <c r="G220" s="252"/>
      <c r="H220" s="252"/>
      <c r="I220" s="252"/>
      <c r="J220" s="252"/>
      <c r="K220" s="252"/>
      <c r="L220" s="252"/>
      <c r="M220" s="252"/>
      <c r="N220" s="97">
        <f t="shared" si="21"/>
        <v>0</v>
      </c>
      <c r="P220" s="14"/>
      <c r="Q220" s="117" t="str">
        <f t="shared" si="22"/>
        <v>OK</v>
      </c>
      <c r="R220" s="117" t="str">
        <f t="shared" si="22"/>
        <v>OK</v>
      </c>
      <c r="S220" s="117" t="str">
        <f t="shared" si="22"/>
        <v>OK</v>
      </c>
      <c r="T220" s="117" t="str">
        <f t="shared" si="22"/>
        <v>OK</v>
      </c>
      <c r="U220" s="117" t="str">
        <f t="shared" si="22"/>
        <v>OK</v>
      </c>
      <c r="V220" s="117" t="str">
        <f t="shared" si="22"/>
        <v>OK</v>
      </c>
      <c r="W220" s="117" t="str">
        <f t="shared" si="22"/>
        <v>OK</v>
      </c>
      <c r="X220" s="117" t="str">
        <f t="shared" si="22"/>
        <v>OK</v>
      </c>
      <c r="Y220" s="117" t="str">
        <f t="shared" si="22"/>
        <v>OK</v>
      </c>
      <c r="Z220" s="117" t="str">
        <f t="shared" si="22"/>
        <v>OK</v>
      </c>
      <c r="AA220" s="117" t="str">
        <f t="shared" si="22"/>
        <v>OK</v>
      </c>
    </row>
    <row r="221" spans="1:27">
      <c r="A221" s="196" t="s">
        <v>357</v>
      </c>
      <c r="B221" s="18" t="str">
        <f ca="1">'N3.43'!$A$12</f>
        <v>No entry required</v>
      </c>
      <c r="C221" s="65" t="s">
        <v>55</v>
      </c>
      <c r="D221" s="252"/>
      <c r="E221" s="252"/>
      <c r="F221" s="252"/>
      <c r="G221" s="252"/>
      <c r="H221" s="252"/>
      <c r="I221" s="252"/>
      <c r="J221" s="252"/>
      <c r="K221" s="252"/>
      <c r="L221" s="252"/>
      <c r="M221" s="252"/>
      <c r="N221" s="97">
        <f t="shared" si="21"/>
        <v>0</v>
      </c>
      <c r="P221" s="14"/>
      <c r="Q221" s="117" t="str">
        <f t="shared" si="22"/>
        <v>OK</v>
      </c>
      <c r="R221" s="117" t="str">
        <f t="shared" si="22"/>
        <v>OK</v>
      </c>
      <c r="S221" s="117" t="str">
        <f t="shared" si="22"/>
        <v>OK</v>
      </c>
      <c r="T221" s="117" t="str">
        <f t="shared" si="22"/>
        <v>OK</v>
      </c>
      <c r="U221" s="117" t="str">
        <f t="shared" si="22"/>
        <v>OK</v>
      </c>
      <c r="V221" s="117" t="str">
        <f t="shared" si="22"/>
        <v>OK</v>
      </c>
      <c r="W221" s="117" t="str">
        <f t="shared" si="22"/>
        <v>OK</v>
      </c>
      <c r="X221" s="117" t="str">
        <f t="shared" si="22"/>
        <v>OK</v>
      </c>
      <c r="Y221" s="117" t="str">
        <f t="shared" si="22"/>
        <v>OK</v>
      </c>
      <c r="Z221" s="117" t="str">
        <f t="shared" si="22"/>
        <v>OK</v>
      </c>
      <c r="AA221" s="117" t="str">
        <f t="shared" si="22"/>
        <v>OK</v>
      </c>
    </row>
    <row r="222" spans="1:27">
      <c r="A222" s="196" t="s">
        <v>358</v>
      </c>
      <c r="B222" s="18" t="str">
        <f ca="1">'N3.44'!$A$12</f>
        <v>No entry required</v>
      </c>
      <c r="C222" s="65" t="s">
        <v>55</v>
      </c>
      <c r="D222" s="252"/>
      <c r="E222" s="252"/>
      <c r="F222" s="252"/>
      <c r="G222" s="252"/>
      <c r="H222" s="252"/>
      <c r="I222" s="252"/>
      <c r="J222" s="252"/>
      <c r="K222" s="252"/>
      <c r="L222" s="252"/>
      <c r="M222" s="252"/>
      <c r="N222" s="97">
        <f t="shared" si="21"/>
        <v>0</v>
      </c>
      <c r="P222" s="14"/>
      <c r="Q222" s="117" t="str">
        <f t="shared" si="22"/>
        <v>OK</v>
      </c>
      <c r="R222" s="117" t="str">
        <f t="shared" si="22"/>
        <v>OK</v>
      </c>
      <c r="S222" s="117" t="str">
        <f t="shared" si="22"/>
        <v>OK</v>
      </c>
      <c r="T222" s="117" t="str">
        <f t="shared" si="22"/>
        <v>OK</v>
      </c>
      <c r="U222" s="117" t="str">
        <f t="shared" si="22"/>
        <v>OK</v>
      </c>
      <c r="V222" s="117" t="str">
        <f t="shared" si="22"/>
        <v>OK</v>
      </c>
      <c r="W222" s="117" t="str">
        <f t="shared" si="22"/>
        <v>OK</v>
      </c>
      <c r="X222" s="117" t="str">
        <f t="shared" si="22"/>
        <v>OK</v>
      </c>
      <c r="Y222" s="117" t="str">
        <f t="shared" si="22"/>
        <v>OK</v>
      </c>
      <c r="Z222" s="117" t="str">
        <f t="shared" si="22"/>
        <v>OK</v>
      </c>
      <c r="AA222" s="117" t="str">
        <f t="shared" si="22"/>
        <v>OK</v>
      </c>
    </row>
    <row r="223" spans="1:27">
      <c r="A223" s="196" t="s">
        <v>359</v>
      </c>
      <c r="B223" s="18" t="str">
        <f ca="1">'N3.45'!$A$12</f>
        <v>No entry required</v>
      </c>
      <c r="C223" s="65" t="s">
        <v>55</v>
      </c>
      <c r="D223" s="252"/>
      <c r="E223" s="252"/>
      <c r="F223" s="252"/>
      <c r="G223" s="252"/>
      <c r="H223" s="252"/>
      <c r="I223" s="252"/>
      <c r="J223" s="252"/>
      <c r="K223" s="252"/>
      <c r="L223" s="252"/>
      <c r="M223" s="252"/>
      <c r="N223" s="97">
        <f t="shared" si="21"/>
        <v>0</v>
      </c>
      <c r="P223" s="14"/>
      <c r="Q223" s="117" t="str">
        <f t="shared" si="22"/>
        <v>OK</v>
      </c>
      <c r="R223" s="117" t="str">
        <f t="shared" si="22"/>
        <v>OK</v>
      </c>
      <c r="S223" s="117" t="str">
        <f t="shared" si="22"/>
        <v>OK</v>
      </c>
      <c r="T223" s="117" t="str">
        <f t="shared" si="22"/>
        <v>OK</v>
      </c>
      <c r="U223" s="117" t="str">
        <f t="shared" si="22"/>
        <v>OK</v>
      </c>
      <c r="V223" s="117" t="str">
        <f t="shared" si="22"/>
        <v>OK</v>
      </c>
      <c r="W223" s="117" t="str">
        <f t="shared" si="22"/>
        <v>OK</v>
      </c>
      <c r="X223" s="117" t="str">
        <f t="shared" si="22"/>
        <v>OK</v>
      </c>
      <c r="Y223" s="117" t="str">
        <f t="shared" si="22"/>
        <v>OK</v>
      </c>
      <c r="Z223" s="117" t="str">
        <f t="shared" si="22"/>
        <v>OK</v>
      </c>
      <c r="AA223" s="117" t="str">
        <f t="shared" si="22"/>
        <v>OK</v>
      </c>
    </row>
    <row r="224" spans="1:27">
      <c r="A224" s="196" t="s">
        <v>360</v>
      </c>
      <c r="B224" s="18" t="str">
        <f ca="1">'N3.46'!$A$12</f>
        <v>No entry required</v>
      </c>
      <c r="C224" s="65" t="s">
        <v>55</v>
      </c>
      <c r="D224" s="252"/>
      <c r="E224" s="252"/>
      <c r="F224" s="252"/>
      <c r="G224" s="252"/>
      <c r="H224" s="252"/>
      <c r="I224" s="252"/>
      <c r="J224" s="252"/>
      <c r="K224" s="252"/>
      <c r="L224" s="252"/>
      <c r="M224" s="252"/>
      <c r="N224" s="97">
        <f t="shared" si="21"/>
        <v>0</v>
      </c>
      <c r="P224" s="14"/>
      <c r="Q224" s="117" t="str">
        <f t="shared" si="22"/>
        <v>OK</v>
      </c>
      <c r="R224" s="117" t="str">
        <f t="shared" si="22"/>
        <v>OK</v>
      </c>
      <c r="S224" s="117" t="str">
        <f t="shared" si="22"/>
        <v>OK</v>
      </c>
      <c r="T224" s="117" t="str">
        <f t="shared" si="22"/>
        <v>OK</v>
      </c>
      <c r="U224" s="117" t="str">
        <f t="shared" si="22"/>
        <v>OK</v>
      </c>
      <c r="V224" s="117" t="str">
        <f t="shared" si="22"/>
        <v>OK</v>
      </c>
      <c r="W224" s="117" t="str">
        <f t="shared" si="22"/>
        <v>OK</v>
      </c>
      <c r="X224" s="117" t="str">
        <f t="shared" si="22"/>
        <v>OK</v>
      </c>
      <c r="Y224" s="117" t="str">
        <f t="shared" si="22"/>
        <v>OK</v>
      </c>
      <c r="Z224" s="117" t="str">
        <f t="shared" si="22"/>
        <v>OK</v>
      </c>
      <c r="AA224" s="117" t="str">
        <f t="shared" si="22"/>
        <v>OK</v>
      </c>
    </row>
    <row r="225" spans="1:27">
      <c r="A225" s="196" t="s">
        <v>361</v>
      </c>
      <c r="B225" s="18" t="str">
        <f ca="1">'N3.47'!$A$12</f>
        <v>No entry required</v>
      </c>
      <c r="C225" s="65" t="s">
        <v>55</v>
      </c>
      <c r="D225" s="252"/>
      <c r="E225" s="252"/>
      <c r="F225" s="252"/>
      <c r="G225" s="252"/>
      <c r="H225" s="252"/>
      <c r="I225" s="252"/>
      <c r="J225" s="252"/>
      <c r="K225" s="252"/>
      <c r="L225" s="252"/>
      <c r="M225" s="252"/>
      <c r="N225" s="97">
        <f t="shared" si="21"/>
        <v>0</v>
      </c>
      <c r="P225" s="14"/>
      <c r="Q225" s="117" t="str">
        <f t="shared" si="22"/>
        <v>OK</v>
      </c>
      <c r="R225" s="117" t="str">
        <f t="shared" si="22"/>
        <v>OK</v>
      </c>
      <c r="S225" s="117" t="str">
        <f t="shared" si="22"/>
        <v>OK</v>
      </c>
      <c r="T225" s="117" t="str">
        <f t="shared" si="22"/>
        <v>OK</v>
      </c>
      <c r="U225" s="117" t="str">
        <f t="shared" si="22"/>
        <v>OK</v>
      </c>
      <c r="V225" s="117" t="str">
        <f t="shared" si="22"/>
        <v>OK</v>
      </c>
      <c r="W225" s="117" t="str">
        <f t="shared" si="22"/>
        <v>OK</v>
      </c>
      <c r="X225" s="117" t="str">
        <f t="shared" si="22"/>
        <v>OK</v>
      </c>
      <c r="Y225" s="117" t="str">
        <f t="shared" si="22"/>
        <v>OK</v>
      </c>
      <c r="Z225" s="117" t="str">
        <f t="shared" si="22"/>
        <v>OK</v>
      </c>
      <c r="AA225" s="117" t="str">
        <f t="shared" si="22"/>
        <v>OK</v>
      </c>
    </row>
    <row r="226" spans="1:27">
      <c r="A226" s="17"/>
      <c r="B226" s="18" t="s">
        <v>29</v>
      </c>
      <c r="C226" s="65" t="s">
        <v>55</v>
      </c>
      <c r="D226" s="65"/>
      <c r="E226" s="65"/>
      <c r="F226" s="65"/>
      <c r="G226" s="65"/>
      <c r="H226" s="65"/>
      <c r="I226" s="65"/>
      <c r="J226" s="65"/>
      <c r="K226" s="65"/>
      <c r="L226" s="65"/>
      <c r="M226" s="65"/>
      <c r="N226" s="206">
        <f>SUM(N189:N225)</f>
        <v>27.340030178295834</v>
      </c>
      <c r="O226" s="256"/>
      <c r="P226" s="14"/>
      <c r="Q226" s="120" t="str">
        <f t="shared" ref="Q226:AA226" si="23">IF(ISERROR(MATCH("Error",Q189:Q225,0)),"OK","Error")</f>
        <v>OK</v>
      </c>
      <c r="R226" s="120" t="str">
        <f t="shared" si="23"/>
        <v>OK</v>
      </c>
      <c r="S226" s="120" t="str">
        <f t="shared" si="23"/>
        <v>OK</v>
      </c>
      <c r="T226" s="120" t="str">
        <f t="shared" si="23"/>
        <v>OK</v>
      </c>
      <c r="U226" s="120" t="str">
        <f t="shared" si="23"/>
        <v>OK</v>
      </c>
      <c r="V226" s="120" t="str">
        <f t="shared" si="23"/>
        <v>OK</v>
      </c>
      <c r="W226" s="120" t="str">
        <f t="shared" si="23"/>
        <v>OK</v>
      </c>
      <c r="X226" s="120" t="str">
        <f t="shared" si="23"/>
        <v>OK</v>
      </c>
      <c r="Y226" s="120" t="str">
        <f t="shared" si="23"/>
        <v>OK</v>
      </c>
      <c r="Z226" s="120" t="str">
        <f t="shared" si="23"/>
        <v>OK</v>
      </c>
      <c r="AA226" s="120" t="str">
        <f t="shared" si="23"/>
        <v>OK</v>
      </c>
    </row>
    <row r="230" spans="1:27">
      <c r="B230" s="257"/>
      <c r="D230" s="258"/>
      <c r="E230" s="258"/>
      <c r="F230" s="258"/>
      <c r="G230" s="258"/>
      <c r="H230" s="258"/>
      <c r="I230" s="258"/>
      <c r="J230" s="258"/>
      <c r="K230" s="258"/>
      <c r="L230" s="258"/>
      <c r="M230" s="258"/>
    </row>
    <row r="231" spans="1:27">
      <c r="B231" s="257"/>
      <c r="D231" s="258"/>
      <c r="E231" s="258"/>
      <c r="F231" s="258"/>
      <c r="G231" s="258"/>
      <c r="H231" s="258"/>
      <c r="I231" s="258"/>
      <c r="J231" s="258"/>
      <c r="K231" s="258"/>
      <c r="L231" s="258"/>
      <c r="M231" s="258"/>
    </row>
    <row r="232" spans="1:27">
      <c r="B232" s="257"/>
      <c r="D232" s="258"/>
      <c r="E232" s="258"/>
      <c r="F232" s="258"/>
      <c r="G232" s="258"/>
      <c r="H232" s="258"/>
      <c r="I232" s="258"/>
      <c r="J232" s="258"/>
      <c r="K232" s="258"/>
      <c r="L232" s="258"/>
      <c r="M232" s="258"/>
    </row>
    <row r="233" spans="1:27">
      <c r="B233" s="257"/>
      <c r="D233" s="258"/>
      <c r="E233" s="258"/>
      <c r="F233" s="258"/>
      <c r="G233" s="258"/>
      <c r="H233" s="258"/>
      <c r="I233" s="258"/>
      <c r="J233" s="258"/>
      <c r="K233" s="258"/>
      <c r="L233" s="258"/>
      <c r="M233" s="258"/>
    </row>
    <row r="234" spans="1:27">
      <c r="B234" s="257"/>
      <c r="D234" s="258"/>
      <c r="E234" s="258"/>
      <c r="F234" s="258"/>
      <c r="G234" s="258"/>
      <c r="H234" s="258"/>
      <c r="I234" s="258"/>
      <c r="J234" s="258"/>
      <c r="K234" s="258"/>
      <c r="L234" s="258"/>
      <c r="M234" s="258"/>
    </row>
    <row r="235" spans="1:27">
      <c r="B235" s="257"/>
      <c r="D235" s="258"/>
      <c r="E235" s="258"/>
      <c r="F235" s="258"/>
      <c r="G235" s="258"/>
      <c r="H235" s="258"/>
      <c r="I235" s="258"/>
      <c r="J235" s="258"/>
      <c r="K235" s="258"/>
      <c r="L235" s="258"/>
      <c r="M235" s="258"/>
    </row>
    <row r="236" spans="1:27">
      <c r="B236" s="257"/>
      <c r="D236" s="258"/>
      <c r="E236" s="258"/>
      <c r="F236" s="258"/>
      <c r="G236" s="258"/>
      <c r="H236" s="258"/>
      <c r="I236" s="258"/>
      <c r="J236" s="258"/>
      <c r="K236" s="258"/>
      <c r="L236" s="258"/>
      <c r="M236" s="258"/>
    </row>
    <row r="237" spans="1:27">
      <c r="B237" s="257"/>
      <c r="D237" s="258"/>
      <c r="E237" s="258"/>
      <c r="F237" s="258"/>
      <c r="G237" s="258"/>
      <c r="H237" s="258"/>
      <c r="I237" s="258"/>
      <c r="J237" s="258"/>
      <c r="K237" s="258"/>
      <c r="L237" s="258"/>
      <c r="M237" s="258"/>
    </row>
    <row r="238" spans="1:27">
      <c r="B238" s="257"/>
      <c r="D238" s="258"/>
      <c r="E238" s="258"/>
      <c r="F238" s="258"/>
      <c r="G238" s="258"/>
      <c r="H238" s="258"/>
      <c r="I238" s="258"/>
      <c r="J238" s="258"/>
      <c r="K238" s="258"/>
      <c r="L238" s="258"/>
      <c r="M238" s="258"/>
    </row>
    <row r="239" spans="1:27">
      <c r="B239" s="257"/>
      <c r="D239" s="258"/>
      <c r="E239" s="258"/>
      <c r="F239" s="258"/>
      <c r="G239" s="258"/>
      <c r="H239" s="258"/>
      <c r="I239" s="258"/>
      <c r="J239" s="258"/>
      <c r="K239" s="258"/>
      <c r="L239" s="258"/>
      <c r="M239" s="258"/>
    </row>
    <row r="240" spans="1:27">
      <c r="B240" s="257"/>
      <c r="D240" s="258"/>
      <c r="E240" s="258"/>
      <c r="F240" s="258"/>
      <c r="G240" s="258"/>
      <c r="H240" s="258"/>
      <c r="I240" s="258"/>
      <c r="J240" s="258"/>
      <c r="K240" s="258"/>
      <c r="L240" s="258"/>
      <c r="M240" s="258"/>
    </row>
    <row r="241" spans="2:13">
      <c r="B241" s="257"/>
      <c r="D241" s="258"/>
      <c r="E241" s="258"/>
      <c r="F241" s="258"/>
      <c r="G241" s="258"/>
      <c r="H241" s="258"/>
      <c r="I241" s="258"/>
      <c r="J241" s="258"/>
      <c r="K241" s="258"/>
      <c r="L241" s="258"/>
      <c r="M241" s="258"/>
    </row>
    <row r="242" spans="2:13">
      <c r="B242" s="257"/>
      <c r="D242" s="258"/>
      <c r="E242" s="258"/>
      <c r="F242" s="258"/>
      <c r="G242" s="258"/>
      <c r="H242" s="258"/>
      <c r="I242" s="258"/>
      <c r="J242" s="258"/>
      <c r="K242" s="258"/>
      <c r="L242" s="258"/>
      <c r="M242" s="258"/>
    </row>
    <row r="243" spans="2:13">
      <c r="B243" s="257"/>
      <c r="D243" s="258"/>
      <c r="E243" s="258"/>
      <c r="F243" s="258"/>
      <c r="G243" s="258"/>
      <c r="H243" s="258"/>
      <c r="I243" s="258"/>
      <c r="J243" s="258"/>
      <c r="K243" s="258"/>
      <c r="L243" s="258"/>
      <c r="M243" s="258"/>
    </row>
    <row r="244" spans="2:13">
      <c r="B244" s="257"/>
      <c r="D244" s="258"/>
      <c r="E244" s="258"/>
      <c r="F244" s="258"/>
      <c r="G244" s="258"/>
      <c r="H244" s="258"/>
      <c r="I244" s="258"/>
      <c r="J244" s="258"/>
      <c r="K244" s="258"/>
      <c r="L244" s="258"/>
      <c r="M244" s="258"/>
    </row>
    <row r="245" spans="2:13">
      <c r="B245" s="257"/>
      <c r="D245" s="258"/>
      <c r="E245" s="258"/>
      <c r="F245" s="258"/>
      <c r="G245" s="258"/>
      <c r="H245" s="258"/>
      <c r="I245" s="258"/>
      <c r="J245" s="258"/>
      <c r="K245" s="258"/>
      <c r="L245" s="258"/>
      <c r="M245" s="258"/>
    </row>
    <row r="246" spans="2:13">
      <c r="B246" s="257"/>
      <c r="D246" s="258"/>
      <c r="E246" s="258"/>
      <c r="F246" s="258"/>
      <c r="G246" s="258"/>
      <c r="H246" s="258"/>
      <c r="I246" s="258"/>
      <c r="J246" s="258"/>
      <c r="K246" s="258"/>
      <c r="L246" s="258"/>
      <c r="M246" s="258"/>
    </row>
    <row r="247" spans="2:13">
      <c r="B247" s="257"/>
      <c r="D247" s="258"/>
      <c r="E247" s="258"/>
      <c r="F247" s="258"/>
      <c r="G247" s="258"/>
      <c r="H247" s="258"/>
      <c r="I247" s="258"/>
      <c r="J247" s="258"/>
      <c r="K247" s="258"/>
      <c r="L247" s="258"/>
      <c r="M247" s="258"/>
    </row>
    <row r="248" spans="2:13">
      <c r="B248" s="257"/>
      <c r="D248" s="258"/>
      <c r="E248" s="258"/>
      <c r="F248" s="258"/>
      <c r="G248" s="258"/>
      <c r="H248" s="258"/>
      <c r="I248" s="258"/>
      <c r="J248" s="258"/>
      <c r="K248" s="258"/>
      <c r="L248" s="258"/>
      <c r="M248" s="258"/>
    </row>
    <row r="249" spans="2:13">
      <c r="B249" s="257"/>
      <c r="D249" s="258"/>
      <c r="E249" s="258"/>
      <c r="F249" s="258"/>
      <c r="G249" s="258"/>
      <c r="H249" s="258"/>
      <c r="I249" s="258"/>
      <c r="J249" s="258"/>
      <c r="K249" s="258"/>
      <c r="L249" s="258"/>
      <c r="M249" s="258"/>
    </row>
    <row r="250" spans="2:13">
      <c r="B250" s="257"/>
      <c r="D250" s="258"/>
      <c r="E250" s="258"/>
      <c r="F250" s="258"/>
      <c r="G250" s="258"/>
      <c r="H250" s="258"/>
      <c r="I250" s="258"/>
      <c r="J250" s="258"/>
      <c r="K250" s="258"/>
      <c r="L250" s="258"/>
      <c r="M250" s="258"/>
    </row>
    <row r="251" spans="2:13">
      <c r="D251" s="258"/>
      <c r="E251" s="258"/>
      <c r="F251" s="258"/>
      <c r="G251" s="258"/>
      <c r="H251" s="258"/>
      <c r="I251" s="258"/>
      <c r="J251" s="258"/>
      <c r="K251" s="258"/>
      <c r="L251" s="258"/>
      <c r="M251" s="258"/>
    </row>
  </sheetData>
  <mergeCells count="7">
    <mergeCell ref="D101:M101"/>
    <mergeCell ref="D144:M144"/>
    <mergeCell ref="D187:M187"/>
    <mergeCell ref="Q187:Z187"/>
    <mergeCell ref="D15:M15"/>
    <mergeCell ref="Q15:Z15"/>
    <mergeCell ref="D58:M58"/>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9" tint="-0.499984740745262"/>
  </sheetPr>
  <dimension ref="A1:CB226"/>
  <sheetViews>
    <sheetView workbookViewId="0"/>
  </sheetViews>
  <sheetFormatPr defaultRowHeight="15"/>
  <cols>
    <col min="2" max="2" width="44" bestFit="1" customWidth="1"/>
    <col min="3" max="3" width="9" customWidth="1"/>
    <col min="14" max="14" width="10.85546875" bestFit="1" customWidth="1"/>
    <col min="16" max="16" width="9" customWidth="1"/>
    <col min="47" max="47" width="9.42578125" bestFit="1" customWidth="1"/>
  </cols>
  <sheetData>
    <row r="1" spans="1:80" s="3" customFormat="1" ht="24.75">
      <c r="A1" s="1" t="str">
        <f>N0_Cover!A1</f>
        <v>RIIO-2 Business Plan Data Template</v>
      </c>
      <c r="B1" s="2"/>
      <c r="C1" s="2"/>
      <c r="D1" s="2"/>
      <c r="E1" s="2"/>
      <c r="F1" s="73"/>
      <c r="G1" s="2"/>
      <c r="H1" s="2"/>
      <c r="I1" s="2"/>
      <c r="J1" s="2"/>
      <c r="K1" s="2"/>
      <c r="L1" s="2"/>
      <c r="M1" s="2"/>
      <c r="N1" s="2"/>
      <c r="O1" s="2"/>
      <c r="P1" s="2"/>
      <c r="Q1" s="2"/>
      <c r="R1" s="2"/>
      <c r="S1" s="2"/>
      <c r="T1" s="2"/>
      <c r="U1" s="2"/>
      <c r="V1" s="2"/>
      <c r="W1" s="2"/>
      <c r="X1" s="2"/>
      <c r="Y1" s="2"/>
      <c r="Z1" s="2"/>
      <c r="AA1" s="2"/>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row>
    <row r="2" spans="1:80" s="3" customFormat="1" ht="22.5">
      <c r="A2" s="1" t="str">
        <f>N0_Cover!$B$12</f>
        <v>Scottish Power Transmission</v>
      </c>
      <c r="B2" s="4"/>
      <c r="C2" s="4"/>
      <c r="D2" s="4"/>
      <c r="E2" s="4"/>
      <c r="F2" s="4"/>
      <c r="G2" s="4"/>
      <c r="H2" s="4"/>
      <c r="I2" s="4"/>
      <c r="J2" s="4"/>
      <c r="K2" s="4"/>
      <c r="L2" s="4"/>
      <c r="M2" s="4"/>
      <c r="N2" s="4"/>
      <c r="O2" s="4"/>
      <c r="P2" s="4"/>
      <c r="Q2" s="4"/>
      <c r="R2" s="4"/>
      <c r="S2" s="4"/>
      <c r="T2" s="4"/>
      <c r="U2" s="4"/>
      <c r="V2" s="4"/>
      <c r="W2" s="4"/>
      <c r="X2" s="4"/>
      <c r="Y2" s="4"/>
      <c r="Z2" s="4"/>
      <c r="AA2" s="4"/>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row>
    <row r="3" spans="1:80" s="3" customFormat="1" ht="19.5">
      <c r="A3" s="5" t="str">
        <f>"Workbook " &amp; N0_Cover!$B$14</f>
        <v>Workbook N: NARM</v>
      </c>
      <c r="B3" s="6"/>
      <c r="C3" s="6"/>
      <c r="D3" s="6"/>
      <c r="E3" s="6"/>
      <c r="F3" s="6"/>
      <c r="G3" s="6"/>
      <c r="H3" s="6"/>
      <c r="I3" s="6"/>
      <c r="J3" s="6"/>
      <c r="K3" s="6"/>
      <c r="L3" s="6"/>
      <c r="M3" s="6"/>
      <c r="N3" s="6"/>
      <c r="O3" s="6"/>
      <c r="P3" s="6"/>
      <c r="Q3" s="6"/>
      <c r="R3" s="6"/>
      <c r="S3" s="6"/>
      <c r="T3" s="6"/>
      <c r="U3" s="6"/>
      <c r="V3" s="6"/>
      <c r="W3" s="6"/>
      <c r="X3" s="6"/>
      <c r="Y3" s="6"/>
      <c r="Z3" s="6"/>
      <c r="AA3" s="6"/>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row>
    <row r="4" spans="1:80" s="3" customFormat="1" ht="18">
      <c r="A4" s="7" t="str">
        <f>"Submission Version " &amp; N0_Cover!$B$15 &amp; " - Submitted on " &amp; TEXT(N0_Cover!$B$16,"dd mmm yyyy")</f>
        <v>Submission Version 3.0 - Submitted on 09 Dec 2019</v>
      </c>
      <c r="B4" s="8"/>
      <c r="C4" s="8"/>
      <c r="D4" s="8"/>
      <c r="E4" s="8"/>
      <c r="F4" s="8"/>
      <c r="G4" s="8"/>
      <c r="H4" s="8"/>
      <c r="I4" s="8"/>
      <c r="J4" s="8"/>
      <c r="K4" s="8"/>
      <c r="L4" s="8"/>
      <c r="M4" s="8"/>
      <c r="N4" s="8"/>
      <c r="O4" s="8"/>
      <c r="P4" s="8"/>
      <c r="Q4" s="8"/>
      <c r="R4" s="8"/>
      <c r="S4" s="8"/>
      <c r="T4" s="8"/>
      <c r="U4" s="8"/>
      <c r="V4" s="8"/>
      <c r="W4" s="8"/>
      <c r="X4" s="8"/>
      <c r="Y4" s="8"/>
      <c r="Z4" s="8"/>
      <c r="AA4" s="8"/>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row>
    <row r="5" spans="1:80" s="3" customFormat="1" ht="18">
      <c r="A5" s="7" t="str">
        <f>"Template Version: " &amp; N0_Cover!$B$11</f>
        <v>Template Version: v3.0</v>
      </c>
      <c r="B5" s="8"/>
      <c r="C5" s="8"/>
      <c r="D5" s="8"/>
      <c r="E5" s="8"/>
      <c r="F5" s="8"/>
      <c r="G5" s="8"/>
      <c r="H5" s="8"/>
      <c r="I5" s="8"/>
      <c r="J5" s="8"/>
      <c r="K5" s="8"/>
      <c r="L5" s="8"/>
      <c r="M5" s="8"/>
      <c r="N5" s="8"/>
      <c r="O5" s="8"/>
      <c r="P5" s="8"/>
      <c r="Q5" s="8"/>
      <c r="R5" s="8"/>
      <c r="S5" s="8"/>
      <c r="T5" s="8"/>
      <c r="U5" s="8"/>
      <c r="V5" s="8"/>
      <c r="W5" s="8"/>
      <c r="X5" s="8"/>
      <c r="Y5" s="8"/>
      <c r="Z5" s="8"/>
      <c r="AA5" s="8"/>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row>
    <row r="6" spans="1:80" s="3" customFormat="1" ht="19.5">
      <c r="A6" s="5" t="str">
        <f ca="1">"Sheet: " &amp;VLOOKUP(RIGHT(CELL("filename",A1),LEN(CELL("filename",A1))-FIND("]",CELL("filename",A1))),'N0.1_Contents'!$A$11:$B$87,2,FALSE)</f>
        <v>Sheet: N2.4.1 Risk Components Without Intervention - End of 2025/26</v>
      </c>
      <c r="B6" s="6"/>
      <c r="C6" s="6"/>
      <c r="D6" s="6"/>
      <c r="E6" s="6"/>
      <c r="F6" s="6"/>
      <c r="G6" s="6"/>
      <c r="H6" s="6"/>
      <c r="I6" s="6"/>
      <c r="J6" s="6"/>
      <c r="K6" s="6"/>
      <c r="L6" s="6"/>
      <c r="M6" s="6"/>
      <c r="N6" s="6"/>
      <c r="O6" s="6"/>
      <c r="P6" s="6"/>
      <c r="Q6" s="6"/>
      <c r="R6" s="6"/>
      <c r="S6" s="6"/>
      <c r="T6" s="6"/>
      <c r="U6" s="6"/>
      <c r="V6" s="6"/>
      <c r="W6" s="6"/>
      <c r="X6" s="6"/>
      <c r="Y6" s="6"/>
      <c r="Z6" s="6"/>
      <c r="AA6" s="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row>
    <row r="7" spans="1:80" s="3" customFormat="1" ht="18">
      <c r="A7" s="7" t="str">
        <f>"Prices Base: " &amp; 'N0.5_Data_Constants'!C13</f>
        <v>Prices Base: 2018/19</v>
      </c>
      <c r="B7" s="8"/>
      <c r="C7" s="8"/>
      <c r="D7" s="8"/>
      <c r="E7" s="8"/>
      <c r="F7" s="8"/>
      <c r="G7" s="8"/>
      <c r="H7" s="8"/>
      <c r="I7" s="8"/>
      <c r="J7" s="8"/>
      <c r="K7" s="8"/>
      <c r="L7" s="8"/>
      <c r="M7" s="8"/>
      <c r="N7" s="8"/>
      <c r="O7" s="8"/>
      <c r="P7" s="8"/>
      <c r="Q7" s="8"/>
      <c r="R7" s="8"/>
      <c r="S7" s="8"/>
      <c r="T7" s="8"/>
      <c r="U7" s="8"/>
      <c r="V7" s="8"/>
      <c r="W7" s="8"/>
      <c r="X7" s="8"/>
      <c r="Y7" s="8"/>
      <c r="Z7" s="8"/>
      <c r="AA7" s="8"/>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row>
    <row r="8" spans="1:80" s="169" customFormat="1" ht="12.75">
      <c r="A8" s="171" t="str">
        <f ca="1">"Error Checks: " &amp; IF(ISERROR(MATCH("Error",$A$9:$AA$9,0)),"OK","Error")</f>
        <v>Error Checks: OK</v>
      </c>
      <c r="B8" s="172"/>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0"/>
      <c r="AC8" s="170"/>
      <c r="AD8" s="170"/>
      <c r="AE8" s="170"/>
      <c r="AF8" s="170"/>
      <c r="AG8" s="170"/>
      <c r="AH8" s="170"/>
      <c r="AI8" s="170"/>
      <c r="AJ8" s="170"/>
      <c r="AK8" s="170"/>
      <c r="AL8" s="170"/>
      <c r="AM8" s="170"/>
      <c r="AN8" s="170"/>
      <c r="AO8" s="170"/>
      <c r="AP8" s="170"/>
      <c r="AQ8" s="170"/>
      <c r="AR8" s="170"/>
      <c r="AS8" s="170"/>
      <c r="AT8" s="170"/>
      <c r="AU8" s="170"/>
      <c r="AV8" s="170"/>
      <c r="AW8" s="170"/>
      <c r="AX8" s="170"/>
      <c r="AY8" s="170"/>
      <c r="AZ8" s="170"/>
      <c r="BA8" s="170"/>
      <c r="BB8" s="170"/>
      <c r="BC8" s="170"/>
      <c r="BD8" s="170"/>
      <c r="BE8" s="170"/>
      <c r="BF8" s="170"/>
      <c r="BG8" s="170"/>
      <c r="BH8" s="170"/>
      <c r="BI8" s="170"/>
      <c r="BJ8" s="170"/>
      <c r="BK8" s="170"/>
      <c r="BL8" s="170"/>
      <c r="BM8" s="170"/>
      <c r="BN8" s="170"/>
      <c r="BO8" s="170"/>
      <c r="BP8" s="170"/>
      <c r="BQ8" s="170"/>
      <c r="BR8" s="170"/>
      <c r="BS8" s="170"/>
      <c r="BT8" s="170"/>
      <c r="BU8" s="170"/>
      <c r="BV8" s="170"/>
      <c r="BW8" s="170"/>
      <c r="BX8" s="170"/>
      <c r="BY8" s="170"/>
      <c r="BZ8" s="170"/>
      <c r="CA8" s="170"/>
      <c r="CB8" s="170"/>
    </row>
    <row r="9" spans="1:80" s="169" customFormat="1" ht="12.75">
      <c r="A9" s="176" t="str">
        <f t="shared" ref="A9:AA9" si="0">IF(ISERROR(MATCH("Error",A10:A245,0)),"-","Error")</f>
        <v>-</v>
      </c>
      <c r="B9" s="176" t="str">
        <f t="shared" ca="1" si="0"/>
        <v>-</v>
      </c>
      <c r="C9" s="176" t="str">
        <f t="shared" si="0"/>
        <v>-</v>
      </c>
      <c r="D9" s="176" t="str">
        <f t="shared" ca="1" si="0"/>
        <v>-</v>
      </c>
      <c r="E9" s="176" t="str">
        <f t="shared" si="0"/>
        <v>-</v>
      </c>
      <c r="F9" s="176" t="str">
        <f t="shared" si="0"/>
        <v>-</v>
      </c>
      <c r="G9" s="176" t="str">
        <f t="shared" si="0"/>
        <v>-</v>
      </c>
      <c r="H9" s="176" t="str">
        <f t="shared" si="0"/>
        <v>-</v>
      </c>
      <c r="I9" s="176" t="str">
        <f t="shared" si="0"/>
        <v>-</v>
      </c>
      <c r="J9" s="176" t="str">
        <f t="shared" si="0"/>
        <v>-</v>
      </c>
      <c r="K9" s="176" t="str">
        <f t="shared" si="0"/>
        <v>-</v>
      </c>
      <c r="L9" s="176" t="str">
        <f t="shared" si="0"/>
        <v>-</v>
      </c>
      <c r="M9" s="176" t="str">
        <f t="shared" si="0"/>
        <v>-</v>
      </c>
      <c r="N9" s="176" t="str">
        <f t="shared" si="0"/>
        <v>-</v>
      </c>
      <c r="O9" s="176" t="str">
        <f t="shared" si="0"/>
        <v>-</v>
      </c>
      <c r="P9" s="176" t="str">
        <f t="shared" si="0"/>
        <v>-</v>
      </c>
      <c r="Q9" s="176" t="str">
        <f t="shared" si="0"/>
        <v>-</v>
      </c>
      <c r="R9" s="176" t="str">
        <f t="shared" si="0"/>
        <v>-</v>
      </c>
      <c r="S9" s="176" t="str">
        <f t="shared" si="0"/>
        <v>-</v>
      </c>
      <c r="T9" s="176" t="str">
        <f t="shared" si="0"/>
        <v>-</v>
      </c>
      <c r="U9" s="176" t="str">
        <f t="shared" si="0"/>
        <v>-</v>
      </c>
      <c r="V9" s="176" t="str">
        <f t="shared" si="0"/>
        <v>-</v>
      </c>
      <c r="W9" s="176" t="str">
        <f t="shared" si="0"/>
        <v>-</v>
      </c>
      <c r="X9" s="176" t="str">
        <f t="shared" si="0"/>
        <v>-</v>
      </c>
      <c r="Y9" s="176" t="str">
        <f t="shared" si="0"/>
        <v>-</v>
      </c>
      <c r="Z9" s="176" t="str">
        <f t="shared" si="0"/>
        <v>-</v>
      </c>
      <c r="AA9" s="176" t="str">
        <f t="shared" si="0"/>
        <v>-</v>
      </c>
      <c r="AB9" s="170"/>
      <c r="AC9" s="170"/>
      <c r="AD9" s="170"/>
      <c r="AE9" s="170"/>
      <c r="AF9" s="170"/>
      <c r="AG9" s="170"/>
      <c r="AH9" s="170"/>
      <c r="AI9" s="170"/>
      <c r="AJ9" s="170"/>
      <c r="AK9" s="170"/>
      <c r="AL9" s="170"/>
      <c r="AM9" s="170"/>
      <c r="AN9" s="170"/>
      <c r="AO9" s="170"/>
      <c r="AP9" s="170"/>
      <c r="AQ9" s="170"/>
      <c r="AR9" s="170"/>
      <c r="AS9" s="170"/>
      <c r="AT9" s="170"/>
      <c r="AU9" s="170"/>
      <c r="AV9" s="170"/>
      <c r="AW9" s="170"/>
      <c r="AX9" s="170"/>
      <c r="AY9" s="170"/>
      <c r="AZ9" s="170"/>
      <c r="BA9" s="170"/>
      <c r="BB9" s="170"/>
      <c r="BC9" s="170"/>
      <c r="BD9" s="170"/>
      <c r="BE9" s="170"/>
      <c r="BF9" s="170"/>
      <c r="BG9" s="170"/>
      <c r="BH9" s="170"/>
      <c r="BI9" s="170"/>
      <c r="BJ9" s="170"/>
      <c r="BK9" s="170"/>
      <c r="BL9" s="170"/>
      <c r="BM9" s="170"/>
      <c r="BN9" s="170"/>
      <c r="BO9" s="170"/>
      <c r="BP9" s="170"/>
      <c r="BQ9" s="170"/>
      <c r="BR9" s="170"/>
      <c r="BS9" s="170"/>
      <c r="BT9" s="170"/>
      <c r="BU9" s="170"/>
      <c r="BV9" s="170"/>
      <c r="BW9" s="170"/>
      <c r="BX9" s="170"/>
      <c r="BY9" s="170"/>
      <c r="BZ9" s="170"/>
      <c r="CA9" s="170"/>
      <c r="CB9" s="170"/>
    </row>
    <row r="11" spans="1:80" ht="18">
      <c r="A11" s="9" t="s">
        <v>136</v>
      </c>
      <c r="D11" s="9" t="str">
        <f ca="1">SUBSTITUTE(VLOOKUP(RIGHT(CELL("filename",A1),LEN(CELL("filename",A1))-FIND("]",CELL("filename",A1))),'N0.1_Contents'!$A$11:$B$87,2,FALSE), LEFT(VLOOKUP(RIGHT(CELL("filename",A1),LEN(CELL("filename",A1))-FIND("]",CELL("filename",A1))),'N0.1_Contents'!$A$11:$B$87,2,FALSE),FIND(" ",VLOOKUP(RIGHT(CELL("filename",A1),LEN(CELL("filename",A1))-FIND("]",CELL("filename",A1))),'N0.1_Contents'!$A$11:$B$87,2,FALSE))),"")</f>
        <v>Risk Components Without Intervention - End of 2025/26</v>
      </c>
    </row>
    <row r="13" spans="1:80" ht="18">
      <c r="A13" s="9" t="s">
        <v>27</v>
      </c>
      <c r="Q13" s="9"/>
    </row>
    <row r="15" spans="1:80">
      <c r="A15" s="13" t="s">
        <v>27</v>
      </c>
      <c r="B15" s="14"/>
      <c r="C15" s="14"/>
      <c r="D15" s="291" t="s">
        <v>28</v>
      </c>
      <c r="E15" s="292"/>
      <c r="F15" s="292"/>
      <c r="G15" s="292"/>
      <c r="H15" s="292"/>
      <c r="I15" s="292"/>
      <c r="J15" s="292"/>
      <c r="K15" s="292"/>
      <c r="L15" s="292"/>
      <c r="M15" s="293"/>
      <c r="P15" s="14"/>
      <c r="Q15" s="291" t="s">
        <v>51</v>
      </c>
      <c r="R15" s="292"/>
      <c r="S15" s="292"/>
      <c r="T15" s="292"/>
      <c r="U15" s="292"/>
      <c r="V15" s="292"/>
      <c r="W15" s="292"/>
      <c r="X15" s="292"/>
      <c r="Y15" s="292"/>
      <c r="Z15" s="293"/>
    </row>
    <row r="16" spans="1:80" ht="15.75" thickBot="1">
      <c r="A16" s="195"/>
      <c r="B16" s="195" t="s">
        <v>4</v>
      </c>
      <c r="C16" s="64" t="s">
        <v>53</v>
      </c>
      <c r="D16" s="20" t="s">
        <v>14</v>
      </c>
      <c r="E16" s="21" t="s">
        <v>15</v>
      </c>
      <c r="F16" s="22" t="s">
        <v>16</v>
      </c>
      <c r="G16" s="23" t="s">
        <v>17</v>
      </c>
      <c r="H16" s="24" t="s">
        <v>18</v>
      </c>
      <c r="I16" s="25" t="s">
        <v>19</v>
      </c>
      <c r="J16" s="26" t="s">
        <v>20</v>
      </c>
      <c r="K16" s="29" t="s">
        <v>21</v>
      </c>
      <c r="L16" s="27" t="s">
        <v>22</v>
      </c>
      <c r="M16" s="28" t="s">
        <v>23</v>
      </c>
      <c r="N16" s="183" t="s">
        <v>29</v>
      </c>
      <c r="P16" s="237" t="s">
        <v>53</v>
      </c>
      <c r="Q16" s="67" t="s">
        <v>14</v>
      </c>
      <c r="R16" s="21" t="s">
        <v>15</v>
      </c>
      <c r="S16" s="22" t="s">
        <v>16</v>
      </c>
      <c r="T16" s="23" t="s">
        <v>17</v>
      </c>
      <c r="U16" s="24" t="s">
        <v>18</v>
      </c>
      <c r="V16" s="25" t="s">
        <v>19</v>
      </c>
      <c r="W16" s="26" t="s">
        <v>20</v>
      </c>
      <c r="X16" s="29" t="s">
        <v>21</v>
      </c>
      <c r="Y16" s="27" t="s">
        <v>22</v>
      </c>
      <c r="Z16" s="28" t="s">
        <v>23</v>
      </c>
      <c r="AA16" s="32" t="s">
        <v>29</v>
      </c>
    </row>
    <row r="17" spans="1:27">
      <c r="A17" s="196" t="s">
        <v>305</v>
      </c>
      <c r="B17" s="18" t="str">
        <f ca="1">INDIRECT("N3." &amp;$A17 &amp; "!$A$12")</f>
        <v>132kV Circuit Breaker</v>
      </c>
      <c r="C17" s="65" t="s">
        <v>55</v>
      </c>
      <c r="D17" s="98">
        <f>'N2.3.2_Total_Risk_WO_Int_2026'!D17</f>
        <v>1.4239668414111617E-2</v>
      </c>
      <c r="E17" s="98">
        <f>'N2.3.2_Total_Risk_WO_Int_2026'!E17</f>
        <v>1.921898317993145</v>
      </c>
      <c r="F17" s="98">
        <f>'N2.3.2_Total_Risk_WO_Int_2026'!F17</f>
        <v>0.93031639765661633</v>
      </c>
      <c r="G17" s="98">
        <f>'N2.3.2_Total_Risk_WO_Int_2026'!G17</f>
        <v>1.05207291613138</v>
      </c>
      <c r="H17" s="98">
        <f>'N2.3.2_Total_Risk_WO_Int_2026'!H17</f>
        <v>1.5121753353010507</v>
      </c>
      <c r="I17" s="98">
        <f>'N2.3.2_Total_Risk_WO_Int_2026'!I17</f>
        <v>0.78199575003452715</v>
      </c>
      <c r="J17" s="98">
        <f>'N2.3.2_Total_Risk_WO_Int_2026'!J17</f>
        <v>1.7007904750296772</v>
      </c>
      <c r="K17" s="98">
        <f>'N2.3.2_Total_Risk_WO_Int_2026'!K17</f>
        <v>1.1949663919276143</v>
      </c>
      <c r="L17" s="98">
        <f>'N2.3.2_Total_Risk_WO_Int_2026'!L17</f>
        <v>0.34327569389695978</v>
      </c>
      <c r="M17" s="98">
        <f>'N2.3.2_Total_Risk_WO_Int_2026'!M17</f>
        <v>11.230891666490759</v>
      </c>
      <c r="N17" s="97">
        <f>SUM(D17:M17)</f>
        <v>20.682622612875839</v>
      </c>
      <c r="P17" s="65" t="str">
        <f>'N0.6_Lookup_References'!B14</f>
        <v>#</v>
      </c>
      <c r="Q17" s="98">
        <f>'N2.3.2_Total_Risk_WO_Int_2026'!Q17</f>
        <v>6</v>
      </c>
      <c r="R17" s="98">
        <f>'N2.3.2_Total_Risk_WO_Int_2026'!R17</f>
        <v>178</v>
      </c>
      <c r="S17" s="98">
        <f>'N2.3.2_Total_Risk_WO_Int_2026'!S17</f>
        <v>13</v>
      </c>
      <c r="T17" s="98">
        <f>'N2.3.2_Total_Risk_WO_Int_2026'!T17</f>
        <v>10</v>
      </c>
      <c r="U17" s="98">
        <f>'N2.3.2_Total_Risk_WO_Int_2026'!U17</f>
        <v>10</v>
      </c>
      <c r="V17" s="98">
        <f>'N2.3.2_Total_Risk_WO_Int_2026'!V17</f>
        <v>4</v>
      </c>
      <c r="W17" s="98">
        <f>'N2.3.2_Total_Risk_WO_Int_2026'!W17</f>
        <v>7</v>
      </c>
      <c r="X17" s="98">
        <f>'N2.3.2_Total_Risk_WO_Int_2026'!X17</f>
        <v>4</v>
      </c>
      <c r="Y17" s="98">
        <f>'N2.3.2_Total_Risk_WO_Int_2026'!Y17</f>
        <v>1</v>
      </c>
      <c r="Z17" s="98">
        <f>'N2.3.2_Total_Risk_WO_Int_2026'!Z17</f>
        <v>13</v>
      </c>
      <c r="AA17" s="36">
        <f>SUM(Q17:Z17)</f>
        <v>246</v>
      </c>
    </row>
    <row r="18" spans="1:27">
      <c r="A18" s="196" t="s">
        <v>306</v>
      </c>
      <c r="B18" s="18" t="str">
        <f t="shared" ref="B18:B53" ca="1" si="1">INDIRECT("N3." &amp;$A18 &amp; "!$A$12")</f>
        <v>132kV Transformer</v>
      </c>
      <c r="C18" s="65" t="s">
        <v>55</v>
      </c>
      <c r="D18" s="98">
        <f>'N2.3.2_Total_Risk_WO_Int_2026'!D18</f>
        <v>0</v>
      </c>
      <c r="E18" s="98">
        <f>'N2.3.2_Total_Risk_WO_Int_2026'!E18</f>
        <v>7.4029704010611459</v>
      </c>
      <c r="F18" s="98">
        <f>'N2.3.2_Total_Risk_WO_Int_2026'!F18</f>
        <v>8.9046263168343032</v>
      </c>
      <c r="G18" s="98">
        <f>'N2.3.2_Total_Risk_WO_Int_2026'!G18</f>
        <v>4.9119581092504658</v>
      </c>
      <c r="H18" s="98">
        <f>'N2.3.2_Total_Risk_WO_Int_2026'!H18</f>
        <v>6.4098793156244884</v>
      </c>
      <c r="I18" s="98">
        <f>'N2.3.2_Total_Risk_WO_Int_2026'!I18</f>
        <v>6.21615366028011</v>
      </c>
      <c r="J18" s="98">
        <f>'N2.3.2_Total_Risk_WO_Int_2026'!J18</f>
        <v>1.7470200219061192</v>
      </c>
      <c r="K18" s="98">
        <f>'N2.3.2_Total_Risk_WO_Int_2026'!K18</f>
        <v>3.4502206154693922</v>
      </c>
      <c r="L18" s="98">
        <f>'N2.3.2_Total_Risk_WO_Int_2026'!L18</f>
        <v>2.5842765886142196</v>
      </c>
      <c r="M18" s="98">
        <f>'N2.3.2_Total_Risk_WO_Int_2026'!M18</f>
        <v>11.865530183933449</v>
      </c>
      <c r="N18" s="97">
        <f t="shared" ref="N18:N53" si="2">SUM(D18:M18)</f>
        <v>53.492635212973703</v>
      </c>
      <c r="P18" s="65" t="str">
        <f>'N0.6_Lookup_References'!B15</f>
        <v>#</v>
      </c>
      <c r="Q18" s="98">
        <f>'N2.3.2_Total_Risk_WO_Int_2026'!Q18</f>
        <v>0</v>
      </c>
      <c r="R18" s="98">
        <f>'N2.3.2_Total_Risk_WO_Int_2026'!R18</f>
        <v>94</v>
      </c>
      <c r="S18" s="98">
        <f>'N2.3.2_Total_Risk_WO_Int_2026'!S18</f>
        <v>36</v>
      </c>
      <c r="T18" s="98">
        <f>'N2.3.2_Total_Risk_WO_Int_2026'!T18</f>
        <v>12</v>
      </c>
      <c r="U18" s="98">
        <f>'N2.3.2_Total_Risk_WO_Int_2026'!U18</f>
        <v>11</v>
      </c>
      <c r="V18" s="98">
        <f>'N2.3.2_Total_Risk_WO_Int_2026'!V18</f>
        <v>8</v>
      </c>
      <c r="W18" s="98">
        <f>'N2.3.2_Total_Risk_WO_Int_2026'!W18</f>
        <v>2</v>
      </c>
      <c r="X18" s="98">
        <f>'N2.3.2_Total_Risk_WO_Int_2026'!X18</f>
        <v>3</v>
      </c>
      <c r="Y18" s="98">
        <f>'N2.3.2_Total_Risk_WO_Int_2026'!Y18</f>
        <v>2</v>
      </c>
      <c r="Z18" s="98">
        <f>'N2.3.2_Total_Risk_WO_Int_2026'!Z18</f>
        <v>6</v>
      </c>
      <c r="AA18" s="36">
        <f t="shared" ref="AA18:AA31" si="3">SUM(Q18:Z18)</f>
        <v>174</v>
      </c>
    </row>
    <row r="19" spans="1:27">
      <c r="A19" s="196" t="s">
        <v>307</v>
      </c>
      <c r="B19" s="18" t="str">
        <f t="shared" ca="1" si="1"/>
        <v>132kV Reactor</v>
      </c>
      <c r="C19" s="65" t="s">
        <v>55</v>
      </c>
      <c r="D19" s="98">
        <f>'N2.3.2_Total_Risk_WO_Int_2026'!D19</f>
        <v>0.26308972075127202</v>
      </c>
      <c r="E19" s="98">
        <f>'N2.3.2_Total_Risk_WO_Int_2026'!E19</f>
        <v>0</v>
      </c>
      <c r="F19" s="98">
        <f>'N2.3.2_Total_Risk_WO_Int_2026'!F19</f>
        <v>0</v>
      </c>
      <c r="G19" s="98">
        <f>'N2.3.2_Total_Risk_WO_Int_2026'!G19</f>
        <v>0</v>
      </c>
      <c r="H19" s="98">
        <f>'N2.3.2_Total_Risk_WO_Int_2026'!H19</f>
        <v>0</v>
      </c>
      <c r="I19" s="98">
        <f>'N2.3.2_Total_Risk_WO_Int_2026'!I19</f>
        <v>0</v>
      </c>
      <c r="J19" s="98">
        <f>'N2.3.2_Total_Risk_WO_Int_2026'!J19</f>
        <v>0</v>
      </c>
      <c r="K19" s="98">
        <f>'N2.3.2_Total_Risk_WO_Int_2026'!K19</f>
        <v>0</v>
      </c>
      <c r="L19" s="98">
        <f>'N2.3.2_Total_Risk_WO_Int_2026'!L19</f>
        <v>0</v>
      </c>
      <c r="M19" s="98">
        <f>'N2.3.2_Total_Risk_WO_Int_2026'!M19</f>
        <v>0.416731460178563</v>
      </c>
      <c r="N19" s="97">
        <f t="shared" si="2"/>
        <v>0.67982118092983501</v>
      </c>
      <c r="P19" s="65" t="str">
        <f>'N0.6_Lookup_References'!B16</f>
        <v>#</v>
      </c>
      <c r="Q19" s="98">
        <f>'N2.3.2_Total_Risk_WO_Int_2026'!Q19</f>
        <v>1</v>
      </c>
      <c r="R19" s="98">
        <f>'N2.3.2_Total_Risk_WO_Int_2026'!R19</f>
        <v>0</v>
      </c>
      <c r="S19" s="98">
        <f>'N2.3.2_Total_Risk_WO_Int_2026'!S19</f>
        <v>0</v>
      </c>
      <c r="T19" s="98">
        <f>'N2.3.2_Total_Risk_WO_Int_2026'!T19</f>
        <v>0</v>
      </c>
      <c r="U19" s="98">
        <f>'N2.3.2_Total_Risk_WO_Int_2026'!U19</f>
        <v>0</v>
      </c>
      <c r="V19" s="98">
        <f>'N2.3.2_Total_Risk_WO_Int_2026'!V19</f>
        <v>0</v>
      </c>
      <c r="W19" s="98">
        <f>'N2.3.2_Total_Risk_WO_Int_2026'!W19</f>
        <v>0</v>
      </c>
      <c r="X19" s="98">
        <f>'N2.3.2_Total_Risk_WO_Int_2026'!X19</f>
        <v>0</v>
      </c>
      <c r="Y19" s="98">
        <f>'N2.3.2_Total_Risk_WO_Int_2026'!Y19</f>
        <v>0</v>
      </c>
      <c r="Z19" s="98">
        <f>'N2.3.2_Total_Risk_WO_Int_2026'!Z19</f>
        <v>1</v>
      </c>
      <c r="AA19" s="36">
        <f t="shared" si="3"/>
        <v>2</v>
      </c>
    </row>
    <row r="20" spans="1:27">
      <c r="A20" s="196" t="s">
        <v>308</v>
      </c>
      <c r="B20" s="18" t="str">
        <f t="shared" ca="1" si="1"/>
        <v>132kV Underground Cable</v>
      </c>
      <c r="C20" s="65" t="s">
        <v>55</v>
      </c>
      <c r="D20" s="98">
        <f>'N2.3.2_Total_Risk_WO_Int_2026'!D20</f>
        <v>1.9799688188843661E-3</v>
      </c>
      <c r="E20" s="98">
        <f>'N2.3.2_Total_Risk_WO_Int_2026'!E20</f>
        <v>3.5850847984959144</v>
      </c>
      <c r="F20" s="98">
        <f>'N2.3.2_Total_Risk_WO_Int_2026'!F20</f>
        <v>4.0224786995682678</v>
      </c>
      <c r="G20" s="98">
        <f>'N2.3.2_Total_Risk_WO_Int_2026'!G20</f>
        <v>6.9867562264376071</v>
      </c>
      <c r="H20" s="98">
        <f>'N2.3.2_Total_Risk_WO_Int_2026'!H20</f>
        <v>4.8692114611458583</v>
      </c>
      <c r="I20" s="98">
        <f>'N2.3.2_Total_Risk_WO_Int_2026'!I20</f>
        <v>0.26312184291319246</v>
      </c>
      <c r="J20" s="98">
        <f>'N2.3.2_Total_Risk_WO_Int_2026'!J20</f>
        <v>0</v>
      </c>
      <c r="K20" s="98">
        <f>'N2.3.2_Total_Risk_WO_Int_2026'!K20</f>
        <v>9.3679869808124316E-2</v>
      </c>
      <c r="L20" s="98">
        <f>'N2.3.2_Total_Risk_WO_Int_2026'!L20</f>
        <v>16.147168557182063</v>
      </c>
      <c r="M20" s="98">
        <f>'N2.3.2_Total_Risk_WO_Int_2026'!M20</f>
        <v>6.6392991801138352</v>
      </c>
      <c r="N20" s="97">
        <f t="shared" si="2"/>
        <v>42.608780604483755</v>
      </c>
      <c r="P20" s="65" t="str">
        <f>'N0.6_Lookup_References'!B17</f>
        <v>km</v>
      </c>
      <c r="Q20" s="98">
        <f>'N2.3.2_Total_Risk_WO_Int_2026'!Q20</f>
        <v>69.307399999999987</v>
      </c>
      <c r="R20" s="98">
        <f>'N2.3.2_Total_Risk_WO_Int_2026'!R20</f>
        <v>177.27740000000003</v>
      </c>
      <c r="S20" s="98">
        <f>'N2.3.2_Total_Risk_WO_Int_2026'!S20</f>
        <v>16.577099999999998</v>
      </c>
      <c r="T20" s="98">
        <f>'N2.3.2_Total_Risk_WO_Int_2026'!T20</f>
        <v>13.1692</v>
      </c>
      <c r="U20" s="98">
        <f>'N2.3.2_Total_Risk_WO_Int_2026'!U20</f>
        <v>7.6133000000000006</v>
      </c>
      <c r="V20" s="98">
        <f>'N2.3.2_Total_Risk_WO_Int_2026'!V20</f>
        <v>0.25969999999999999</v>
      </c>
      <c r="W20" s="98">
        <f>'N2.3.2_Total_Risk_WO_Int_2026'!W20</f>
        <v>0</v>
      </c>
      <c r="X20" s="98">
        <f>'N2.3.2_Total_Risk_WO_Int_2026'!X20</f>
        <v>7.2499999999999995E-2</v>
      </c>
      <c r="Y20" s="98">
        <f>'N2.3.2_Total_Risk_WO_Int_2026'!Y20</f>
        <v>11.079899999999997</v>
      </c>
      <c r="Z20" s="98">
        <f>'N2.3.2_Total_Risk_WO_Int_2026'!Z20</f>
        <v>3.9365000000000006</v>
      </c>
      <c r="AA20" s="36">
        <f t="shared" si="3"/>
        <v>299.29300000000001</v>
      </c>
    </row>
    <row r="21" spans="1:27">
      <c r="A21" s="196" t="s">
        <v>309</v>
      </c>
      <c r="B21" s="18" t="str">
        <f t="shared" ca="1" si="1"/>
        <v>132kV OHL Conductor</v>
      </c>
      <c r="C21" s="65" t="s">
        <v>55</v>
      </c>
      <c r="D21" s="98">
        <f>'N2.3.2_Total_Risk_WO_Int_2026'!D21</f>
        <v>1.3440323817321537E-3</v>
      </c>
      <c r="E21" s="98">
        <f>'N2.3.2_Total_Risk_WO_Int_2026'!E21</f>
        <v>7.504914514092035</v>
      </c>
      <c r="F21" s="98">
        <f>'N2.3.2_Total_Risk_WO_Int_2026'!F21</f>
        <v>12.550935448361656</v>
      </c>
      <c r="G21" s="98">
        <f>'N2.3.2_Total_Risk_WO_Int_2026'!G21</f>
        <v>4.2512963618908541</v>
      </c>
      <c r="H21" s="98">
        <f>'N2.3.2_Total_Risk_WO_Int_2026'!H21</f>
        <v>1.2915487797678737</v>
      </c>
      <c r="I21" s="98">
        <f>'N2.3.2_Total_Risk_WO_Int_2026'!I21</f>
        <v>4.6311085185876815</v>
      </c>
      <c r="J21" s="98">
        <f>'N2.3.2_Total_Risk_WO_Int_2026'!J21</f>
        <v>5.1643096105530839</v>
      </c>
      <c r="K21" s="98">
        <f>'N2.3.2_Total_Risk_WO_Int_2026'!K21</f>
        <v>1.3739746351889872</v>
      </c>
      <c r="L21" s="98">
        <f>'N2.3.2_Total_Risk_WO_Int_2026'!L21</f>
        <v>4.8168901285474117</v>
      </c>
      <c r="M21" s="98">
        <f>'N2.3.2_Total_Risk_WO_Int_2026'!M21</f>
        <v>11.496266618213724</v>
      </c>
      <c r="N21" s="97">
        <f t="shared" si="2"/>
        <v>53.082588647585041</v>
      </c>
      <c r="P21" s="65" t="str">
        <f>'N0.6_Lookup_References'!B18</f>
        <v>km</v>
      </c>
      <c r="Q21" s="98">
        <f>'N2.3.2_Total_Risk_WO_Int_2026'!Q21</f>
        <v>35.448799999999991</v>
      </c>
      <c r="R21" s="98">
        <f>'N2.3.2_Total_Risk_WO_Int_2026'!R21</f>
        <v>903.08510000000092</v>
      </c>
      <c r="S21" s="98">
        <f>'N2.3.2_Total_Risk_WO_Int_2026'!S21</f>
        <v>366.15980000000002</v>
      </c>
      <c r="T21" s="98">
        <f>'N2.3.2_Total_Risk_WO_Int_2026'!T21</f>
        <v>74.627700000000004</v>
      </c>
      <c r="U21" s="98">
        <f>'N2.3.2_Total_Risk_WO_Int_2026'!U21</f>
        <v>15.6457</v>
      </c>
      <c r="V21" s="98">
        <f>'N2.3.2_Total_Risk_WO_Int_2026'!V21</f>
        <v>40.848099999999988</v>
      </c>
      <c r="W21" s="98">
        <f>'N2.3.2_Total_Risk_WO_Int_2026'!W21</f>
        <v>39.527499999999996</v>
      </c>
      <c r="X21" s="98">
        <f>'N2.3.2_Total_Risk_WO_Int_2026'!X21</f>
        <v>8.2744000000000018</v>
      </c>
      <c r="Y21" s="98">
        <f>'N2.3.2_Total_Risk_WO_Int_2026'!Y21</f>
        <v>25.441800000000001</v>
      </c>
      <c r="Z21" s="98">
        <f>'N2.3.2_Total_Risk_WO_Int_2026'!Z21</f>
        <v>42.922600000000003</v>
      </c>
      <c r="AA21" s="36">
        <f t="shared" si="3"/>
        <v>1551.981500000001</v>
      </c>
    </row>
    <row r="22" spans="1:27">
      <c r="A22" s="196" t="s">
        <v>310</v>
      </c>
      <c r="B22" s="18" t="str">
        <f t="shared" ca="1" si="1"/>
        <v>132kV OHL Fittings</v>
      </c>
      <c r="C22" s="65" t="s">
        <v>55</v>
      </c>
      <c r="D22" s="98">
        <f>'N2.3.2_Total_Risk_WO_Int_2026'!D22</f>
        <v>0.17554095190886057</v>
      </c>
      <c r="E22" s="98">
        <f>'N2.3.2_Total_Risk_WO_Int_2026'!E22</f>
        <v>120.02546607630262</v>
      </c>
      <c r="F22" s="98">
        <f>'N2.3.2_Total_Risk_WO_Int_2026'!F22</f>
        <v>115.58762805374225</v>
      </c>
      <c r="G22" s="98">
        <f>'N2.3.2_Total_Risk_WO_Int_2026'!G22</f>
        <v>29.214450223274298</v>
      </c>
      <c r="H22" s="98">
        <f>'N2.3.2_Total_Risk_WO_Int_2026'!H22</f>
        <v>10.594567750629533</v>
      </c>
      <c r="I22" s="98">
        <f>'N2.3.2_Total_Risk_WO_Int_2026'!I22</f>
        <v>13.870612351986141</v>
      </c>
      <c r="J22" s="98">
        <f>'N2.3.2_Total_Risk_WO_Int_2026'!J22</f>
        <v>18.60685018316904</v>
      </c>
      <c r="K22" s="98">
        <f>'N2.3.2_Total_Risk_WO_Int_2026'!K22</f>
        <v>21.092620072903141</v>
      </c>
      <c r="L22" s="98">
        <f>'N2.3.2_Total_Risk_WO_Int_2026'!L22</f>
        <v>19.076089442957073</v>
      </c>
      <c r="M22" s="98">
        <f>'N2.3.2_Total_Risk_WO_Int_2026'!M22</f>
        <v>350.74466270739475</v>
      </c>
      <c r="N22" s="97">
        <f t="shared" si="2"/>
        <v>698.98848781426773</v>
      </c>
      <c r="P22" s="65" t="str">
        <f>'N0.6_Lookup_References'!B19</f>
        <v>#</v>
      </c>
      <c r="Q22" s="98">
        <f>'N2.3.2_Total_Risk_WO_Int_2026'!Q22</f>
        <v>1269</v>
      </c>
      <c r="R22" s="98">
        <f>'N2.3.2_Total_Risk_WO_Int_2026'!R22</f>
        <v>3741</v>
      </c>
      <c r="S22" s="98">
        <f>'N2.3.2_Total_Risk_WO_Int_2026'!S22</f>
        <v>931</v>
      </c>
      <c r="T22" s="98">
        <f>'N2.3.2_Total_Risk_WO_Int_2026'!T22</f>
        <v>128</v>
      </c>
      <c r="U22" s="98">
        <f>'N2.3.2_Total_Risk_WO_Int_2026'!U22</f>
        <v>32</v>
      </c>
      <c r="V22" s="98">
        <f>'N2.3.2_Total_Risk_WO_Int_2026'!V22</f>
        <v>32</v>
      </c>
      <c r="W22" s="98">
        <f>'N2.3.2_Total_Risk_WO_Int_2026'!W22</f>
        <v>35</v>
      </c>
      <c r="X22" s="98">
        <f>'N2.3.2_Total_Risk_WO_Int_2026'!X22</f>
        <v>36</v>
      </c>
      <c r="Y22" s="98">
        <f>'N2.3.2_Total_Risk_WO_Int_2026'!Y22</f>
        <v>27</v>
      </c>
      <c r="Z22" s="98">
        <f>'N2.3.2_Total_Risk_WO_Int_2026'!Z22</f>
        <v>248</v>
      </c>
      <c r="AA22" s="36">
        <f t="shared" si="3"/>
        <v>6479</v>
      </c>
    </row>
    <row r="23" spans="1:27">
      <c r="A23" s="196" t="s">
        <v>311</v>
      </c>
      <c r="B23" s="18" t="str">
        <f t="shared" ca="1" si="1"/>
        <v>132kV OHL Tower</v>
      </c>
      <c r="C23" s="65" t="s">
        <v>55</v>
      </c>
      <c r="D23" s="98">
        <f>'N2.3.2_Total_Risk_WO_Int_2026'!D23</f>
        <v>0</v>
      </c>
      <c r="E23" s="98">
        <f>'N2.3.2_Total_Risk_WO_Int_2026'!E23</f>
        <v>53.237493995608688</v>
      </c>
      <c r="F23" s="98">
        <f>'N2.3.2_Total_Risk_WO_Int_2026'!F23</f>
        <v>77.197490072456858</v>
      </c>
      <c r="G23" s="98">
        <f>'N2.3.2_Total_Risk_WO_Int_2026'!G23</f>
        <v>22.37127379259173</v>
      </c>
      <c r="H23" s="98">
        <f>'N2.3.2_Total_Risk_WO_Int_2026'!H23</f>
        <v>2.8809109258802805</v>
      </c>
      <c r="I23" s="98">
        <f>'N2.3.2_Total_Risk_WO_Int_2026'!I23</f>
        <v>9.6939818585198516</v>
      </c>
      <c r="J23" s="98">
        <f>'N2.3.2_Total_Risk_WO_Int_2026'!J23</f>
        <v>1.5308507102144453</v>
      </c>
      <c r="K23" s="98">
        <f>'N2.3.2_Total_Risk_WO_Int_2026'!K23</f>
        <v>0.98921974602991525</v>
      </c>
      <c r="L23" s="98">
        <f>'N2.3.2_Total_Risk_WO_Int_2026'!L23</f>
        <v>10.409927122817365</v>
      </c>
      <c r="M23" s="98">
        <f>'N2.3.2_Total_Risk_WO_Int_2026'!M23</f>
        <v>166.76610052906133</v>
      </c>
      <c r="N23" s="97">
        <f t="shared" si="2"/>
        <v>345.07724875318047</v>
      </c>
      <c r="P23" s="65" t="str">
        <f>'N0.6_Lookup_References'!B20</f>
        <v>#</v>
      </c>
      <c r="Q23" s="98">
        <f>'N2.3.2_Total_Risk_WO_Int_2026'!Q23</f>
        <v>0</v>
      </c>
      <c r="R23" s="98">
        <f>'N2.3.2_Total_Risk_WO_Int_2026'!R23</f>
        <v>2484</v>
      </c>
      <c r="S23" s="98">
        <f>'N2.3.2_Total_Risk_WO_Int_2026'!S23</f>
        <v>406</v>
      </c>
      <c r="T23" s="98">
        <f>'N2.3.2_Total_Risk_WO_Int_2026'!T23</f>
        <v>73</v>
      </c>
      <c r="U23" s="98">
        <f>'N2.3.2_Total_Risk_WO_Int_2026'!U23</f>
        <v>6</v>
      </c>
      <c r="V23" s="98">
        <f>'N2.3.2_Total_Risk_WO_Int_2026'!V23</f>
        <v>14</v>
      </c>
      <c r="W23" s="98">
        <f>'N2.3.2_Total_Risk_WO_Int_2026'!W23</f>
        <v>2</v>
      </c>
      <c r="X23" s="98">
        <f>'N2.3.2_Total_Risk_WO_Int_2026'!X23</f>
        <v>1</v>
      </c>
      <c r="Y23" s="98">
        <f>'N2.3.2_Total_Risk_WO_Int_2026'!Y23</f>
        <v>10</v>
      </c>
      <c r="Z23" s="98">
        <f>'N2.3.2_Total_Risk_WO_Int_2026'!Z23</f>
        <v>97</v>
      </c>
      <c r="AA23" s="36">
        <f t="shared" si="3"/>
        <v>3093</v>
      </c>
    </row>
    <row r="24" spans="1:27">
      <c r="A24" s="196" t="s">
        <v>312</v>
      </c>
      <c r="B24" s="18" t="str">
        <f t="shared" ca="1" si="1"/>
        <v>275kV Circuit Breaker</v>
      </c>
      <c r="C24" s="65" t="s">
        <v>55</v>
      </c>
      <c r="D24" s="98">
        <f>'N2.3.2_Total_Risk_WO_Int_2026'!D24</f>
        <v>2.5255275268377948E-3</v>
      </c>
      <c r="E24" s="98">
        <f>'N2.3.2_Total_Risk_WO_Int_2026'!E24</f>
        <v>1.3142069918160899</v>
      </c>
      <c r="F24" s="98">
        <f>'N2.3.2_Total_Risk_WO_Int_2026'!F24</f>
        <v>0.91462109899659083</v>
      </c>
      <c r="G24" s="98">
        <f>'N2.3.2_Total_Risk_WO_Int_2026'!G24</f>
        <v>1.0797292991953653</v>
      </c>
      <c r="H24" s="98">
        <f>'N2.3.2_Total_Risk_WO_Int_2026'!H24</f>
        <v>1.3005093142382809</v>
      </c>
      <c r="I24" s="98">
        <f>'N2.3.2_Total_Risk_WO_Int_2026'!I24</f>
        <v>0.51155559402890227</v>
      </c>
      <c r="J24" s="98">
        <f>'N2.3.2_Total_Risk_WO_Int_2026'!J24</f>
        <v>0.43070977255108606</v>
      </c>
      <c r="K24" s="98">
        <f>'N2.3.2_Total_Risk_WO_Int_2026'!K24</f>
        <v>1.2553587709009175</v>
      </c>
      <c r="L24" s="98">
        <f>'N2.3.2_Total_Risk_WO_Int_2026'!L24</f>
        <v>0.87008464275492003</v>
      </c>
      <c r="M24" s="98">
        <f>'N2.3.2_Total_Risk_WO_Int_2026'!M24</f>
        <v>20.384549342588961</v>
      </c>
      <c r="N24" s="97">
        <f t="shared" si="2"/>
        <v>28.063850354597953</v>
      </c>
      <c r="P24" s="65" t="str">
        <f>'N0.6_Lookup_References'!B21</f>
        <v>#</v>
      </c>
      <c r="Q24" s="98">
        <f>'N2.3.2_Total_Risk_WO_Int_2026'!Q24</f>
        <v>1</v>
      </c>
      <c r="R24" s="98">
        <f>'N2.3.2_Total_Risk_WO_Int_2026'!R24</f>
        <v>131</v>
      </c>
      <c r="S24" s="98">
        <f>'N2.3.2_Total_Risk_WO_Int_2026'!S24</f>
        <v>15</v>
      </c>
      <c r="T24" s="98">
        <f>'N2.3.2_Total_Risk_WO_Int_2026'!T24</f>
        <v>11</v>
      </c>
      <c r="U24" s="98">
        <f>'N2.3.2_Total_Risk_WO_Int_2026'!U24</f>
        <v>10</v>
      </c>
      <c r="V24" s="98">
        <f>'N2.3.2_Total_Risk_WO_Int_2026'!V24</f>
        <v>3</v>
      </c>
      <c r="W24" s="98">
        <f>'N2.3.2_Total_Risk_WO_Int_2026'!W24</f>
        <v>2</v>
      </c>
      <c r="X24" s="98">
        <f>'N2.3.2_Total_Risk_WO_Int_2026'!X24</f>
        <v>5</v>
      </c>
      <c r="Y24" s="98">
        <f>'N2.3.2_Total_Risk_WO_Int_2026'!Y24</f>
        <v>3</v>
      </c>
      <c r="Z24" s="98">
        <f>'N2.3.2_Total_Risk_WO_Int_2026'!Z24</f>
        <v>10</v>
      </c>
      <c r="AA24" s="36">
        <f t="shared" si="3"/>
        <v>191</v>
      </c>
    </row>
    <row r="25" spans="1:27">
      <c r="A25" s="196" t="s">
        <v>313</v>
      </c>
      <c r="B25" s="18" t="str">
        <f t="shared" ca="1" si="1"/>
        <v>275kV Transformer</v>
      </c>
      <c r="C25" s="65" t="s">
        <v>55</v>
      </c>
      <c r="D25" s="98">
        <f>'N2.3.2_Total_Risk_WO_Int_2026'!D25</f>
        <v>0</v>
      </c>
      <c r="E25" s="98">
        <f>'N2.3.2_Total_Risk_WO_Int_2026'!E25</f>
        <v>4.1289959428796399</v>
      </c>
      <c r="F25" s="98">
        <f>'N2.3.2_Total_Risk_WO_Int_2026'!F25</f>
        <v>4.3509467240902477</v>
      </c>
      <c r="G25" s="98">
        <f>'N2.3.2_Total_Risk_WO_Int_2026'!G25</f>
        <v>5.6710699676082914</v>
      </c>
      <c r="H25" s="98">
        <f>'N2.3.2_Total_Risk_WO_Int_2026'!H25</f>
        <v>4.1988399332948116</v>
      </c>
      <c r="I25" s="98">
        <f>'N2.3.2_Total_Risk_WO_Int_2026'!I25</f>
        <v>7.1016862078474352</v>
      </c>
      <c r="J25" s="98">
        <f>'N2.3.2_Total_Risk_WO_Int_2026'!J25</f>
        <v>1.9760073881656177</v>
      </c>
      <c r="K25" s="98">
        <f>'N2.3.2_Total_Risk_WO_Int_2026'!K25</f>
        <v>1.1851553545772715</v>
      </c>
      <c r="L25" s="98">
        <f>'N2.3.2_Total_Risk_WO_Int_2026'!L25</f>
        <v>5.5447768689996417</v>
      </c>
      <c r="M25" s="98">
        <f>'N2.3.2_Total_Risk_WO_Int_2026'!M25</f>
        <v>6.8930780396481186</v>
      </c>
      <c r="N25" s="97">
        <f t="shared" si="2"/>
        <v>41.050556427111076</v>
      </c>
      <c r="P25" s="65" t="str">
        <f>'N0.6_Lookup_References'!B22</f>
        <v>#</v>
      </c>
      <c r="Q25" s="98">
        <f>'N2.3.2_Total_Risk_WO_Int_2026'!Q25</f>
        <v>0</v>
      </c>
      <c r="R25" s="98">
        <f>'N2.3.2_Total_Risk_WO_Int_2026'!R25</f>
        <v>48</v>
      </c>
      <c r="S25" s="98">
        <f>'N2.3.2_Total_Risk_WO_Int_2026'!S25</f>
        <v>15</v>
      </c>
      <c r="T25" s="98">
        <f>'N2.3.2_Total_Risk_WO_Int_2026'!T25</f>
        <v>13</v>
      </c>
      <c r="U25" s="98">
        <f>'N2.3.2_Total_Risk_WO_Int_2026'!U25</f>
        <v>7</v>
      </c>
      <c r="V25" s="98">
        <f>'N2.3.2_Total_Risk_WO_Int_2026'!V25</f>
        <v>9</v>
      </c>
      <c r="W25" s="98">
        <f>'N2.3.2_Total_Risk_WO_Int_2026'!W25</f>
        <v>2</v>
      </c>
      <c r="X25" s="98">
        <f>'N2.3.2_Total_Risk_WO_Int_2026'!X25</f>
        <v>1</v>
      </c>
      <c r="Y25" s="98">
        <f>'N2.3.2_Total_Risk_WO_Int_2026'!Y25</f>
        <v>4</v>
      </c>
      <c r="Z25" s="98">
        <f>'N2.3.2_Total_Risk_WO_Int_2026'!Z25</f>
        <v>3</v>
      </c>
      <c r="AA25" s="36">
        <f t="shared" si="3"/>
        <v>102</v>
      </c>
    </row>
    <row r="26" spans="1:27">
      <c r="A26" s="196" t="s">
        <v>314</v>
      </c>
      <c r="B26" s="18" t="str">
        <f t="shared" ca="1" si="1"/>
        <v>275kV Reactor</v>
      </c>
      <c r="C26" s="65" t="s">
        <v>55</v>
      </c>
      <c r="D26" s="98">
        <f>'N2.3.2_Total_Risk_WO_Int_2026'!D26</f>
        <v>0</v>
      </c>
      <c r="E26" s="98">
        <f>'N2.3.2_Total_Risk_WO_Int_2026'!E26</f>
        <v>0.20001097043895805</v>
      </c>
      <c r="F26" s="98">
        <f>'N2.3.2_Total_Risk_WO_Int_2026'!F26</f>
        <v>0</v>
      </c>
      <c r="G26" s="98">
        <f>'N2.3.2_Total_Risk_WO_Int_2026'!G26</f>
        <v>0.15537568076808433</v>
      </c>
      <c r="H26" s="98">
        <f>'N2.3.2_Total_Risk_WO_Int_2026'!H26</f>
        <v>9.2808084142505715E-2</v>
      </c>
      <c r="I26" s="98">
        <f>'N2.3.2_Total_Risk_WO_Int_2026'!I26</f>
        <v>0.110489543344871</v>
      </c>
      <c r="J26" s="98">
        <f>'N2.3.2_Total_Risk_WO_Int_2026'!J26</f>
        <v>0</v>
      </c>
      <c r="K26" s="98">
        <f>'N2.3.2_Total_Risk_WO_Int_2026'!K26</f>
        <v>0.15667550229200505</v>
      </c>
      <c r="L26" s="98">
        <f>'N2.3.2_Total_Risk_WO_Int_2026'!L26</f>
        <v>0</v>
      </c>
      <c r="M26" s="98">
        <f>'N2.3.2_Total_Risk_WO_Int_2026'!M26</f>
        <v>0.36765536887776884</v>
      </c>
      <c r="N26" s="97">
        <f t="shared" si="2"/>
        <v>1.0830151498641931</v>
      </c>
      <c r="P26" s="65" t="str">
        <f>'N0.6_Lookup_References'!B23</f>
        <v>#</v>
      </c>
      <c r="Q26" s="98">
        <f>'N2.3.2_Total_Risk_WO_Int_2026'!Q26</f>
        <v>0</v>
      </c>
      <c r="R26" s="98">
        <f>'N2.3.2_Total_Risk_WO_Int_2026'!R26</f>
        <v>8</v>
      </c>
      <c r="S26" s="98">
        <f>'N2.3.2_Total_Risk_WO_Int_2026'!S26</f>
        <v>0</v>
      </c>
      <c r="T26" s="98">
        <f>'N2.3.2_Total_Risk_WO_Int_2026'!T26</f>
        <v>2</v>
      </c>
      <c r="U26" s="98">
        <f>'N2.3.2_Total_Risk_WO_Int_2026'!U26</f>
        <v>1</v>
      </c>
      <c r="V26" s="98">
        <f>'N2.3.2_Total_Risk_WO_Int_2026'!V26</f>
        <v>1</v>
      </c>
      <c r="W26" s="98">
        <f>'N2.3.2_Total_Risk_WO_Int_2026'!W26</f>
        <v>0</v>
      </c>
      <c r="X26" s="98">
        <f>'N2.3.2_Total_Risk_WO_Int_2026'!X26</f>
        <v>1</v>
      </c>
      <c r="Y26" s="98">
        <f>'N2.3.2_Total_Risk_WO_Int_2026'!Y26</f>
        <v>0</v>
      </c>
      <c r="Z26" s="98">
        <f>'N2.3.2_Total_Risk_WO_Int_2026'!Z26</f>
        <v>2</v>
      </c>
      <c r="AA26" s="36">
        <f t="shared" si="3"/>
        <v>15</v>
      </c>
    </row>
    <row r="27" spans="1:27">
      <c r="A27" s="196" t="s">
        <v>315</v>
      </c>
      <c r="B27" s="18" t="str">
        <f t="shared" ca="1" si="1"/>
        <v>275kV Underground Cable</v>
      </c>
      <c r="C27" s="65" t="s">
        <v>55</v>
      </c>
      <c r="D27" s="98">
        <f>'N2.3.2_Total_Risk_WO_Int_2026'!D27</f>
        <v>3.4529517368871539E-4</v>
      </c>
      <c r="E27" s="98">
        <f>'N2.3.2_Total_Risk_WO_Int_2026'!E27</f>
        <v>4.5772916853148073</v>
      </c>
      <c r="F27" s="98">
        <f>'N2.3.2_Total_Risk_WO_Int_2026'!F27</f>
        <v>1.0444090827150669</v>
      </c>
      <c r="G27" s="98">
        <f>'N2.3.2_Total_Risk_WO_Int_2026'!G27</f>
        <v>0.12229276812840115</v>
      </c>
      <c r="H27" s="98">
        <f>'N2.3.2_Total_Risk_WO_Int_2026'!H27</f>
        <v>0</v>
      </c>
      <c r="I27" s="98">
        <f>'N2.3.2_Total_Risk_WO_Int_2026'!I27</f>
        <v>0</v>
      </c>
      <c r="J27" s="98">
        <f>'N2.3.2_Total_Risk_WO_Int_2026'!J27</f>
        <v>0</v>
      </c>
      <c r="K27" s="98">
        <f>'N2.3.2_Total_Risk_WO_Int_2026'!K27</f>
        <v>0</v>
      </c>
      <c r="L27" s="98">
        <f>'N2.3.2_Total_Risk_WO_Int_2026'!L27</f>
        <v>5.7818874007911552</v>
      </c>
      <c r="M27" s="98">
        <f>'N2.3.2_Total_Risk_WO_Int_2026'!M27</f>
        <v>23.313526227073833</v>
      </c>
      <c r="N27" s="97">
        <f t="shared" si="2"/>
        <v>34.839752459196951</v>
      </c>
      <c r="P27" s="65" t="str">
        <f>'N0.6_Lookup_References'!B24</f>
        <v>km</v>
      </c>
      <c r="Q27" s="98">
        <f>'N2.3.2_Total_Risk_WO_Int_2026'!Q27</f>
        <v>8.5566999999999993</v>
      </c>
      <c r="R27" s="98">
        <f>'N2.3.2_Total_Risk_WO_Int_2026'!R27</f>
        <v>107.83310000000002</v>
      </c>
      <c r="S27" s="98">
        <f>'N2.3.2_Total_Risk_WO_Int_2026'!S27</f>
        <v>1.6315000000000002</v>
      </c>
      <c r="T27" s="98">
        <f>'N2.3.2_Total_Risk_WO_Int_2026'!T27</f>
        <v>0.10440000000000001</v>
      </c>
      <c r="U27" s="98">
        <f>'N2.3.2_Total_Risk_WO_Int_2026'!U27</f>
        <v>0</v>
      </c>
      <c r="V27" s="98">
        <f>'N2.3.2_Total_Risk_WO_Int_2026'!V27</f>
        <v>0</v>
      </c>
      <c r="W27" s="98">
        <f>'N2.3.2_Total_Risk_WO_Int_2026'!W27</f>
        <v>0</v>
      </c>
      <c r="X27" s="98">
        <f>'N2.3.2_Total_Risk_WO_Int_2026'!X27</f>
        <v>0</v>
      </c>
      <c r="Y27" s="98">
        <f>'N2.3.2_Total_Risk_WO_Int_2026'!Y27</f>
        <v>1.7336999999999998</v>
      </c>
      <c r="Z27" s="98">
        <f>'N2.3.2_Total_Risk_WO_Int_2026'!Z27</f>
        <v>6.9857000000000005</v>
      </c>
      <c r="AA27" s="36">
        <f t="shared" si="3"/>
        <v>126.8451</v>
      </c>
    </row>
    <row r="28" spans="1:27">
      <c r="A28" s="196" t="s">
        <v>316</v>
      </c>
      <c r="B28" s="18" t="str">
        <f t="shared" ca="1" si="1"/>
        <v>275kV OHL Conductor</v>
      </c>
      <c r="C28" s="65" t="s">
        <v>55</v>
      </c>
      <c r="D28" s="98">
        <f>'N2.3.2_Total_Risk_WO_Int_2026'!D28</f>
        <v>2.420549134854864E-3</v>
      </c>
      <c r="E28" s="98">
        <f>'N2.3.2_Total_Risk_WO_Int_2026'!E28</f>
        <v>9.7486732844395156</v>
      </c>
      <c r="F28" s="98">
        <f>'N2.3.2_Total_Risk_WO_Int_2026'!F28</f>
        <v>11.038886805246921</v>
      </c>
      <c r="G28" s="98">
        <f>'N2.3.2_Total_Risk_WO_Int_2026'!G28</f>
        <v>5.7954593802937078</v>
      </c>
      <c r="H28" s="98">
        <f>'N2.3.2_Total_Risk_WO_Int_2026'!H28</f>
        <v>6.8131393040827453</v>
      </c>
      <c r="I28" s="98">
        <f>'N2.3.2_Total_Risk_WO_Int_2026'!I28</f>
        <v>21.284174298314216</v>
      </c>
      <c r="J28" s="98">
        <f>'N2.3.2_Total_Risk_WO_Int_2026'!J28</f>
        <v>7.1767215583674941</v>
      </c>
      <c r="K28" s="98">
        <f>'N2.3.2_Total_Risk_WO_Int_2026'!K28</f>
        <v>3.5987200197366729</v>
      </c>
      <c r="L28" s="98">
        <f>'N2.3.2_Total_Risk_WO_Int_2026'!L28</f>
        <v>0</v>
      </c>
      <c r="M28" s="98">
        <f>'N2.3.2_Total_Risk_WO_Int_2026'!M28</f>
        <v>11.766373364232123</v>
      </c>
      <c r="N28" s="97">
        <f t="shared" si="2"/>
        <v>77.224568563848251</v>
      </c>
      <c r="P28" s="65" t="str">
        <f>'N0.6_Lookup_References'!B25</f>
        <v>km</v>
      </c>
      <c r="Q28" s="98">
        <f>'N2.3.2_Total_Risk_WO_Int_2026'!Q28</f>
        <v>27.133500000000005</v>
      </c>
      <c r="R28" s="98">
        <f>'N2.3.2_Total_Risk_WO_Int_2026'!R28</f>
        <v>729.93180000000007</v>
      </c>
      <c r="S28" s="98">
        <f>'N2.3.2_Total_Risk_WO_Int_2026'!S28</f>
        <v>130.79169999999999</v>
      </c>
      <c r="T28" s="98">
        <f>'N2.3.2_Total_Risk_WO_Int_2026'!T28</f>
        <v>50.598100000000009</v>
      </c>
      <c r="U28" s="98">
        <f>'N2.3.2_Total_Risk_WO_Int_2026'!U28</f>
        <v>37.207700000000003</v>
      </c>
      <c r="V28" s="98">
        <f>'N2.3.2_Total_Risk_WO_Int_2026'!V28</f>
        <v>95.403199999999899</v>
      </c>
      <c r="W28" s="98">
        <f>'N2.3.2_Total_Risk_WO_Int_2026'!W28</f>
        <v>24.067500000000003</v>
      </c>
      <c r="X28" s="98">
        <f>'N2.3.2_Total_Risk_WO_Int_2026'!X28</f>
        <v>10.898900000000001</v>
      </c>
      <c r="Y28" s="98">
        <f>'N2.3.2_Total_Risk_WO_Int_2026'!Y28</f>
        <v>0</v>
      </c>
      <c r="Z28" s="98">
        <f>'N2.3.2_Total_Risk_WO_Int_2026'!Z28</f>
        <v>28.881199999999996</v>
      </c>
      <c r="AA28" s="36">
        <f t="shared" si="3"/>
        <v>1134.9136000000001</v>
      </c>
    </row>
    <row r="29" spans="1:27">
      <c r="A29" s="196" t="s">
        <v>317</v>
      </c>
      <c r="B29" s="18" t="str">
        <f t="shared" ca="1" si="1"/>
        <v>275kV OHL Fittings</v>
      </c>
      <c r="C29" s="65" t="s">
        <v>55</v>
      </c>
      <c r="D29" s="98">
        <f>'N2.3.2_Total_Risk_WO_Int_2026'!D29</f>
        <v>1.1971054170560798E-2</v>
      </c>
      <c r="E29" s="98">
        <f>'N2.3.2_Total_Risk_WO_Int_2026'!E29</f>
        <v>75.617947022305771</v>
      </c>
      <c r="F29" s="98">
        <f>'N2.3.2_Total_Risk_WO_Int_2026'!F29</f>
        <v>63.080631197570995</v>
      </c>
      <c r="G29" s="98">
        <f>'N2.3.2_Total_Risk_WO_Int_2026'!G29</f>
        <v>19.640601546267266</v>
      </c>
      <c r="H29" s="98">
        <f>'N2.3.2_Total_Risk_WO_Int_2026'!H29</f>
        <v>21.743801673939743</v>
      </c>
      <c r="I29" s="98">
        <f>'N2.3.2_Total_Risk_WO_Int_2026'!I29</f>
        <v>2.7849794013982136</v>
      </c>
      <c r="J29" s="98">
        <f>'N2.3.2_Total_Risk_WO_Int_2026'!J29</f>
        <v>5.4789120078821822</v>
      </c>
      <c r="K29" s="98">
        <f>'N2.3.2_Total_Risk_WO_Int_2026'!K29</f>
        <v>46.807983634533137</v>
      </c>
      <c r="L29" s="98">
        <f>'N2.3.2_Total_Risk_WO_Int_2026'!L29</f>
        <v>0</v>
      </c>
      <c r="M29" s="98">
        <f>'N2.3.2_Total_Risk_WO_Int_2026'!M29</f>
        <v>222.46300917612305</v>
      </c>
      <c r="N29" s="97">
        <f t="shared" si="2"/>
        <v>457.6298367141909</v>
      </c>
      <c r="P29" s="65" t="str">
        <f>'N0.6_Lookup_References'!B26</f>
        <v>#</v>
      </c>
      <c r="Q29" s="98">
        <f>'N2.3.2_Total_Risk_WO_Int_2026'!Q29</f>
        <v>50</v>
      </c>
      <c r="R29" s="98">
        <f>'N2.3.2_Total_Risk_WO_Int_2026'!R29</f>
        <v>2617</v>
      </c>
      <c r="S29" s="98">
        <f>'N2.3.2_Total_Risk_WO_Int_2026'!S29</f>
        <v>474</v>
      </c>
      <c r="T29" s="98">
        <f>'N2.3.2_Total_Risk_WO_Int_2026'!T29</f>
        <v>71</v>
      </c>
      <c r="U29" s="98">
        <f>'N2.3.2_Total_Risk_WO_Int_2026'!U29</f>
        <v>60</v>
      </c>
      <c r="V29" s="98">
        <f>'N2.3.2_Total_Risk_WO_Int_2026'!V29</f>
        <v>6</v>
      </c>
      <c r="W29" s="98">
        <f>'N2.3.2_Total_Risk_WO_Int_2026'!W29</f>
        <v>9</v>
      </c>
      <c r="X29" s="98">
        <f>'N2.3.2_Total_Risk_WO_Int_2026'!X29</f>
        <v>69</v>
      </c>
      <c r="Y29" s="98">
        <f>'N2.3.2_Total_Risk_WO_Int_2026'!Y29</f>
        <v>0</v>
      </c>
      <c r="Z29" s="98">
        <f>'N2.3.2_Total_Risk_WO_Int_2026'!Z29</f>
        <v>141</v>
      </c>
      <c r="AA29" s="36">
        <f t="shared" si="3"/>
        <v>3497</v>
      </c>
    </row>
    <row r="30" spans="1:27">
      <c r="A30" s="196" t="s">
        <v>318</v>
      </c>
      <c r="B30" s="18" t="str">
        <f t="shared" ca="1" si="1"/>
        <v>275kV OHL Tower</v>
      </c>
      <c r="C30" s="65" t="s">
        <v>55</v>
      </c>
      <c r="D30" s="98">
        <f>'N2.3.2_Total_Risk_WO_Int_2026'!D30</f>
        <v>1.4201478296986092E-3</v>
      </c>
      <c r="E30" s="98">
        <f>'N2.3.2_Total_Risk_WO_Int_2026'!E30</f>
        <v>50.344652744797187</v>
      </c>
      <c r="F30" s="98">
        <f>'N2.3.2_Total_Risk_WO_Int_2026'!F30</f>
        <v>10.331624109131489</v>
      </c>
      <c r="G30" s="98">
        <f>'N2.3.2_Total_Risk_WO_Int_2026'!G30</f>
        <v>6.9381614603345989</v>
      </c>
      <c r="H30" s="98">
        <f>'N2.3.2_Total_Risk_WO_Int_2026'!H30</f>
        <v>14.947779114734647</v>
      </c>
      <c r="I30" s="98">
        <f>'N2.3.2_Total_Risk_WO_Int_2026'!I30</f>
        <v>9.8708455671031405</v>
      </c>
      <c r="J30" s="98">
        <f>'N2.3.2_Total_Risk_WO_Int_2026'!J30</f>
        <v>11.938162819027518</v>
      </c>
      <c r="K30" s="98">
        <f>'N2.3.2_Total_Risk_WO_Int_2026'!K30</f>
        <v>12.175407053664362</v>
      </c>
      <c r="L30" s="98">
        <f>'N2.3.2_Total_Risk_WO_Int_2026'!L30</f>
        <v>32.043488086754877</v>
      </c>
      <c r="M30" s="98">
        <f>'N2.3.2_Total_Risk_WO_Int_2026'!M30</f>
        <v>254.92543771432594</v>
      </c>
      <c r="N30" s="97">
        <f t="shared" si="2"/>
        <v>403.51697881770343</v>
      </c>
      <c r="P30" s="65" t="str">
        <f>'N0.6_Lookup_References'!B27</f>
        <v>#</v>
      </c>
      <c r="Q30" s="98">
        <f>'N2.3.2_Total_Risk_WO_Int_2026'!Q30</f>
        <v>10</v>
      </c>
      <c r="R30" s="98">
        <f>'N2.3.2_Total_Risk_WO_Int_2026'!R30</f>
        <v>1668</v>
      </c>
      <c r="S30" s="98">
        <f>'N2.3.2_Total_Risk_WO_Int_2026'!S30</f>
        <v>23</v>
      </c>
      <c r="T30" s="98">
        <f>'N2.3.2_Total_Risk_WO_Int_2026'!T30</f>
        <v>10</v>
      </c>
      <c r="U30" s="98">
        <f>'N2.3.2_Total_Risk_WO_Int_2026'!U30</f>
        <v>13</v>
      </c>
      <c r="V30" s="98">
        <f>'N2.3.2_Total_Risk_WO_Int_2026'!V30</f>
        <v>7</v>
      </c>
      <c r="W30" s="98">
        <f>'N2.3.2_Total_Risk_WO_Int_2026'!W30</f>
        <v>7</v>
      </c>
      <c r="X30" s="98">
        <f>'N2.3.2_Total_Risk_WO_Int_2026'!X30</f>
        <v>6</v>
      </c>
      <c r="Y30" s="98">
        <f>'N2.3.2_Total_Risk_WO_Int_2026'!Y30</f>
        <v>13</v>
      </c>
      <c r="Z30" s="98">
        <f>'N2.3.2_Total_Risk_WO_Int_2026'!Z30</f>
        <v>51</v>
      </c>
      <c r="AA30" s="36">
        <f t="shared" si="3"/>
        <v>1808</v>
      </c>
    </row>
    <row r="31" spans="1:27">
      <c r="A31" s="196" t="s">
        <v>319</v>
      </c>
      <c r="B31" s="18" t="str">
        <f t="shared" ca="1" si="1"/>
        <v>400kV Circuit Breaker</v>
      </c>
      <c r="C31" s="65" t="s">
        <v>55</v>
      </c>
      <c r="D31" s="98">
        <f>'N2.3.2_Total_Risk_WO_Int_2026'!D31</f>
        <v>8.4812376049375124E-3</v>
      </c>
      <c r="E31" s="98">
        <f>'N2.3.2_Total_Risk_WO_Int_2026'!E31</f>
        <v>2.2284843229785642</v>
      </c>
      <c r="F31" s="98">
        <f>'N2.3.2_Total_Risk_WO_Int_2026'!F31</f>
        <v>6.1530647065589993E-2</v>
      </c>
      <c r="G31" s="98">
        <f>'N2.3.2_Total_Risk_WO_Int_2026'!G31</f>
        <v>0</v>
      </c>
      <c r="H31" s="98">
        <f>'N2.3.2_Total_Risk_WO_Int_2026'!H31</f>
        <v>0.21303145922176706</v>
      </c>
      <c r="I31" s="98">
        <f>'N2.3.2_Total_Risk_WO_Int_2026'!I31</f>
        <v>0.23270385232193241</v>
      </c>
      <c r="J31" s="98">
        <f>'N2.3.2_Total_Risk_WO_Int_2026'!J31</f>
        <v>0.61761952941522225</v>
      </c>
      <c r="K31" s="98">
        <f>'N2.3.2_Total_Risk_WO_Int_2026'!K31</f>
        <v>0</v>
      </c>
      <c r="L31" s="98">
        <f>'N2.3.2_Total_Risk_WO_Int_2026'!L31</f>
        <v>1.6220027688931957</v>
      </c>
      <c r="M31" s="98">
        <f>'N2.3.2_Total_Risk_WO_Int_2026'!M31</f>
        <v>4.0753088314529027</v>
      </c>
      <c r="N31" s="97">
        <f t="shared" si="2"/>
        <v>9.0591626489541124</v>
      </c>
      <c r="P31" s="65" t="str">
        <f>'N0.6_Lookup_References'!B28</f>
        <v>#</v>
      </c>
      <c r="Q31" s="98">
        <f>'N2.3.2_Total_Risk_WO_Int_2026'!Q31</f>
        <v>3</v>
      </c>
      <c r="R31" s="98">
        <f>'N2.3.2_Total_Risk_WO_Int_2026'!R31</f>
        <v>96</v>
      </c>
      <c r="S31" s="98">
        <f>'N2.3.2_Total_Risk_WO_Int_2026'!S31</f>
        <v>1</v>
      </c>
      <c r="T31" s="98">
        <f>'N2.3.2_Total_Risk_WO_Int_2026'!T31</f>
        <v>0</v>
      </c>
      <c r="U31" s="98">
        <f>'N2.3.2_Total_Risk_WO_Int_2026'!U31</f>
        <v>1</v>
      </c>
      <c r="V31" s="98">
        <f>'N2.3.2_Total_Risk_WO_Int_2026'!V31</f>
        <v>1</v>
      </c>
      <c r="W31" s="98">
        <f>'N2.3.2_Total_Risk_WO_Int_2026'!W31</f>
        <v>2</v>
      </c>
      <c r="X31" s="98">
        <f>'N2.3.2_Total_Risk_WO_Int_2026'!X31</f>
        <v>0</v>
      </c>
      <c r="Y31" s="98">
        <f>'N2.3.2_Total_Risk_WO_Int_2026'!Y31</f>
        <v>4</v>
      </c>
      <c r="Z31" s="98">
        <f>'N2.3.2_Total_Risk_WO_Int_2026'!Z31</f>
        <v>6</v>
      </c>
      <c r="AA31" s="36">
        <f t="shared" si="3"/>
        <v>114</v>
      </c>
    </row>
    <row r="32" spans="1:27">
      <c r="A32" s="196" t="s">
        <v>320</v>
      </c>
      <c r="B32" s="18" t="str">
        <f t="shared" ca="1" si="1"/>
        <v>400kV Transformer</v>
      </c>
      <c r="C32" s="65" t="s">
        <v>55</v>
      </c>
      <c r="D32" s="98">
        <f>'N2.3.2_Total_Risk_WO_Int_2026'!D32</f>
        <v>4.7393076446058217E-2</v>
      </c>
      <c r="E32" s="98">
        <f>'N2.3.2_Total_Risk_WO_Int_2026'!E32</f>
        <v>2.9501372640525765</v>
      </c>
      <c r="F32" s="98">
        <f>'N2.3.2_Total_Risk_WO_Int_2026'!F32</f>
        <v>3.5722767317597865</v>
      </c>
      <c r="G32" s="98">
        <f>'N2.3.2_Total_Risk_WO_Int_2026'!G32</f>
        <v>0</v>
      </c>
      <c r="H32" s="98">
        <f>'N2.3.2_Total_Risk_WO_Int_2026'!H32</f>
        <v>1.8383936639966807</v>
      </c>
      <c r="I32" s="98">
        <f>'N2.3.2_Total_Risk_WO_Int_2026'!I32</f>
        <v>0</v>
      </c>
      <c r="J32" s="98">
        <f>'N2.3.2_Total_Risk_WO_Int_2026'!J32</f>
        <v>2.6274568769516646</v>
      </c>
      <c r="K32" s="98">
        <f>'N2.3.2_Total_Risk_WO_Int_2026'!K32</f>
        <v>0</v>
      </c>
      <c r="L32" s="98">
        <f>'N2.3.2_Total_Risk_WO_Int_2026'!L32</f>
        <v>0</v>
      </c>
      <c r="M32" s="98">
        <f>'N2.3.2_Total_Risk_WO_Int_2026'!M32</f>
        <v>4.1725282846060123</v>
      </c>
      <c r="N32" s="97">
        <f t="shared" si="2"/>
        <v>15.208185897812779</v>
      </c>
      <c r="P32" s="65" t="str">
        <f>'N0.6_Lookup_References'!B29</f>
        <v>#</v>
      </c>
      <c r="Q32" s="98">
        <f>'N2.3.2_Total_Risk_WO_Int_2026'!Q32</f>
        <v>1</v>
      </c>
      <c r="R32" s="98">
        <f>'N2.3.2_Total_Risk_WO_Int_2026'!R32</f>
        <v>24</v>
      </c>
      <c r="S32" s="98">
        <f>'N2.3.2_Total_Risk_WO_Int_2026'!S32</f>
        <v>8</v>
      </c>
      <c r="T32" s="98">
        <f>'N2.3.2_Total_Risk_WO_Int_2026'!T32</f>
        <v>0</v>
      </c>
      <c r="U32" s="98">
        <f>'N2.3.2_Total_Risk_WO_Int_2026'!U32</f>
        <v>2</v>
      </c>
      <c r="V32" s="98">
        <f>'N2.3.2_Total_Risk_WO_Int_2026'!V32</f>
        <v>0</v>
      </c>
      <c r="W32" s="98">
        <f>'N2.3.2_Total_Risk_WO_Int_2026'!W32</f>
        <v>2</v>
      </c>
      <c r="X32" s="98">
        <f>'N2.3.2_Total_Risk_WO_Int_2026'!X32</f>
        <v>0</v>
      </c>
      <c r="Y32" s="98">
        <f>'N2.3.2_Total_Risk_WO_Int_2026'!Y32</f>
        <v>0</v>
      </c>
      <c r="Z32" s="98">
        <f>'N2.3.2_Total_Risk_WO_Int_2026'!Z32</f>
        <v>2</v>
      </c>
      <c r="AA32" s="36">
        <f t="shared" ref="AA32:AA53" si="4">SUM(Q32:Z32)</f>
        <v>39</v>
      </c>
    </row>
    <row r="33" spans="1:27">
      <c r="A33" s="196" t="s">
        <v>321</v>
      </c>
      <c r="B33" s="18" t="str">
        <f t="shared" ca="1" si="1"/>
        <v>400kV Reactor</v>
      </c>
      <c r="C33" s="65" t="s">
        <v>55</v>
      </c>
      <c r="D33" s="98">
        <f>'N2.3.2_Total_Risk_WO_Int_2026'!D33</f>
        <v>0</v>
      </c>
      <c r="E33" s="98">
        <f>'N2.3.2_Total_Risk_WO_Int_2026'!E33</f>
        <v>0.17633692354787145</v>
      </c>
      <c r="F33" s="98">
        <f>'N2.3.2_Total_Risk_WO_Int_2026'!F33</f>
        <v>0.46947158418409873</v>
      </c>
      <c r="G33" s="98">
        <f>'N2.3.2_Total_Risk_WO_Int_2026'!G33</f>
        <v>0.29522814943755316</v>
      </c>
      <c r="H33" s="98">
        <f>'N2.3.2_Total_Risk_WO_Int_2026'!H33</f>
        <v>0</v>
      </c>
      <c r="I33" s="98">
        <f>'N2.3.2_Total_Risk_WO_Int_2026'!I33</f>
        <v>0</v>
      </c>
      <c r="J33" s="98">
        <f>'N2.3.2_Total_Risk_WO_Int_2026'!J33</f>
        <v>0</v>
      </c>
      <c r="K33" s="98">
        <f>'N2.3.2_Total_Risk_WO_Int_2026'!K33</f>
        <v>0.39755798009845078</v>
      </c>
      <c r="L33" s="98">
        <f>'N2.3.2_Total_Risk_WO_Int_2026'!L33</f>
        <v>0</v>
      </c>
      <c r="M33" s="98">
        <f>'N2.3.2_Total_Risk_WO_Int_2026'!M33</f>
        <v>0.55965967843388431</v>
      </c>
      <c r="N33" s="97">
        <f t="shared" si="2"/>
        <v>1.8982543157018583</v>
      </c>
      <c r="P33" s="65" t="str">
        <f>'N0.6_Lookup_References'!B30</f>
        <v>#</v>
      </c>
      <c r="Q33" s="98">
        <f>'N2.3.2_Total_Risk_WO_Int_2026'!Q33</f>
        <v>0</v>
      </c>
      <c r="R33" s="98">
        <f>'N2.3.2_Total_Risk_WO_Int_2026'!R33</f>
        <v>6</v>
      </c>
      <c r="S33" s="98">
        <f>'N2.3.2_Total_Risk_WO_Int_2026'!S33</f>
        <v>4</v>
      </c>
      <c r="T33" s="98">
        <f>'N2.3.2_Total_Risk_WO_Int_2026'!T33</f>
        <v>2</v>
      </c>
      <c r="U33" s="98">
        <f>'N2.3.2_Total_Risk_WO_Int_2026'!U33</f>
        <v>0</v>
      </c>
      <c r="V33" s="98">
        <f>'N2.3.2_Total_Risk_WO_Int_2026'!V33</f>
        <v>0</v>
      </c>
      <c r="W33" s="98">
        <f>'N2.3.2_Total_Risk_WO_Int_2026'!W33</f>
        <v>0</v>
      </c>
      <c r="X33" s="98">
        <f>'N2.3.2_Total_Risk_WO_Int_2026'!X33</f>
        <v>1</v>
      </c>
      <c r="Y33" s="98">
        <f>'N2.3.2_Total_Risk_WO_Int_2026'!Y33</f>
        <v>0</v>
      </c>
      <c r="Z33" s="98">
        <f>'N2.3.2_Total_Risk_WO_Int_2026'!Z33</f>
        <v>1</v>
      </c>
      <c r="AA33" s="36">
        <f t="shared" si="4"/>
        <v>14</v>
      </c>
    </row>
    <row r="34" spans="1:27">
      <c r="A34" s="196" t="s">
        <v>322</v>
      </c>
      <c r="B34" s="18" t="str">
        <f t="shared" ca="1" si="1"/>
        <v>400kV Underground Cable</v>
      </c>
      <c r="C34" s="65" t="s">
        <v>55</v>
      </c>
      <c r="D34" s="98">
        <f>'N2.3.2_Total_Risk_WO_Int_2026'!D34</f>
        <v>8.3285005879510555E-5</v>
      </c>
      <c r="E34" s="98">
        <f>'N2.3.2_Total_Risk_WO_Int_2026'!E34</f>
        <v>3.6022865214743239E-4</v>
      </c>
      <c r="F34" s="98">
        <f>'N2.3.2_Total_Risk_WO_Int_2026'!F34</f>
        <v>0</v>
      </c>
      <c r="G34" s="98">
        <f>'N2.3.2_Total_Risk_WO_Int_2026'!G34</f>
        <v>0</v>
      </c>
      <c r="H34" s="98">
        <f>'N2.3.2_Total_Risk_WO_Int_2026'!H34</f>
        <v>0</v>
      </c>
      <c r="I34" s="98">
        <f>'N2.3.2_Total_Risk_WO_Int_2026'!I34</f>
        <v>1.2567413094251139</v>
      </c>
      <c r="J34" s="98">
        <f>'N2.3.2_Total_Risk_WO_Int_2026'!J34</f>
        <v>5.9804841131685722E-2</v>
      </c>
      <c r="K34" s="98">
        <f>'N2.3.2_Total_Risk_WO_Int_2026'!K34</f>
        <v>8.2585346847699984E-2</v>
      </c>
      <c r="L34" s="98">
        <f>'N2.3.2_Total_Risk_WO_Int_2026'!L34</f>
        <v>0.10772129463773102</v>
      </c>
      <c r="M34" s="98">
        <f>'N2.3.2_Total_Risk_WO_Int_2026'!M34</f>
        <v>0</v>
      </c>
      <c r="N34" s="97">
        <f t="shared" si="2"/>
        <v>1.5072963057002577</v>
      </c>
      <c r="P34" s="65" t="str">
        <f>'N0.6_Lookup_References'!B31</f>
        <v>km</v>
      </c>
      <c r="Q34" s="98">
        <f>'N2.3.2_Total_Risk_WO_Int_2026'!Q34</f>
        <v>2.089</v>
      </c>
      <c r="R34" s="98">
        <f>'N2.3.2_Total_Risk_WO_Int_2026'!R34</f>
        <v>8.5506000000000011</v>
      </c>
      <c r="S34" s="98">
        <f>'N2.3.2_Total_Risk_WO_Int_2026'!S34</f>
        <v>0</v>
      </c>
      <c r="T34" s="98">
        <f>'N2.3.2_Total_Risk_WO_Int_2026'!T34</f>
        <v>0</v>
      </c>
      <c r="U34" s="98">
        <f>'N2.3.2_Total_Risk_WO_Int_2026'!U34</f>
        <v>0</v>
      </c>
      <c r="V34" s="98">
        <f>'N2.3.2_Total_Risk_WO_Int_2026'!V34</f>
        <v>4.1997999999999998</v>
      </c>
      <c r="W34" s="98">
        <f>'N2.3.2_Total_Risk_WO_Int_2026'!W34</f>
        <v>0.15999999999999998</v>
      </c>
      <c r="X34" s="98">
        <f>'N2.3.2_Total_Risk_WO_Int_2026'!X34</f>
        <v>0.20529999999999998</v>
      </c>
      <c r="Y34" s="98">
        <f>'N2.3.2_Total_Risk_WO_Int_2026'!Y34</f>
        <v>0.20810000000000001</v>
      </c>
      <c r="Z34" s="98">
        <f>'N2.3.2_Total_Risk_WO_Int_2026'!Z34</f>
        <v>0</v>
      </c>
      <c r="AA34" s="36">
        <f t="shared" si="4"/>
        <v>15.412800000000001</v>
      </c>
    </row>
    <row r="35" spans="1:27">
      <c r="A35" s="196" t="s">
        <v>323</v>
      </c>
      <c r="B35" s="18" t="str">
        <f t="shared" ca="1" si="1"/>
        <v>400kV OHL Conductor</v>
      </c>
      <c r="C35" s="65" t="s">
        <v>55</v>
      </c>
      <c r="D35" s="98">
        <f>'N2.3.2_Total_Risk_WO_Int_2026'!D35</f>
        <v>0.12515165257477806</v>
      </c>
      <c r="E35" s="98">
        <f>'N2.3.2_Total_Risk_WO_Int_2026'!E35</f>
        <v>22.836710781785609</v>
      </c>
      <c r="F35" s="98">
        <f>'N2.3.2_Total_Risk_WO_Int_2026'!F35</f>
        <v>0.14003877333344886</v>
      </c>
      <c r="G35" s="98">
        <f>'N2.3.2_Total_Risk_WO_Int_2026'!G35</f>
        <v>2.7680644025456389</v>
      </c>
      <c r="H35" s="98">
        <f>'N2.3.2_Total_Risk_WO_Int_2026'!H35</f>
        <v>3.1988021079123561</v>
      </c>
      <c r="I35" s="98">
        <f>'N2.3.2_Total_Risk_WO_Int_2026'!I35</f>
        <v>20.192451217298419</v>
      </c>
      <c r="J35" s="98">
        <f>'N2.3.2_Total_Risk_WO_Int_2026'!J35</f>
        <v>29.578477972705691</v>
      </c>
      <c r="K35" s="98">
        <f>'N2.3.2_Total_Risk_WO_Int_2026'!K35</f>
        <v>15.87573363442664</v>
      </c>
      <c r="L35" s="98">
        <f>'N2.3.2_Total_Risk_WO_Int_2026'!L35</f>
        <v>66.297703963362409</v>
      </c>
      <c r="M35" s="98">
        <f>'N2.3.2_Total_Risk_WO_Int_2026'!M35</f>
        <v>13.82326985443116</v>
      </c>
      <c r="N35" s="97">
        <f t="shared" si="2"/>
        <v>174.83640436037615</v>
      </c>
      <c r="P35" s="65" t="str">
        <f>'N0.6_Lookup_References'!B32</f>
        <v>km</v>
      </c>
      <c r="Q35" s="98">
        <f>'N2.3.2_Total_Risk_WO_Int_2026'!Q35</f>
        <v>23.158000000000001</v>
      </c>
      <c r="R35" s="98">
        <f>'N2.3.2_Total_Risk_WO_Int_2026'!R35</f>
        <v>540.82410000000016</v>
      </c>
      <c r="S35" s="98">
        <f>'N2.3.2_Total_Risk_WO_Int_2026'!S35</f>
        <v>1.5855000000000001</v>
      </c>
      <c r="T35" s="98">
        <f>'N2.3.2_Total_Risk_WO_Int_2026'!T35</f>
        <v>19.159399999999998</v>
      </c>
      <c r="U35" s="98">
        <f>'N2.3.2_Total_Risk_WO_Int_2026'!U35</f>
        <v>16.919799999999999</v>
      </c>
      <c r="V35" s="98">
        <f>'N2.3.2_Total_Risk_WO_Int_2026'!V35</f>
        <v>78.508200000000045</v>
      </c>
      <c r="W35" s="98">
        <f>'N2.3.2_Total_Risk_WO_Int_2026'!W35</f>
        <v>98.938800000000001</v>
      </c>
      <c r="X35" s="98">
        <f>'N2.3.2_Total_Risk_WO_Int_2026'!X35</f>
        <v>46.700800000000015</v>
      </c>
      <c r="Y35" s="98">
        <f>'N2.3.2_Total_Risk_WO_Int_2026'!Y35</f>
        <v>174.11660000000012</v>
      </c>
      <c r="Z35" s="98">
        <f>'N2.3.2_Total_Risk_WO_Int_2026'!Z35</f>
        <v>26.130000000000003</v>
      </c>
      <c r="AA35" s="36">
        <f t="shared" si="4"/>
        <v>1026.0412000000003</v>
      </c>
    </row>
    <row r="36" spans="1:27">
      <c r="A36" s="196" t="s">
        <v>324</v>
      </c>
      <c r="B36" s="18" t="str">
        <f t="shared" ca="1" si="1"/>
        <v>400kV OHL Fittings</v>
      </c>
      <c r="C36" s="65" t="s">
        <v>55</v>
      </c>
      <c r="D36" s="98">
        <f>'N2.3.2_Total_Risk_WO_Int_2026'!D36</f>
        <v>0.7914416627287103</v>
      </c>
      <c r="E36" s="98">
        <f>'N2.3.2_Total_Risk_WO_Int_2026'!E36</f>
        <v>328.07248788864769</v>
      </c>
      <c r="F36" s="98">
        <f>'N2.3.2_Total_Risk_WO_Int_2026'!F36</f>
        <v>137.36338053558347</v>
      </c>
      <c r="G36" s="98">
        <f>'N2.3.2_Total_Risk_WO_Int_2026'!G36</f>
        <v>244.72451739808216</v>
      </c>
      <c r="H36" s="98">
        <f>'N2.3.2_Total_Risk_WO_Int_2026'!H36</f>
        <v>102.30374046290558</v>
      </c>
      <c r="I36" s="98">
        <f>'N2.3.2_Total_Risk_WO_Int_2026'!I36</f>
        <v>18.329592496616652</v>
      </c>
      <c r="J36" s="98">
        <f>'N2.3.2_Total_Risk_WO_Int_2026'!J36</f>
        <v>11.351417935700454</v>
      </c>
      <c r="K36" s="98">
        <f>'N2.3.2_Total_Risk_WO_Int_2026'!K36</f>
        <v>202.80677929101191</v>
      </c>
      <c r="L36" s="98">
        <f>'N2.3.2_Total_Risk_WO_Int_2026'!L36</f>
        <v>225.79648152233074</v>
      </c>
      <c r="M36" s="98">
        <f>'N2.3.2_Total_Risk_WO_Int_2026'!M36</f>
        <v>702.188592644648</v>
      </c>
      <c r="N36" s="97">
        <f t="shared" si="2"/>
        <v>1973.7284318382553</v>
      </c>
      <c r="P36" s="65" t="str">
        <f>'N0.6_Lookup_References'!B33</f>
        <v>#</v>
      </c>
      <c r="Q36" s="98">
        <f>'N2.3.2_Total_Risk_WO_Int_2026'!Q36</f>
        <v>116</v>
      </c>
      <c r="R36" s="98">
        <f>'N2.3.2_Total_Risk_WO_Int_2026'!R36</f>
        <v>2053</v>
      </c>
      <c r="S36" s="98">
        <f>'N2.3.2_Total_Risk_WO_Int_2026'!S36</f>
        <v>278</v>
      </c>
      <c r="T36" s="98">
        <f>'N2.3.2_Total_Risk_WO_Int_2026'!T36</f>
        <v>288</v>
      </c>
      <c r="U36" s="98">
        <f>'N2.3.2_Total_Risk_WO_Int_2026'!U36</f>
        <v>86</v>
      </c>
      <c r="V36" s="98">
        <f>'N2.3.2_Total_Risk_WO_Int_2026'!V36</f>
        <v>13</v>
      </c>
      <c r="W36" s="98">
        <f>'N2.3.2_Total_Risk_WO_Int_2026'!W36</f>
        <v>6</v>
      </c>
      <c r="X36" s="98">
        <f>'N2.3.2_Total_Risk_WO_Int_2026'!X36</f>
        <v>90</v>
      </c>
      <c r="Y36" s="98">
        <f>'N2.3.2_Total_Risk_WO_Int_2026'!Y36</f>
        <v>87</v>
      </c>
      <c r="Z36" s="98">
        <f>'N2.3.2_Total_Risk_WO_Int_2026'!Z36</f>
        <v>160</v>
      </c>
      <c r="AA36" s="36">
        <f t="shared" si="4"/>
        <v>3177</v>
      </c>
    </row>
    <row r="37" spans="1:27">
      <c r="A37" s="196" t="s">
        <v>325</v>
      </c>
      <c r="B37" s="18" t="str">
        <f t="shared" ca="1" si="1"/>
        <v>400kV OHL Tower</v>
      </c>
      <c r="C37" s="65" t="s">
        <v>55</v>
      </c>
      <c r="D37" s="98">
        <f>'N2.3.2_Total_Risk_WO_Int_2026'!D37</f>
        <v>6.7432634847411502E-3</v>
      </c>
      <c r="E37" s="98">
        <f>'N2.3.2_Total_Risk_WO_Int_2026'!E37</f>
        <v>12.610712129124998</v>
      </c>
      <c r="F37" s="98">
        <f>'N2.3.2_Total_Risk_WO_Int_2026'!F37</f>
        <v>9.8313462896049657</v>
      </c>
      <c r="G37" s="98">
        <f>'N2.3.2_Total_Risk_WO_Int_2026'!G37</f>
        <v>8.1648627835706655</v>
      </c>
      <c r="H37" s="98">
        <f>'N2.3.2_Total_Risk_WO_Int_2026'!H37</f>
        <v>13.204961165124956</v>
      </c>
      <c r="I37" s="98">
        <f>'N2.3.2_Total_Risk_WO_Int_2026'!I37</f>
        <v>2.1298216543359532</v>
      </c>
      <c r="J37" s="98">
        <f>'N2.3.2_Total_Risk_WO_Int_2026'!J37</f>
        <v>7.7645181180160732</v>
      </c>
      <c r="K37" s="98">
        <f>'N2.3.2_Total_Risk_WO_Int_2026'!K37</f>
        <v>3.3525481348450161</v>
      </c>
      <c r="L37" s="98">
        <f>'N2.3.2_Total_Risk_WO_Int_2026'!L37</f>
        <v>59.094863163710201</v>
      </c>
      <c r="M37" s="98">
        <f>'N2.3.2_Total_Risk_WO_Int_2026'!M37</f>
        <v>39.672569440218631</v>
      </c>
      <c r="N37" s="97">
        <f t="shared" si="2"/>
        <v>155.83294614203621</v>
      </c>
      <c r="P37" s="65" t="str">
        <f>'N0.6_Lookup_References'!B34</f>
        <v>#</v>
      </c>
      <c r="Q37" s="98">
        <f>'N2.3.2_Total_Risk_WO_Int_2026'!Q37</f>
        <v>31</v>
      </c>
      <c r="R37" s="98">
        <f>'N2.3.2_Total_Risk_WO_Int_2026'!R37</f>
        <v>871</v>
      </c>
      <c r="S37" s="98">
        <f>'N2.3.2_Total_Risk_WO_Int_2026'!S37</f>
        <v>186</v>
      </c>
      <c r="T37" s="98">
        <f>'N2.3.2_Total_Risk_WO_Int_2026'!T37</f>
        <v>81</v>
      </c>
      <c r="U37" s="98">
        <f>'N2.3.2_Total_Risk_WO_Int_2026'!U37</f>
        <v>103</v>
      </c>
      <c r="V37" s="98">
        <f>'N2.3.2_Total_Risk_WO_Int_2026'!V37</f>
        <v>12</v>
      </c>
      <c r="W37" s="98">
        <f>'N2.3.2_Total_Risk_WO_Int_2026'!W37</f>
        <v>36</v>
      </c>
      <c r="X37" s="98">
        <f>'N2.3.2_Total_Risk_WO_Int_2026'!X37</f>
        <v>14</v>
      </c>
      <c r="Y37" s="98">
        <f>'N2.3.2_Total_Risk_WO_Int_2026'!Y37</f>
        <v>202</v>
      </c>
      <c r="Z37" s="98">
        <f>'N2.3.2_Total_Risk_WO_Int_2026'!Z37</f>
        <v>126</v>
      </c>
      <c r="AA37" s="36">
        <f t="shared" si="4"/>
        <v>1662</v>
      </c>
    </row>
    <row r="38" spans="1:27">
      <c r="A38" s="196" t="s">
        <v>326</v>
      </c>
      <c r="B38" s="18" t="str">
        <f t="shared" ca="1" si="1"/>
        <v>No entry required</v>
      </c>
      <c r="C38" s="65" t="s">
        <v>55</v>
      </c>
      <c r="D38" s="98">
        <f>'N2.3.2_Total_Risk_WO_Int_2026'!D38</f>
        <v>0</v>
      </c>
      <c r="E38" s="98">
        <f>'N2.3.2_Total_Risk_WO_Int_2026'!E38</f>
        <v>0</v>
      </c>
      <c r="F38" s="98">
        <f>'N2.3.2_Total_Risk_WO_Int_2026'!F38</f>
        <v>0</v>
      </c>
      <c r="G38" s="98">
        <f>'N2.3.2_Total_Risk_WO_Int_2026'!G38</f>
        <v>0</v>
      </c>
      <c r="H38" s="98">
        <f>'N2.3.2_Total_Risk_WO_Int_2026'!H38</f>
        <v>0</v>
      </c>
      <c r="I38" s="98">
        <f>'N2.3.2_Total_Risk_WO_Int_2026'!I38</f>
        <v>0</v>
      </c>
      <c r="J38" s="98">
        <f>'N2.3.2_Total_Risk_WO_Int_2026'!J38</f>
        <v>0</v>
      </c>
      <c r="K38" s="98">
        <f>'N2.3.2_Total_Risk_WO_Int_2026'!K38</f>
        <v>0</v>
      </c>
      <c r="L38" s="98">
        <f>'N2.3.2_Total_Risk_WO_Int_2026'!L38</f>
        <v>0</v>
      </c>
      <c r="M38" s="98">
        <f>'N2.3.2_Total_Risk_WO_Int_2026'!M38</f>
        <v>0</v>
      </c>
      <c r="N38" s="97">
        <f t="shared" si="2"/>
        <v>0</v>
      </c>
      <c r="P38" s="65" t="str">
        <f>'N0.6_Lookup_References'!B35</f>
        <v>-</v>
      </c>
      <c r="Q38" s="98">
        <f>'N2.3.2_Total_Risk_WO_Int_2026'!Q38</f>
        <v>0</v>
      </c>
      <c r="R38" s="98">
        <f>'N2.3.2_Total_Risk_WO_Int_2026'!R38</f>
        <v>0</v>
      </c>
      <c r="S38" s="98">
        <f>'N2.3.2_Total_Risk_WO_Int_2026'!S38</f>
        <v>0</v>
      </c>
      <c r="T38" s="98">
        <f>'N2.3.2_Total_Risk_WO_Int_2026'!T38</f>
        <v>0</v>
      </c>
      <c r="U38" s="98">
        <f>'N2.3.2_Total_Risk_WO_Int_2026'!U38</f>
        <v>0</v>
      </c>
      <c r="V38" s="98">
        <f>'N2.3.2_Total_Risk_WO_Int_2026'!V38</f>
        <v>0</v>
      </c>
      <c r="W38" s="98">
        <f>'N2.3.2_Total_Risk_WO_Int_2026'!W38</f>
        <v>0</v>
      </c>
      <c r="X38" s="98">
        <f>'N2.3.2_Total_Risk_WO_Int_2026'!X38</f>
        <v>0</v>
      </c>
      <c r="Y38" s="98">
        <f>'N2.3.2_Total_Risk_WO_Int_2026'!Y38</f>
        <v>0</v>
      </c>
      <c r="Z38" s="98">
        <f>'N2.3.2_Total_Risk_WO_Int_2026'!Z38</f>
        <v>0</v>
      </c>
      <c r="AA38" s="36">
        <f t="shared" si="4"/>
        <v>0</v>
      </c>
    </row>
    <row r="39" spans="1:27">
      <c r="A39" s="196" t="s">
        <v>327</v>
      </c>
      <c r="B39" s="18" t="str">
        <f t="shared" ca="1" si="1"/>
        <v>No entry required</v>
      </c>
      <c r="C39" s="65" t="s">
        <v>55</v>
      </c>
      <c r="D39" s="98">
        <f>'N2.3.2_Total_Risk_WO_Int_2026'!D39</f>
        <v>0</v>
      </c>
      <c r="E39" s="98">
        <f>'N2.3.2_Total_Risk_WO_Int_2026'!E39</f>
        <v>0</v>
      </c>
      <c r="F39" s="98">
        <f>'N2.3.2_Total_Risk_WO_Int_2026'!F39</f>
        <v>0</v>
      </c>
      <c r="G39" s="98">
        <f>'N2.3.2_Total_Risk_WO_Int_2026'!G39</f>
        <v>0</v>
      </c>
      <c r="H39" s="98">
        <f>'N2.3.2_Total_Risk_WO_Int_2026'!H39</f>
        <v>0</v>
      </c>
      <c r="I39" s="98">
        <f>'N2.3.2_Total_Risk_WO_Int_2026'!I39</f>
        <v>0</v>
      </c>
      <c r="J39" s="98">
        <f>'N2.3.2_Total_Risk_WO_Int_2026'!J39</f>
        <v>0</v>
      </c>
      <c r="K39" s="98">
        <f>'N2.3.2_Total_Risk_WO_Int_2026'!K39</f>
        <v>0</v>
      </c>
      <c r="L39" s="98">
        <f>'N2.3.2_Total_Risk_WO_Int_2026'!L39</f>
        <v>0</v>
      </c>
      <c r="M39" s="98">
        <f>'N2.3.2_Total_Risk_WO_Int_2026'!M39</f>
        <v>0</v>
      </c>
      <c r="N39" s="97">
        <f t="shared" si="2"/>
        <v>0</v>
      </c>
      <c r="P39" s="65" t="str">
        <f>'N0.6_Lookup_References'!B36</f>
        <v>-</v>
      </c>
      <c r="Q39" s="98">
        <f>'N2.3.2_Total_Risk_WO_Int_2026'!Q39</f>
        <v>0</v>
      </c>
      <c r="R39" s="98">
        <f>'N2.3.2_Total_Risk_WO_Int_2026'!R39</f>
        <v>0</v>
      </c>
      <c r="S39" s="98">
        <f>'N2.3.2_Total_Risk_WO_Int_2026'!S39</f>
        <v>0</v>
      </c>
      <c r="T39" s="98">
        <f>'N2.3.2_Total_Risk_WO_Int_2026'!T39</f>
        <v>0</v>
      </c>
      <c r="U39" s="98">
        <f>'N2.3.2_Total_Risk_WO_Int_2026'!U39</f>
        <v>0</v>
      </c>
      <c r="V39" s="98">
        <f>'N2.3.2_Total_Risk_WO_Int_2026'!V39</f>
        <v>0</v>
      </c>
      <c r="W39" s="98">
        <f>'N2.3.2_Total_Risk_WO_Int_2026'!W39</f>
        <v>0</v>
      </c>
      <c r="X39" s="98">
        <f>'N2.3.2_Total_Risk_WO_Int_2026'!X39</f>
        <v>0</v>
      </c>
      <c r="Y39" s="98">
        <f>'N2.3.2_Total_Risk_WO_Int_2026'!Y39</f>
        <v>0</v>
      </c>
      <c r="Z39" s="98">
        <f>'N2.3.2_Total_Risk_WO_Int_2026'!Z39</f>
        <v>0</v>
      </c>
      <c r="AA39" s="36">
        <f t="shared" si="4"/>
        <v>0</v>
      </c>
    </row>
    <row r="40" spans="1:27">
      <c r="A40" s="196" t="s">
        <v>328</v>
      </c>
      <c r="B40" s="18" t="str">
        <f t="shared" ca="1" si="1"/>
        <v>No entry required</v>
      </c>
      <c r="C40" s="65" t="s">
        <v>55</v>
      </c>
      <c r="D40" s="98">
        <f>'N2.3.2_Total_Risk_WO_Int_2026'!D40</f>
        <v>0</v>
      </c>
      <c r="E40" s="98">
        <f>'N2.3.2_Total_Risk_WO_Int_2026'!E40</f>
        <v>0</v>
      </c>
      <c r="F40" s="98">
        <f>'N2.3.2_Total_Risk_WO_Int_2026'!F40</f>
        <v>0</v>
      </c>
      <c r="G40" s="98">
        <f>'N2.3.2_Total_Risk_WO_Int_2026'!G40</f>
        <v>0</v>
      </c>
      <c r="H40" s="98">
        <f>'N2.3.2_Total_Risk_WO_Int_2026'!H40</f>
        <v>0</v>
      </c>
      <c r="I40" s="98">
        <f>'N2.3.2_Total_Risk_WO_Int_2026'!I40</f>
        <v>0</v>
      </c>
      <c r="J40" s="98">
        <f>'N2.3.2_Total_Risk_WO_Int_2026'!J40</f>
        <v>0</v>
      </c>
      <c r="K40" s="98">
        <f>'N2.3.2_Total_Risk_WO_Int_2026'!K40</f>
        <v>0</v>
      </c>
      <c r="L40" s="98">
        <f>'N2.3.2_Total_Risk_WO_Int_2026'!L40</f>
        <v>0</v>
      </c>
      <c r="M40" s="98">
        <f>'N2.3.2_Total_Risk_WO_Int_2026'!M40</f>
        <v>0</v>
      </c>
      <c r="N40" s="97">
        <f t="shared" si="2"/>
        <v>0</v>
      </c>
      <c r="P40" s="65" t="str">
        <f>'N0.6_Lookup_References'!B37</f>
        <v>-</v>
      </c>
      <c r="Q40" s="98">
        <f>'N2.3.2_Total_Risk_WO_Int_2026'!Q40</f>
        <v>0</v>
      </c>
      <c r="R40" s="98">
        <f>'N2.3.2_Total_Risk_WO_Int_2026'!R40</f>
        <v>0</v>
      </c>
      <c r="S40" s="98">
        <f>'N2.3.2_Total_Risk_WO_Int_2026'!S40</f>
        <v>0</v>
      </c>
      <c r="T40" s="98">
        <f>'N2.3.2_Total_Risk_WO_Int_2026'!T40</f>
        <v>0</v>
      </c>
      <c r="U40" s="98">
        <f>'N2.3.2_Total_Risk_WO_Int_2026'!U40</f>
        <v>0</v>
      </c>
      <c r="V40" s="98">
        <f>'N2.3.2_Total_Risk_WO_Int_2026'!V40</f>
        <v>0</v>
      </c>
      <c r="W40" s="98">
        <f>'N2.3.2_Total_Risk_WO_Int_2026'!W40</f>
        <v>0</v>
      </c>
      <c r="X40" s="98">
        <f>'N2.3.2_Total_Risk_WO_Int_2026'!X40</f>
        <v>0</v>
      </c>
      <c r="Y40" s="98">
        <f>'N2.3.2_Total_Risk_WO_Int_2026'!Y40</f>
        <v>0</v>
      </c>
      <c r="Z40" s="98">
        <f>'N2.3.2_Total_Risk_WO_Int_2026'!Z40</f>
        <v>0</v>
      </c>
      <c r="AA40" s="36">
        <f t="shared" si="4"/>
        <v>0</v>
      </c>
    </row>
    <row r="41" spans="1:27">
      <c r="A41" s="196" t="s">
        <v>329</v>
      </c>
      <c r="B41" s="18" t="str">
        <f t="shared" ca="1" si="1"/>
        <v>No entry required</v>
      </c>
      <c r="C41" s="65" t="s">
        <v>55</v>
      </c>
      <c r="D41" s="98">
        <f>'N2.3.2_Total_Risk_WO_Int_2026'!D41</f>
        <v>0</v>
      </c>
      <c r="E41" s="98">
        <f>'N2.3.2_Total_Risk_WO_Int_2026'!E41</f>
        <v>0</v>
      </c>
      <c r="F41" s="98">
        <f>'N2.3.2_Total_Risk_WO_Int_2026'!F41</f>
        <v>0</v>
      </c>
      <c r="G41" s="98">
        <f>'N2.3.2_Total_Risk_WO_Int_2026'!G41</f>
        <v>0</v>
      </c>
      <c r="H41" s="98">
        <f>'N2.3.2_Total_Risk_WO_Int_2026'!H41</f>
        <v>0</v>
      </c>
      <c r="I41" s="98">
        <f>'N2.3.2_Total_Risk_WO_Int_2026'!I41</f>
        <v>0</v>
      </c>
      <c r="J41" s="98">
        <f>'N2.3.2_Total_Risk_WO_Int_2026'!J41</f>
        <v>0</v>
      </c>
      <c r="K41" s="98">
        <f>'N2.3.2_Total_Risk_WO_Int_2026'!K41</f>
        <v>0</v>
      </c>
      <c r="L41" s="98">
        <f>'N2.3.2_Total_Risk_WO_Int_2026'!L41</f>
        <v>0</v>
      </c>
      <c r="M41" s="98">
        <f>'N2.3.2_Total_Risk_WO_Int_2026'!M41</f>
        <v>0</v>
      </c>
      <c r="N41" s="97">
        <f t="shared" si="2"/>
        <v>0</v>
      </c>
      <c r="P41" s="65" t="str">
        <f>'N0.6_Lookup_References'!B38</f>
        <v>-</v>
      </c>
      <c r="Q41" s="98">
        <f>'N2.3.2_Total_Risk_WO_Int_2026'!Q41</f>
        <v>0</v>
      </c>
      <c r="R41" s="98">
        <f>'N2.3.2_Total_Risk_WO_Int_2026'!R41</f>
        <v>0</v>
      </c>
      <c r="S41" s="98">
        <f>'N2.3.2_Total_Risk_WO_Int_2026'!S41</f>
        <v>0</v>
      </c>
      <c r="T41" s="98">
        <f>'N2.3.2_Total_Risk_WO_Int_2026'!T41</f>
        <v>0</v>
      </c>
      <c r="U41" s="98">
        <f>'N2.3.2_Total_Risk_WO_Int_2026'!U41</f>
        <v>0</v>
      </c>
      <c r="V41" s="98">
        <f>'N2.3.2_Total_Risk_WO_Int_2026'!V41</f>
        <v>0</v>
      </c>
      <c r="W41" s="98">
        <f>'N2.3.2_Total_Risk_WO_Int_2026'!W41</f>
        <v>0</v>
      </c>
      <c r="X41" s="98">
        <f>'N2.3.2_Total_Risk_WO_Int_2026'!X41</f>
        <v>0</v>
      </c>
      <c r="Y41" s="98">
        <f>'N2.3.2_Total_Risk_WO_Int_2026'!Y41</f>
        <v>0</v>
      </c>
      <c r="Z41" s="98">
        <f>'N2.3.2_Total_Risk_WO_Int_2026'!Z41</f>
        <v>0</v>
      </c>
      <c r="AA41" s="36">
        <f t="shared" si="4"/>
        <v>0</v>
      </c>
    </row>
    <row r="42" spans="1:27">
      <c r="A42" s="196" t="s">
        <v>330</v>
      </c>
      <c r="B42" s="18" t="str">
        <f t="shared" ca="1" si="1"/>
        <v>No entry required</v>
      </c>
      <c r="C42" s="65" t="s">
        <v>55</v>
      </c>
      <c r="D42" s="98">
        <f>'N2.3.2_Total_Risk_WO_Int_2026'!D42</f>
        <v>0</v>
      </c>
      <c r="E42" s="98">
        <f>'N2.3.2_Total_Risk_WO_Int_2026'!E42</f>
        <v>0</v>
      </c>
      <c r="F42" s="98">
        <f>'N2.3.2_Total_Risk_WO_Int_2026'!F42</f>
        <v>0</v>
      </c>
      <c r="G42" s="98">
        <f>'N2.3.2_Total_Risk_WO_Int_2026'!G42</f>
        <v>0</v>
      </c>
      <c r="H42" s="98">
        <f>'N2.3.2_Total_Risk_WO_Int_2026'!H42</f>
        <v>0</v>
      </c>
      <c r="I42" s="98">
        <f>'N2.3.2_Total_Risk_WO_Int_2026'!I42</f>
        <v>0</v>
      </c>
      <c r="J42" s="98">
        <f>'N2.3.2_Total_Risk_WO_Int_2026'!J42</f>
        <v>0</v>
      </c>
      <c r="K42" s="98">
        <f>'N2.3.2_Total_Risk_WO_Int_2026'!K42</f>
        <v>0</v>
      </c>
      <c r="L42" s="98">
        <f>'N2.3.2_Total_Risk_WO_Int_2026'!L42</f>
        <v>0</v>
      </c>
      <c r="M42" s="98">
        <f>'N2.3.2_Total_Risk_WO_Int_2026'!M42</f>
        <v>0</v>
      </c>
      <c r="N42" s="97">
        <f t="shared" si="2"/>
        <v>0</v>
      </c>
      <c r="P42" s="65" t="str">
        <f>'N0.6_Lookup_References'!B39</f>
        <v>-</v>
      </c>
      <c r="Q42" s="98">
        <f>'N2.3.2_Total_Risk_WO_Int_2026'!Q42</f>
        <v>0</v>
      </c>
      <c r="R42" s="98">
        <f>'N2.3.2_Total_Risk_WO_Int_2026'!R42</f>
        <v>0</v>
      </c>
      <c r="S42" s="98">
        <f>'N2.3.2_Total_Risk_WO_Int_2026'!S42</f>
        <v>0</v>
      </c>
      <c r="T42" s="98">
        <f>'N2.3.2_Total_Risk_WO_Int_2026'!T42</f>
        <v>0</v>
      </c>
      <c r="U42" s="98">
        <f>'N2.3.2_Total_Risk_WO_Int_2026'!U42</f>
        <v>0</v>
      </c>
      <c r="V42" s="98">
        <f>'N2.3.2_Total_Risk_WO_Int_2026'!V42</f>
        <v>0</v>
      </c>
      <c r="W42" s="98">
        <f>'N2.3.2_Total_Risk_WO_Int_2026'!W42</f>
        <v>0</v>
      </c>
      <c r="X42" s="98">
        <f>'N2.3.2_Total_Risk_WO_Int_2026'!X42</f>
        <v>0</v>
      </c>
      <c r="Y42" s="98">
        <f>'N2.3.2_Total_Risk_WO_Int_2026'!Y42</f>
        <v>0</v>
      </c>
      <c r="Z42" s="98">
        <f>'N2.3.2_Total_Risk_WO_Int_2026'!Z42</f>
        <v>0</v>
      </c>
      <c r="AA42" s="36">
        <f t="shared" si="4"/>
        <v>0</v>
      </c>
    </row>
    <row r="43" spans="1:27">
      <c r="A43" s="196" t="s">
        <v>351</v>
      </c>
      <c r="B43" s="18" t="str">
        <f t="shared" ca="1" si="1"/>
        <v>No entry required</v>
      </c>
      <c r="C43" s="65" t="s">
        <v>55</v>
      </c>
      <c r="D43" s="98">
        <f>'N2.3.2_Total_Risk_WO_Int_2026'!D43</f>
        <v>0</v>
      </c>
      <c r="E43" s="98">
        <f>'N2.3.2_Total_Risk_WO_Int_2026'!E43</f>
        <v>0</v>
      </c>
      <c r="F43" s="98">
        <f>'N2.3.2_Total_Risk_WO_Int_2026'!F43</f>
        <v>0</v>
      </c>
      <c r="G43" s="98">
        <f>'N2.3.2_Total_Risk_WO_Int_2026'!G43</f>
        <v>0</v>
      </c>
      <c r="H43" s="98">
        <f>'N2.3.2_Total_Risk_WO_Int_2026'!H43</f>
        <v>0</v>
      </c>
      <c r="I43" s="98">
        <f>'N2.3.2_Total_Risk_WO_Int_2026'!I43</f>
        <v>0</v>
      </c>
      <c r="J43" s="98">
        <f>'N2.3.2_Total_Risk_WO_Int_2026'!J43</f>
        <v>0</v>
      </c>
      <c r="K43" s="98">
        <f>'N2.3.2_Total_Risk_WO_Int_2026'!K43</f>
        <v>0</v>
      </c>
      <c r="L43" s="98">
        <f>'N2.3.2_Total_Risk_WO_Int_2026'!L43</f>
        <v>0</v>
      </c>
      <c r="M43" s="98">
        <f>'N2.3.2_Total_Risk_WO_Int_2026'!M43</f>
        <v>0</v>
      </c>
      <c r="N43" s="97">
        <f t="shared" si="2"/>
        <v>0</v>
      </c>
      <c r="P43" s="65" t="str">
        <f>'N0.6_Lookup_References'!B40</f>
        <v>-</v>
      </c>
      <c r="Q43" s="98">
        <f>'N2.3.2_Total_Risk_WO_Int_2026'!Q43</f>
        <v>0</v>
      </c>
      <c r="R43" s="98">
        <f>'N2.3.2_Total_Risk_WO_Int_2026'!R43</f>
        <v>0</v>
      </c>
      <c r="S43" s="98">
        <f>'N2.3.2_Total_Risk_WO_Int_2026'!S43</f>
        <v>0</v>
      </c>
      <c r="T43" s="98">
        <f>'N2.3.2_Total_Risk_WO_Int_2026'!T43</f>
        <v>0</v>
      </c>
      <c r="U43" s="98">
        <f>'N2.3.2_Total_Risk_WO_Int_2026'!U43</f>
        <v>0</v>
      </c>
      <c r="V43" s="98">
        <f>'N2.3.2_Total_Risk_WO_Int_2026'!V43</f>
        <v>0</v>
      </c>
      <c r="W43" s="98">
        <f>'N2.3.2_Total_Risk_WO_Int_2026'!W43</f>
        <v>0</v>
      </c>
      <c r="X43" s="98">
        <f>'N2.3.2_Total_Risk_WO_Int_2026'!X43</f>
        <v>0</v>
      </c>
      <c r="Y43" s="98">
        <f>'N2.3.2_Total_Risk_WO_Int_2026'!Y43</f>
        <v>0</v>
      </c>
      <c r="Z43" s="98">
        <f>'N2.3.2_Total_Risk_WO_Int_2026'!Z43</f>
        <v>0</v>
      </c>
      <c r="AA43" s="36">
        <f t="shared" si="4"/>
        <v>0</v>
      </c>
    </row>
    <row r="44" spans="1:27">
      <c r="A44" s="196" t="s">
        <v>352</v>
      </c>
      <c r="B44" s="18" t="str">
        <f t="shared" ca="1" si="1"/>
        <v>No entry required</v>
      </c>
      <c r="C44" s="65" t="s">
        <v>55</v>
      </c>
      <c r="D44" s="98">
        <f>'N2.3.2_Total_Risk_WO_Int_2026'!D44</f>
        <v>0</v>
      </c>
      <c r="E44" s="98">
        <f>'N2.3.2_Total_Risk_WO_Int_2026'!E44</f>
        <v>0</v>
      </c>
      <c r="F44" s="98">
        <f>'N2.3.2_Total_Risk_WO_Int_2026'!F44</f>
        <v>0</v>
      </c>
      <c r="G44" s="98">
        <f>'N2.3.2_Total_Risk_WO_Int_2026'!G44</f>
        <v>0</v>
      </c>
      <c r="H44" s="98">
        <f>'N2.3.2_Total_Risk_WO_Int_2026'!H44</f>
        <v>0</v>
      </c>
      <c r="I44" s="98">
        <f>'N2.3.2_Total_Risk_WO_Int_2026'!I44</f>
        <v>0</v>
      </c>
      <c r="J44" s="98">
        <f>'N2.3.2_Total_Risk_WO_Int_2026'!J44</f>
        <v>0</v>
      </c>
      <c r="K44" s="98">
        <f>'N2.3.2_Total_Risk_WO_Int_2026'!K44</f>
        <v>0</v>
      </c>
      <c r="L44" s="98">
        <f>'N2.3.2_Total_Risk_WO_Int_2026'!L44</f>
        <v>0</v>
      </c>
      <c r="M44" s="98">
        <f>'N2.3.2_Total_Risk_WO_Int_2026'!M44</f>
        <v>0</v>
      </c>
      <c r="N44" s="97">
        <f t="shared" si="2"/>
        <v>0</v>
      </c>
      <c r="P44" s="65" t="str">
        <f>'N0.6_Lookup_References'!B41</f>
        <v>-</v>
      </c>
      <c r="Q44" s="98">
        <f>'N2.3.2_Total_Risk_WO_Int_2026'!Q44</f>
        <v>0</v>
      </c>
      <c r="R44" s="98">
        <f>'N2.3.2_Total_Risk_WO_Int_2026'!R44</f>
        <v>0</v>
      </c>
      <c r="S44" s="98">
        <f>'N2.3.2_Total_Risk_WO_Int_2026'!S44</f>
        <v>0</v>
      </c>
      <c r="T44" s="98">
        <f>'N2.3.2_Total_Risk_WO_Int_2026'!T44</f>
        <v>0</v>
      </c>
      <c r="U44" s="98">
        <f>'N2.3.2_Total_Risk_WO_Int_2026'!U44</f>
        <v>0</v>
      </c>
      <c r="V44" s="98">
        <f>'N2.3.2_Total_Risk_WO_Int_2026'!V44</f>
        <v>0</v>
      </c>
      <c r="W44" s="98">
        <f>'N2.3.2_Total_Risk_WO_Int_2026'!W44</f>
        <v>0</v>
      </c>
      <c r="X44" s="98">
        <f>'N2.3.2_Total_Risk_WO_Int_2026'!X44</f>
        <v>0</v>
      </c>
      <c r="Y44" s="98">
        <f>'N2.3.2_Total_Risk_WO_Int_2026'!Y44</f>
        <v>0</v>
      </c>
      <c r="Z44" s="98">
        <f>'N2.3.2_Total_Risk_WO_Int_2026'!Z44</f>
        <v>0</v>
      </c>
      <c r="AA44" s="36">
        <f t="shared" si="4"/>
        <v>0</v>
      </c>
    </row>
    <row r="45" spans="1:27">
      <c r="A45" s="196" t="s">
        <v>353</v>
      </c>
      <c r="B45" s="18" t="str">
        <f t="shared" ca="1" si="1"/>
        <v>No entry required</v>
      </c>
      <c r="C45" s="65" t="s">
        <v>55</v>
      </c>
      <c r="D45" s="98">
        <f>'N2.3.2_Total_Risk_WO_Int_2026'!D45</f>
        <v>0</v>
      </c>
      <c r="E45" s="98">
        <f>'N2.3.2_Total_Risk_WO_Int_2026'!E45</f>
        <v>0</v>
      </c>
      <c r="F45" s="98">
        <f>'N2.3.2_Total_Risk_WO_Int_2026'!F45</f>
        <v>0</v>
      </c>
      <c r="G45" s="98">
        <f>'N2.3.2_Total_Risk_WO_Int_2026'!G45</f>
        <v>0</v>
      </c>
      <c r="H45" s="98">
        <f>'N2.3.2_Total_Risk_WO_Int_2026'!H45</f>
        <v>0</v>
      </c>
      <c r="I45" s="98">
        <f>'N2.3.2_Total_Risk_WO_Int_2026'!I45</f>
        <v>0</v>
      </c>
      <c r="J45" s="98">
        <f>'N2.3.2_Total_Risk_WO_Int_2026'!J45</f>
        <v>0</v>
      </c>
      <c r="K45" s="98">
        <f>'N2.3.2_Total_Risk_WO_Int_2026'!K45</f>
        <v>0</v>
      </c>
      <c r="L45" s="98">
        <f>'N2.3.2_Total_Risk_WO_Int_2026'!L45</f>
        <v>0</v>
      </c>
      <c r="M45" s="98">
        <f>'N2.3.2_Total_Risk_WO_Int_2026'!M45</f>
        <v>0</v>
      </c>
      <c r="N45" s="97">
        <f t="shared" si="2"/>
        <v>0</v>
      </c>
      <c r="P45" s="65" t="str">
        <f>'N0.6_Lookup_References'!B42</f>
        <v>-</v>
      </c>
      <c r="Q45" s="98">
        <f>'N2.3.2_Total_Risk_WO_Int_2026'!Q45</f>
        <v>0</v>
      </c>
      <c r="R45" s="98">
        <f>'N2.3.2_Total_Risk_WO_Int_2026'!R45</f>
        <v>0</v>
      </c>
      <c r="S45" s="98">
        <f>'N2.3.2_Total_Risk_WO_Int_2026'!S45</f>
        <v>0</v>
      </c>
      <c r="T45" s="98">
        <f>'N2.3.2_Total_Risk_WO_Int_2026'!T45</f>
        <v>0</v>
      </c>
      <c r="U45" s="98">
        <f>'N2.3.2_Total_Risk_WO_Int_2026'!U45</f>
        <v>0</v>
      </c>
      <c r="V45" s="98">
        <f>'N2.3.2_Total_Risk_WO_Int_2026'!V45</f>
        <v>0</v>
      </c>
      <c r="W45" s="98">
        <f>'N2.3.2_Total_Risk_WO_Int_2026'!W45</f>
        <v>0</v>
      </c>
      <c r="X45" s="98">
        <f>'N2.3.2_Total_Risk_WO_Int_2026'!X45</f>
        <v>0</v>
      </c>
      <c r="Y45" s="98">
        <f>'N2.3.2_Total_Risk_WO_Int_2026'!Y45</f>
        <v>0</v>
      </c>
      <c r="Z45" s="98">
        <f>'N2.3.2_Total_Risk_WO_Int_2026'!Z45</f>
        <v>0</v>
      </c>
      <c r="AA45" s="36">
        <f t="shared" si="4"/>
        <v>0</v>
      </c>
    </row>
    <row r="46" spans="1:27">
      <c r="A46" s="196" t="s">
        <v>354</v>
      </c>
      <c r="B46" s="18" t="str">
        <f t="shared" ca="1" si="1"/>
        <v>No entry required</v>
      </c>
      <c r="C46" s="65" t="s">
        <v>55</v>
      </c>
      <c r="D46" s="98">
        <f>'N2.3.2_Total_Risk_WO_Int_2026'!D46</f>
        <v>0</v>
      </c>
      <c r="E46" s="98">
        <f>'N2.3.2_Total_Risk_WO_Int_2026'!E46</f>
        <v>0</v>
      </c>
      <c r="F46" s="98">
        <f>'N2.3.2_Total_Risk_WO_Int_2026'!F46</f>
        <v>0</v>
      </c>
      <c r="G46" s="98">
        <f>'N2.3.2_Total_Risk_WO_Int_2026'!G46</f>
        <v>0</v>
      </c>
      <c r="H46" s="98">
        <f>'N2.3.2_Total_Risk_WO_Int_2026'!H46</f>
        <v>0</v>
      </c>
      <c r="I46" s="98">
        <f>'N2.3.2_Total_Risk_WO_Int_2026'!I46</f>
        <v>0</v>
      </c>
      <c r="J46" s="98">
        <f>'N2.3.2_Total_Risk_WO_Int_2026'!J46</f>
        <v>0</v>
      </c>
      <c r="K46" s="98">
        <f>'N2.3.2_Total_Risk_WO_Int_2026'!K46</f>
        <v>0</v>
      </c>
      <c r="L46" s="98">
        <f>'N2.3.2_Total_Risk_WO_Int_2026'!L46</f>
        <v>0</v>
      </c>
      <c r="M46" s="98">
        <f>'N2.3.2_Total_Risk_WO_Int_2026'!M46</f>
        <v>0</v>
      </c>
      <c r="N46" s="97">
        <f t="shared" si="2"/>
        <v>0</v>
      </c>
      <c r="P46" s="65" t="str">
        <f>'N0.6_Lookup_References'!B43</f>
        <v>-</v>
      </c>
      <c r="Q46" s="98">
        <f>'N2.3.2_Total_Risk_WO_Int_2026'!Q46</f>
        <v>0</v>
      </c>
      <c r="R46" s="98">
        <f>'N2.3.2_Total_Risk_WO_Int_2026'!R46</f>
        <v>0</v>
      </c>
      <c r="S46" s="98">
        <f>'N2.3.2_Total_Risk_WO_Int_2026'!S46</f>
        <v>0</v>
      </c>
      <c r="T46" s="98">
        <f>'N2.3.2_Total_Risk_WO_Int_2026'!T46</f>
        <v>0</v>
      </c>
      <c r="U46" s="98">
        <f>'N2.3.2_Total_Risk_WO_Int_2026'!U46</f>
        <v>0</v>
      </c>
      <c r="V46" s="98">
        <f>'N2.3.2_Total_Risk_WO_Int_2026'!V46</f>
        <v>0</v>
      </c>
      <c r="W46" s="98">
        <f>'N2.3.2_Total_Risk_WO_Int_2026'!W46</f>
        <v>0</v>
      </c>
      <c r="X46" s="98">
        <f>'N2.3.2_Total_Risk_WO_Int_2026'!X46</f>
        <v>0</v>
      </c>
      <c r="Y46" s="98">
        <f>'N2.3.2_Total_Risk_WO_Int_2026'!Y46</f>
        <v>0</v>
      </c>
      <c r="Z46" s="98">
        <f>'N2.3.2_Total_Risk_WO_Int_2026'!Z46</f>
        <v>0</v>
      </c>
      <c r="AA46" s="36">
        <f t="shared" si="4"/>
        <v>0</v>
      </c>
    </row>
    <row r="47" spans="1:27">
      <c r="A47" s="196" t="s">
        <v>355</v>
      </c>
      <c r="B47" s="18" t="str">
        <f t="shared" ca="1" si="1"/>
        <v>No entry required</v>
      </c>
      <c r="C47" s="65" t="s">
        <v>55</v>
      </c>
      <c r="D47" s="98">
        <f>'N2.3.2_Total_Risk_WO_Int_2026'!D47</f>
        <v>0</v>
      </c>
      <c r="E47" s="98">
        <f>'N2.3.2_Total_Risk_WO_Int_2026'!E47</f>
        <v>0</v>
      </c>
      <c r="F47" s="98">
        <f>'N2.3.2_Total_Risk_WO_Int_2026'!F47</f>
        <v>0</v>
      </c>
      <c r="G47" s="98">
        <f>'N2.3.2_Total_Risk_WO_Int_2026'!G47</f>
        <v>0</v>
      </c>
      <c r="H47" s="98">
        <f>'N2.3.2_Total_Risk_WO_Int_2026'!H47</f>
        <v>0</v>
      </c>
      <c r="I47" s="98">
        <f>'N2.3.2_Total_Risk_WO_Int_2026'!I47</f>
        <v>0</v>
      </c>
      <c r="J47" s="98">
        <f>'N2.3.2_Total_Risk_WO_Int_2026'!J47</f>
        <v>0</v>
      </c>
      <c r="K47" s="98">
        <f>'N2.3.2_Total_Risk_WO_Int_2026'!K47</f>
        <v>0</v>
      </c>
      <c r="L47" s="98">
        <f>'N2.3.2_Total_Risk_WO_Int_2026'!L47</f>
        <v>0</v>
      </c>
      <c r="M47" s="98">
        <f>'N2.3.2_Total_Risk_WO_Int_2026'!M47</f>
        <v>0</v>
      </c>
      <c r="N47" s="97">
        <f t="shared" si="2"/>
        <v>0</v>
      </c>
      <c r="P47" s="65" t="str">
        <f>'N0.6_Lookup_References'!B44</f>
        <v>-</v>
      </c>
      <c r="Q47" s="98">
        <f>'N2.3.2_Total_Risk_WO_Int_2026'!Q47</f>
        <v>0</v>
      </c>
      <c r="R47" s="98">
        <f>'N2.3.2_Total_Risk_WO_Int_2026'!R47</f>
        <v>0</v>
      </c>
      <c r="S47" s="98">
        <f>'N2.3.2_Total_Risk_WO_Int_2026'!S47</f>
        <v>0</v>
      </c>
      <c r="T47" s="98">
        <f>'N2.3.2_Total_Risk_WO_Int_2026'!T47</f>
        <v>0</v>
      </c>
      <c r="U47" s="98">
        <f>'N2.3.2_Total_Risk_WO_Int_2026'!U47</f>
        <v>0</v>
      </c>
      <c r="V47" s="98">
        <f>'N2.3.2_Total_Risk_WO_Int_2026'!V47</f>
        <v>0</v>
      </c>
      <c r="W47" s="98">
        <f>'N2.3.2_Total_Risk_WO_Int_2026'!W47</f>
        <v>0</v>
      </c>
      <c r="X47" s="98">
        <f>'N2.3.2_Total_Risk_WO_Int_2026'!X47</f>
        <v>0</v>
      </c>
      <c r="Y47" s="98">
        <f>'N2.3.2_Total_Risk_WO_Int_2026'!Y47</f>
        <v>0</v>
      </c>
      <c r="Z47" s="98">
        <f>'N2.3.2_Total_Risk_WO_Int_2026'!Z47</f>
        <v>0</v>
      </c>
      <c r="AA47" s="36">
        <f t="shared" si="4"/>
        <v>0</v>
      </c>
    </row>
    <row r="48" spans="1:27">
      <c r="A48" s="196" t="s">
        <v>356</v>
      </c>
      <c r="B48" s="18" t="str">
        <f t="shared" ca="1" si="1"/>
        <v>No entry required</v>
      </c>
      <c r="C48" s="65" t="s">
        <v>55</v>
      </c>
      <c r="D48" s="98">
        <f>'N2.3.2_Total_Risk_WO_Int_2026'!D48</f>
        <v>0</v>
      </c>
      <c r="E48" s="98">
        <f>'N2.3.2_Total_Risk_WO_Int_2026'!E48</f>
        <v>0</v>
      </c>
      <c r="F48" s="98">
        <f>'N2.3.2_Total_Risk_WO_Int_2026'!F48</f>
        <v>0</v>
      </c>
      <c r="G48" s="98">
        <f>'N2.3.2_Total_Risk_WO_Int_2026'!G48</f>
        <v>0</v>
      </c>
      <c r="H48" s="98">
        <f>'N2.3.2_Total_Risk_WO_Int_2026'!H48</f>
        <v>0</v>
      </c>
      <c r="I48" s="98">
        <f>'N2.3.2_Total_Risk_WO_Int_2026'!I48</f>
        <v>0</v>
      </c>
      <c r="J48" s="98">
        <f>'N2.3.2_Total_Risk_WO_Int_2026'!J48</f>
        <v>0</v>
      </c>
      <c r="K48" s="98">
        <f>'N2.3.2_Total_Risk_WO_Int_2026'!K48</f>
        <v>0</v>
      </c>
      <c r="L48" s="98">
        <f>'N2.3.2_Total_Risk_WO_Int_2026'!L48</f>
        <v>0</v>
      </c>
      <c r="M48" s="98">
        <f>'N2.3.2_Total_Risk_WO_Int_2026'!M48</f>
        <v>0</v>
      </c>
      <c r="N48" s="97">
        <f t="shared" si="2"/>
        <v>0</v>
      </c>
      <c r="P48" s="65" t="str">
        <f>'N0.6_Lookup_References'!B45</f>
        <v>-</v>
      </c>
      <c r="Q48" s="98">
        <f>'N2.3.2_Total_Risk_WO_Int_2026'!Q48</f>
        <v>0</v>
      </c>
      <c r="R48" s="98">
        <f>'N2.3.2_Total_Risk_WO_Int_2026'!R48</f>
        <v>0</v>
      </c>
      <c r="S48" s="98">
        <f>'N2.3.2_Total_Risk_WO_Int_2026'!S48</f>
        <v>0</v>
      </c>
      <c r="T48" s="98">
        <f>'N2.3.2_Total_Risk_WO_Int_2026'!T48</f>
        <v>0</v>
      </c>
      <c r="U48" s="98">
        <f>'N2.3.2_Total_Risk_WO_Int_2026'!U48</f>
        <v>0</v>
      </c>
      <c r="V48" s="98">
        <f>'N2.3.2_Total_Risk_WO_Int_2026'!V48</f>
        <v>0</v>
      </c>
      <c r="W48" s="98">
        <f>'N2.3.2_Total_Risk_WO_Int_2026'!W48</f>
        <v>0</v>
      </c>
      <c r="X48" s="98">
        <f>'N2.3.2_Total_Risk_WO_Int_2026'!X48</f>
        <v>0</v>
      </c>
      <c r="Y48" s="98">
        <f>'N2.3.2_Total_Risk_WO_Int_2026'!Y48</f>
        <v>0</v>
      </c>
      <c r="Z48" s="98">
        <f>'N2.3.2_Total_Risk_WO_Int_2026'!Z48</f>
        <v>0</v>
      </c>
      <c r="AA48" s="36">
        <f t="shared" si="4"/>
        <v>0</v>
      </c>
    </row>
    <row r="49" spans="1:27">
      <c r="A49" s="196" t="s">
        <v>357</v>
      </c>
      <c r="B49" s="18" t="str">
        <f t="shared" ca="1" si="1"/>
        <v>No entry required</v>
      </c>
      <c r="C49" s="65" t="s">
        <v>55</v>
      </c>
      <c r="D49" s="98">
        <f>'N2.3.2_Total_Risk_WO_Int_2026'!D49</f>
        <v>0</v>
      </c>
      <c r="E49" s="98">
        <f>'N2.3.2_Total_Risk_WO_Int_2026'!E49</f>
        <v>0</v>
      </c>
      <c r="F49" s="98">
        <f>'N2.3.2_Total_Risk_WO_Int_2026'!F49</f>
        <v>0</v>
      </c>
      <c r="G49" s="98">
        <f>'N2.3.2_Total_Risk_WO_Int_2026'!G49</f>
        <v>0</v>
      </c>
      <c r="H49" s="98">
        <f>'N2.3.2_Total_Risk_WO_Int_2026'!H49</f>
        <v>0</v>
      </c>
      <c r="I49" s="98">
        <f>'N2.3.2_Total_Risk_WO_Int_2026'!I49</f>
        <v>0</v>
      </c>
      <c r="J49" s="98">
        <f>'N2.3.2_Total_Risk_WO_Int_2026'!J49</f>
        <v>0</v>
      </c>
      <c r="K49" s="98">
        <f>'N2.3.2_Total_Risk_WO_Int_2026'!K49</f>
        <v>0</v>
      </c>
      <c r="L49" s="98">
        <f>'N2.3.2_Total_Risk_WO_Int_2026'!L49</f>
        <v>0</v>
      </c>
      <c r="M49" s="98">
        <f>'N2.3.2_Total_Risk_WO_Int_2026'!M49</f>
        <v>0</v>
      </c>
      <c r="N49" s="97">
        <f t="shared" si="2"/>
        <v>0</v>
      </c>
      <c r="P49" s="65" t="str">
        <f>'N0.6_Lookup_References'!B46</f>
        <v>-</v>
      </c>
      <c r="Q49" s="98">
        <f>'N2.3.2_Total_Risk_WO_Int_2026'!Q49</f>
        <v>0</v>
      </c>
      <c r="R49" s="98">
        <f>'N2.3.2_Total_Risk_WO_Int_2026'!R49</f>
        <v>0</v>
      </c>
      <c r="S49" s="98">
        <f>'N2.3.2_Total_Risk_WO_Int_2026'!S49</f>
        <v>0</v>
      </c>
      <c r="T49" s="98">
        <f>'N2.3.2_Total_Risk_WO_Int_2026'!T49</f>
        <v>0</v>
      </c>
      <c r="U49" s="98">
        <f>'N2.3.2_Total_Risk_WO_Int_2026'!U49</f>
        <v>0</v>
      </c>
      <c r="V49" s="98">
        <f>'N2.3.2_Total_Risk_WO_Int_2026'!V49</f>
        <v>0</v>
      </c>
      <c r="W49" s="98">
        <f>'N2.3.2_Total_Risk_WO_Int_2026'!W49</f>
        <v>0</v>
      </c>
      <c r="X49" s="98">
        <f>'N2.3.2_Total_Risk_WO_Int_2026'!X49</f>
        <v>0</v>
      </c>
      <c r="Y49" s="98">
        <f>'N2.3.2_Total_Risk_WO_Int_2026'!Y49</f>
        <v>0</v>
      </c>
      <c r="Z49" s="98">
        <f>'N2.3.2_Total_Risk_WO_Int_2026'!Z49</f>
        <v>0</v>
      </c>
      <c r="AA49" s="36">
        <f t="shared" si="4"/>
        <v>0</v>
      </c>
    </row>
    <row r="50" spans="1:27">
      <c r="A50" s="196" t="s">
        <v>358</v>
      </c>
      <c r="B50" s="18" t="str">
        <f t="shared" ca="1" si="1"/>
        <v>No entry required</v>
      </c>
      <c r="C50" s="65" t="s">
        <v>55</v>
      </c>
      <c r="D50" s="98">
        <f>'N2.3.2_Total_Risk_WO_Int_2026'!D50</f>
        <v>0</v>
      </c>
      <c r="E50" s="98">
        <f>'N2.3.2_Total_Risk_WO_Int_2026'!E50</f>
        <v>0</v>
      </c>
      <c r="F50" s="98">
        <f>'N2.3.2_Total_Risk_WO_Int_2026'!F50</f>
        <v>0</v>
      </c>
      <c r="G50" s="98">
        <f>'N2.3.2_Total_Risk_WO_Int_2026'!G50</f>
        <v>0</v>
      </c>
      <c r="H50" s="98">
        <f>'N2.3.2_Total_Risk_WO_Int_2026'!H50</f>
        <v>0</v>
      </c>
      <c r="I50" s="98">
        <f>'N2.3.2_Total_Risk_WO_Int_2026'!I50</f>
        <v>0</v>
      </c>
      <c r="J50" s="98">
        <f>'N2.3.2_Total_Risk_WO_Int_2026'!J50</f>
        <v>0</v>
      </c>
      <c r="K50" s="98">
        <f>'N2.3.2_Total_Risk_WO_Int_2026'!K50</f>
        <v>0</v>
      </c>
      <c r="L50" s="98">
        <f>'N2.3.2_Total_Risk_WO_Int_2026'!L50</f>
        <v>0</v>
      </c>
      <c r="M50" s="98">
        <f>'N2.3.2_Total_Risk_WO_Int_2026'!M50</f>
        <v>0</v>
      </c>
      <c r="N50" s="97">
        <f t="shared" si="2"/>
        <v>0</v>
      </c>
      <c r="P50" s="65" t="str">
        <f>'N0.6_Lookup_References'!B47</f>
        <v>-</v>
      </c>
      <c r="Q50" s="98">
        <f>'N2.3.2_Total_Risk_WO_Int_2026'!Q50</f>
        <v>0</v>
      </c>
      <c r="R50" s="98">
        <f>'N2.3.2_Total_Risk_WO_Int_2026'!R50</f>
        <v>0</v>
      </c>
      <c r="S50" s="98">
        <f>'N2.3.2_Total_Risk_WO_Int_2026'!S50</f>
        <v>0</v>
      </c>
      <c r="T50" s="98">
        <f>'N2.3.2_Total_Risk_WO_Int_2026'!T50</f>
        <v>0</v>
      </c>
      <c r="U50" s="98">
        <f>'N2.3.2_Total_Risk_WO_Int_2026'!U50</f>
        <v>0</v>
      </c>
      <c r="V50" s="98">
        <f>'N2.3.2_Total_Risk_WO_Int_2026'!V50</f>
        <v>0</v>
      </c>
      <c r="W50" s="98">
        <f>'N2.3.2_Total_Risk_WO_Int_2026'!W50</f>
        <v>0</v>
      </c>
      <c r="X50" s="98">
        <f>'N2.3.2_Total_Risk_WO_Int_2026'!X50</f>
        <v>0</v>
      </c>
      <c r="Y50" s="98">
        <f>'N2.3.2_Total_Risk_WO_Int_2026'!Y50</f>
        <v>0</v>
      </c>
      <c r="Z50" s="98">
        <f>'N2.3.2_Total_Risk_WO_Int_2026'!Z50</f>
        <v>0</v>
      </c>
      <c r="AA50" s="36">
        <f t="shared" si="4"/>
        <v>0</v>
      </c>
    </row>
    <row r="51" spans="1:27">
      <c r="A51" s="196" t="s">
        <v>359</v>
      </c>
      <c r="B51" s="18" t="str">
        <f t="shared" ca="1" si="1"/>
        <v>No entry required</v>
      </c>
      <c r="C51" s="65" t="s">
        <v>55</v>
      </c>
      <c r="D51" s="98">
        <f>'N2.3.2_Total_Risk_WO_Int_2026'!D51</f>
        <v>0</v>
      </c>
      <c r="E51" s="98">
        <f>'N2.3.2_Total_Risk_WO_Int_2026'!E51</f>
        <v>0</v>
      </c>
      <c r="F51" s="98">
        <f>'N2.3.2_Total_Risk_WO_Int_2026'!F51</f>
        <v>0</v>
      </c>
      <c r="G51" s="98">
        <f>'N2.3.2_Total_Risk_WO_Int_2026'!G51</f>
        <v>0</v>
      </c>
      <c r="H51" s="98">
        <f>'N2.3.2_Total_Risk_WO_Int_2026'!H51</f>
        <v>0</v>
      </c>
      <c r="I51" s="98">
        <f>'N2.3.2_Total_Risk_WO_Int_2026'!I51</f>
        <v>0</v>
      </c>
      <c r="J51" s="98">
        <f>'N2.3.2_Total_Risk_WO_Int_2026'!J51</f>
        <v>0</v>
      </c>
      <c r="K51" s="98">
        <f>'N2.3.2_Total_Risk_WO_Int_2026'!K51</f>
        <v>0</v>
      </c>
      <c r="L51" s="98">
        <f>'N2.3.2_Total_Risk_WO_Int_2026'!L51</f>
        <v>0</v>
      </c>
      <c r="M51" s="98">
        <f>'N2.3.2_Total_Risk_WO_Int_2026'!M51</f>
        <v>0</v>
      </c>
      <c r="N51" s="97">
        <f t="shared" si="2"/>
        <v>0</v>
      </c>
      <c r="P51" s="65" t="str">
        <f>'N0.6_Lookup_References'!B48</f>
        <v>-</v>
      </c>
      <c r="Q51" s="98">
        <f>'N2.3.2_Total_Risk_WO_Int_2026'!Q51</f>
        <v>0</v>
      </c>
      <c r="R51" s="98">
        <f>'N2.3.2_Total_Risk_WO_Int_2026'!R51</f>
        <v>0</v>
      </c>
      <c r="S51" s="98">
        <f>'N2.3.2_Total_Risk_WO_Int_2026'!S51</f>
        <v>0</v>
      </c>
      <c r="T51" s="98">
        <f>'N2.3.2_Total_Risk_WO_Int_2026'!T51</f>
        <v>0</v>
      </c>
      <c r="U51" s="98">
        <f>'N2.3.2_Total_Risk_WO_Int_2026'!U51</f>
        <v>0</v>
      </c>
      <c r="V51" s="98">
        <f>'N2.3.2_Total_Risk_WO_Int_2026'!V51</f>
        <v>0</v>
      </c>
      <c r="W51" s="98">
        <f>'N2.3.2_Total_Risk_WO_Int_2026'!W51</f>
        <v>0</v>
      </c>
      <c r="X51" s="98">
        <f>'N2.3.2_Total_Risk_WO_Int_2026'!X51</f>
        <v>0</v>
      </c>
      <c r="Y51" s="98">
        <f>'N2.3.2_Total_Risk_WO_Int_2026'!Y51</f>
        <v>0</v>
      </c>
      <c r="Z51" s="98">
        <f>'N2.3.2_Total_Risk_WO_Int_2026'!Z51</f>
        <v>0</v>
      </c>
      <c r="AA51" s="36">
        <f t="shared" si="4"/>
        <v>0</v>
      </c>
    </row>
    <row r="52" spans="1:27">
      <c r="A52" s="196" t="s">
        <v>360</v>
      </c>
      <c r="B52" s="18" t="str">
        <f t="shared" ca="1" si="1"/>
        <v>No entry required</v>
      </c>
      <c r="C52" s="65" t="s">
        <v>55</v>
      </c>
      <c r="D52" s="98">
        <f>'N2.3.2_Total_Risk_WO_Int_2026'!D52</f>
        <v>0</v>
      </c>
      <c r="E52" s="98">
        <f>'N2.3.2_Total_Risk_WO_Int_2026'!E52</f>
        <v>0</v>
      </c>
      <c r="F52" s="98">
        <f>'N2.3.2_Total_Risk_WO_Int_2026'!F52</f>
        <v>0</v>
      </c>
      <c r="G52" s="98">
        <f>'N2.3.2_Total_Risk_WO_Int_2026'!G52</f>
        <v>0</v>
      </c>
      <c r="H52" s="98">
        <f>'N2.3.2_Total_Risk_WO_Int_2026'!H52</f>
        <v>0</v>
      </c>
      <c r="I52" s="98">
        <f>'N2.3.2_Total_Risk_WO_Int_2026'!I52</f>
        <v>0</v>
      </c>
      <c r="J52" s="98">
        <f>'N2.3.2_Total_Risk_WO_Int_2026'!J52</f>
        <v>0</v>
      </c>
      <c r="K52" s="98">
        <f>'N2.3.2_Total_Risk_WO_Int_2026'!K52</f>
        <v>0</v>
      </c>
      <c r="L52" s="98">
        <f>'N2.3.2_Total_Risk_WO_Int_2026'!L52</f>
        <v>0</v>
      </c>
      <c r="M52" s="98">
        <f>'N2.3.2_Total_Risk_WO_Int_2026'!M52</f>
        <v>0</v>
      </c>
      <c r="N52" s="97">
        <f t="shared" si="2"/>
        <v>0</v>
      </c>
      <c r="P52" s="65" t="str">
        <f>'N0.6_Lookup_References'!B49</f>
        <v>-</v>
      </c>
      <c r="Q52" s="98">
        <f>'N2.3.2_Total_Risk_WO_Int_2026'!Q52</f>
        <v>0</v>
      </c>
      <c r="R52" s="98">
        <f>'N2.3.2_Total_Risk_WO_Int_2026'!R52</f>
        <v>0</v>
      </c>
      <c r="S52" s="98">
        <f>'N2.3.2_Total_Risk_WO_Int_2026'!S52</f>
        <v>0</v>
      </c>
      <c r="T52" s="98">
        <f>'N2.3.2_Total_Risk_WO_Int_2026'!T52</f>
        <v>0</v>
      </c>
      <c r="U52" s="98">
        <f>'N2.3.2_Total_Risk_WO_Int_2026'!U52</f>
        <v>0</v>
      </c>
      <c r="V52" s="98">
        <f>'N2.3.2_Total_Risk_WO_Int_2026'!V52</f>
        <v>0</v>
      </c>
      <c r="W52" s="98">
        <f>'N2.3.2_Total_Risk_WO_Int_2026'!W52</f>
        <v>0</v>
      </c>
      <c r="X52" s="98">
        <f>'N2.3.2_Total_Risk_WO_Int_2026'!X52</f>
        <v>0</v>
      </c>
      <c r="Y52" s="98">
        <f>'N2.3.2_Total_Risk_WO_Int_2026'!Y52</f>
        <v>0</v>
      </c>
      <c r="Z52" s="98">
        <f>'N2.3.2_Total_Risk_WO_Int_2026'!Z52</f>
        <v>0</v>
      </c>
      <c r="AA52" s="36">
        <f t="shared" si="4"/>
        <v>0</v>
      </c>
    </row>
    <row r="53" spans="1:27">
      <c r="A53" s="196" t="s">
        <v>361</v>
      </c>
      <c r="B53" s="18" t="str">
        <f t="shared" ca="1" si="1"/>
        <v>No entry required</v>
      </c>
      <c r="C53" s="65" t="s">
        <v>55</v>
      </c>
      <c r="D53" s="98">
        <f>'N2.3.2_Total_Risk_WO_Int_2026'!D53</f>
        <v>0</v>
      </c>
      <c r="E53" s="98">
        <f>'N2.3.2_Total_Risk_WO_Int_2026'!E53</f>
        <v>0</v>
      </c>
      <c r="F53" s="98">
        <f>'N2.3.2_Total_Risk_WO_Int_2026'!F53</f>
        <v>0</v>
      </c>
      <c r="G53" s="98">
        <f>'N2.3.2_Total_Risk_WO_Int_2026'!G53</f>
        <v>0</v>
      </c>
      <c r="H53" s="98">
        <f>'N2.3.2_Total_Risk_WO_Int_2026'!H53</f>
        <v>0</v>
      </c>
      <c r="I53" s="98">
        <f>'N2.3.2_Total_Risk_WO_Int_2026'!I53</f>
        <v>0</v>
      </c>
      <c r="J53" s="98">
        <f>'N2.3.2_Total_Risk_WO_Int_2026'!J53</f>
        <v>0</v>
      </c>
      <c r="K53" s="98">
        <f>'N2.3.2_Total_Risk_WO_Int_2026'!K53</f>
        <v>0</v>
      </c>
      <c r="L53" s="98">
        <f>'N2.3.2_Total_Risk_WO_Int_2026'!L53</f>
        <v>0</v>
      </c>
      <c r="M53" s="98">
        <f>'N2.3.2_Total_Risk_WO_Int_2026'!M53</f>
        <v>0</v>
      </c>
      <c r="N53" s="97">
        <f t="shared" si="2"/>
        <v>0</v>
      </c>
      <c r="P53" s="65" t="str">
        <f>'N0.6_Lookup_References'!B50</f>
        <v>-</v>
      </c>
      <c r="Q53" s="98">
        <f>'N2.3.2_Total_Risk_WO_Int_2026'!Q53</f>
        <v>0</v>
      </c>
      <c r="R53" s="98">
        <f>'N2.3.2_Total_Risk_WO_Int_2026'!R53</f>
        <v>0</v>
      </c>
      <c r="S53" s="98">
        <f>'N2.3.2_Total_Risk_WO_Int_2026'!S53</f>
        <v>0</v>
      </c>
      <c r="T53" s="98">
        <f>'N2.3.2_Total_Risk_WO_Int_2026'!T53</f>
        <v>0</v>
      </c>
      <c r="U53" s="98">
        <f>'N2.3.2_Total_Risk_WO_Int_2026'!U53</f>
        <v>0</v>
      </c>
      <c r="V53" s="98">
        <f>'N2.3.2_Total_Risk_WO_Int_2026'!V53</f>
        <v>0</v>
      </c>
      <c r="W53" s="98">
        <f>'N2.3.2_Total_Risk_WO_Int_2026'!W53</f>
        <v>0</v>
      </c>
      <c r="X53" s="98">
        <f>'N2.3.2_Total_Risk_WO_Int_2026'!X53</f>
        <v>0</v>
      </c>
      <c r="Y53" s="98">
        <f>'N2.3.2_Total_Risk_WO_Int_2026'!Y53</f>
        <v>0</v>
      </c>
      <c r="Z53" s="98">
        <f>'N2.3.2_Total_Risk_WO_Int_2026'!Z53</f>
        <v>0</v>
      </c>
      <c r="AA53" s="36">
        <f t="shared" si="4"/>
        <v>0</v>
      </c>
    </row>
    <row r="54" spans="1:27">
      <c r="A54" s="17"/>
      <c r="B54" s="18" t="s">
        <v>29</v>
      </c>
      <c r="C54" s="65" t="s">
        <v>55</v>
      </c>
      <c r="D54" s="65"/>
      <c r="E54" s="65"/>
      <c r="F54" s="65"/>
      <c r="G54" s="65"/>
      <c r="H54" s="65"/>
      <c r="I54" s="65"/>
      <c r="J54" s="65"/>
      <c r="K54" s="65"/>
      <c r="L54" s="65"/>
      <c r="M54" s="65"/>
      <c r="N54" s="36">
        <f>SUM(N17:N53)</f>
        <v>4590.091424821645</v>
      </c>
    </row>
    <row r="56" spans="1:27" ht="18">
      <c r="A56" s="9" t="s">
        <v>129</v>
      </c>
    </row>
    <row r="58" spans="1:27">
      <c r="A58" s="13" t="s">
        <v>27</v>
      </c>
      <c r="B58" s="14"/>
      <c r="C58" s="14"/>
      <c r="D58" s="291" t="s">
        <v>28</v>
      </c>
      <c r="E58" s="292"/>
      <c r="F58" s="292"/>
      <c r="G58" s="292"/>
      <c r="H58" s="292"/>
      <c r="I58" s="292"/>
      <c r="J58" s="292"/>
      <c r="K58" s="292"/>
      <c r="L58" s="292"/>
      <c r="M58" s="293"/>
    </row>
    <row r="59" spans="1:27" ht="15.75" thickBot="1">
      <c r="A59" s="195"/>
      <c r="B59" s="195" t="s">
        <v>4</v>
      </c>
      <c r="C59" s="64" t="s">
        <v>53</v>
      </c>
      <c r="D59" s="20" t="s">
        <v>14</v>
      </c>
      <c r="E59" s="21" t="s">
        <v>15</v>
      </c>
      <c r="F59" s="22" t="s">
        <v>16</v>
      </c>
      <c r="G59" s="23" t="s">
        <v>17</v>
      </c>
      <c r="H59" s="24" t="s">
        <v>18</v>
      </c>
      <c r="I59" s="25" t="s">
        <v>19</v>
      </c>
      <c r="J59" s="26" t="s">
        <v>20</v>
      </c>
      <c r="K59" s="29" t="s">
        <v>21</v>
      </c>
      <c r="L59" s="27" t="s">
        <v>22</v>
      </c>
      <c r="M59" s="28" t="s">
        <v>23</v>
      </c>
      <c r="N59" s="32" t="s">
        <v>29</v>
      </c>
    </row>
    <row r="60" spans="1:27">
      <c r="A60" s="196" t="s">
        <v>305</v>
      </c>
      <c r="B60" s="18" t="str">
        <f ca="1">INDIRECT("N3." &amp;$A60 &amp; "!$A$12")</f>
        <v>132kV Circuit Breaker</v>
      </c>
      <c r="C60" s="65" t="s">
        <v>55</v>
      </c>
      <c r="D60" s="252">
        <v>6.2349088988865819E-5</v>
      </c>
      <c r="E60" s="252">
        <v>1.9270897971785089E-3</v>
      </c>
      <c r="F60" s="252">
        <v>1.4412215440006669E-2</v>
      </c>
      <c r="G60" s="252">
        <v>2.894109349285447E-2</v>
      </c>
      <c r="H60" s="252">
        <v>4.3510150825414332E-2</v>
      </c>
      <c r="I60" s="252">
        <v>4.329340433928877E-5</v>
      </c>
      <c r="J60" s="252">
        <v>1.4548770404580554E-2</v>
      </c>
      <c r="K60" s="252">
        <v>1.4238040568229814E-2</v>
      </c>
      <c r="L60" s="252">
        <v>1.1007755438923358E-5</v>
      </c>
      <c r="M60" s="252">
        <v>8.635231489629334E-4</v>
      </c>
      <c r="N60" s="97">
        <f>SUM(D60:M60)</f>
        <v>0.11855753392599436</v>
      </c>
    </row>
    <row r="61" spans="1:27">
      <c r="A61" s="196" t="s">
        <v>306</v>
      </c>
      <c r="B61" s="18" t="str">
        <f t="shared" ref="B61:B96" ca="1" si="5">INDIRECT("N3." &amp;$A61 &amp; "!$A$12")</f>
        <v>132kV Transformer</v>
      </c>
      <c r="C61" s="65" t="s">
        <v>55</v>
      </c>
      <c r="D61" s="252">
        <v>0</v>
      </c>
      <c r="E61" s="252">
        <v>0.24962930102567871</v>
      </c>
      <c r="F61" s="252">
        <v>0.26498335525461847</v>
      </c>
      <c r="G61" s="252">
        <v>0.11131778823220899</v>
      </c>
      <c r="H61" s="252">
        <v>8.2873547501968056E-2</v>
      </c>
      <c r="I61" s="252">
        <v>6.7032580248559237E-2</v>
      </c>
      <c r="J61" s="252">
        <v>3.2050436164801452E-2</v>
      </c>
      <c r="K61" s="252">
        <v>3.0652766074556043E-2</v>
      </c>
      <c r="L61" s="252">
        <v>2.0483191757244952E-2</v>
      </c>
      <c r="M61" s="252">
        <v>0.12378537370188025</v>
      </c>
      <c r="N61" s="97">
        <f t="shared" ref="N61:N96" si="6">SUM(D61:M61)</f>
        <v>0.98280833996151606</v>
      </c>
    </row>
    <row r="62" spans="1:27">
      <c r="A62" s="196" t="s">
        <v>307</v>
      </c>
      <c r="B62" s="18" t="str">
        <f t="shared" ca="1" si="5"/>
        <v>132kV Reactor</v>
      </c>
      <c r="C62" s="65" t="s">
        <v>55</v>
      </c>
      <c r="D62" s="252">
        <v>5.0996262917899927E-3</v>
      </c>
      <c r="E62" s="252">
        <v>0</v>
      </c>
      <c r="F62" s="252">
        <v>0</v>
      </c>
      <c r="G62" s="252">
        <v>0</v>
      </c>
      <c r="H62" s="252">
        <v>0</v>
      </c>
      <c r="I62" s="252">
        <v>0</v>
      </c>
      <c r="J62" s="252">
        <v>0</v>
      </c>
      <c r="K62" s="252">
        <v>0</v>
      </c>
      <c r="L62" s="252">
        <v>0</v>
      </c>
      <c r="M62" s="252">
        <v>8.0777565344401989E-3</v>
      </c>
      <c r="N62" s="97">
        <f t="shared" si="6"/>
        <v>1.3177382826230192E-2</v>
      </c>
    </row>
    <row r="63" spans="1:27">
      <c r="A63" s="196" t="s">
        <v>308</v>
      </c>
      <c r="B63" s="18" t="str">
        <f t="shared" ca="1" si="5"/>
        <v>132kV Underground Cable</v>
      </c>
      <c r="C63" s="65" t="s">
        <v>55</v>
      </c>
      <c r="D63" s="252">
        <v>4.9493965488315035E-8</v>
      </c>
      <c r="E63" s="252">
        <v>0.10328130063214037</v>
      </c>
      <c r="F63" s="252">
        <v>6.28159151412893E-2</v>
      </c>
      <c r="G63" s="252">
        <v>0.16639914046730694</v>
      </c>
      <c r="H63" s="252">
        <v>0.20294279109033633</v>
      </c>
      <c r="I63" s="252">
        <v>1.9343190997347126E-3</v>
      </c>
      <c r="J63" s="252">
        <v>0</v>
      </c>
      <c r="K63" s="252">
        <v>5.4000051879386475E-4</v>
      </c>
      <c r="L63" s="252">
        <v>0.64103714047753935</v>
      </c>
      <c r="M63" s="252">
        <v>0.19325140226604129</v>
      </c>
      <c r="N63" s="97">
        <f t="shared" si="6"/>
        <v>1.3722020591871475</v>
      </c>
    </row>
    <row r="64" spans="1:27">
      <c r="A64" s="196" t="s">
        <v>309</v>
      </c>
      <c r="B64" s="18" t="str">
        <f t="shared" ca="1" si="5"/>
        <v>132kV OHL Conductor</v>
      </c>
      <c r="C64" s="65" t="s">
        <v>55</v>
      </c>
      <c r="D64" s="252">
        <v>2.6841040777640751E-6</v>
      </c>
      <c r="E64" s="252">
        <v>1.6848618378264974E-4</v>
      </c>
      <c r="F64" s="252">
        <v>1.7407952964389444E-4</v>
      </c>
      <c r="G64" s="252">
        <v>4.8462399924355979E-5</v>
      </c>
      <c r="H64" s="252">
        <v>7.2830812502190674E-6</v>
      </c>
      <c r="I64" s="252">
        <v>4.0761222662977051E-5</v>
      </c>
      <c r="J64" s="252">
        <v>2.9049062324150573E-5</v>
      </c>
      <c r="K64" s="252">
        <v>3.9363463071843909E-6</v>
      </c>
      <c r="L64" s="252">
        <v>1.3893555680075801E-5</v>
      </c>
      <c r="M64" s="252">
        <v>4.1193320802155128E-5</v>
      </c>
      <c r="N64" s="97">
        <f t="shared" si="6"/>
        <v>5.2982880645542618E-4</v>
      </c>
    </row>
    <row r="65" spans="1:14">
      <c r="A65" s="196" t="s">
        <v>310</v>
      </c>
      <c r="B65" s="18" t="str">
        <f t="shared" ca="1" si="5"/>
        <v>132kV OHL Fittings</v>
      </c>
      <c r="C65" s="65" t="s">
        <v>55</v>
      </c>
      <c r="D65" s="252">
        <v>4.4358378436795443E-4</v>
      </c>
      <c r="E65" s="252">
        <v>2.2008782831880597E-3</v>
      </c>
      <c r="F65" s="252">
        <v>1.2852553981826675E-3</v>
      </c>
      <c r="G65" s="252">
        <v>4.0061238980815158E-4</v>
      </c>
      <c r="H65" s="252">
        <v>2.479606738248564E-4</v>
      </c>
      <c r="I65" s="252">
        <v>2.0884095046156461E-4</v>
      </c>
      <c r="J65" s="252">
        <v>4.5092933471871751E-4</v>
      </c>
      <c r="K65" s="252">
        <v>6.735437766128982E-4</v>
      </c>
      <c r="L65" s="252">
        <v>2.4608821236026484E-4</v>
      </c>
      <c r="M65" s="252">
        <v>5.135788675273225E-3</v>
      </c>
      <c r="N65" s="97">
        <f t="shared" si="6"/>
        <v>1.129348147879836E-2</v>
      </c>
    </row>
    <row r="66" spans="1:14">
      <c r="A66" s="196" t="s">
        <v>311</v>
      </c>
      <c r="B66" s="18" t="str">
        <f t="shared" ca="1" si="5"/>
        <v>132kV OHL Tower</v>
      </c>
      <c r="C66" s="65" t="s">
        <v>55</v>
      </c>
      <c r="D66" s="252">
        <v>0</v>
      </c>
      <c r="E66" s="252">
        <v>0.24990282089855928</v>
      </c>
      <c r="F66" s="252">
        <v>5.9001076368759432E-2</v>
      </c>
      <c r="G66" s="252">
        <v>1.512687419460221E-2</v>
      </c>
      <c r="H66" s="252">
        <v>7.2518748319477864E-4</v>
      </c>
      <c r="I66" s="252">
        <v>1.3790208092530039E-3</v>
      </c>
      <c r="J66" s="252">
        <v>3.9363990919953921E-4</v>
      </c>
      <c r="K66" s="252">
        <v>1.2563692610579599E-4</v>
      </c>
      <c r="L66" s="252">
        <v>4.1238058711824564E-3</v>
      </c>
      <c r="M66" s="252">
        <v>4.0130719977658255E-2</v>
      </c>
      <c r="N66" s="97">
        <f t="shared" si="6"/>
        <v>0.37090878243851477</v>
      </c>
    </row>
    <row r="67" spans="1:14">
      <c r="A67" s="196" t="s">
        <v>312</v>
      </c>
      <c r="B67" s="18" t="str">
        <f t="shared" ca="1" si="5"/>
        <v>275kV Circuit Breaker</v>
      </c>
      <c r="C67" s="65" t="s">
        <v>55</v>
      </c>
      <c r="D67" s="252">
        <v>1.6474506752240932E-6</v>
      </c>
      <c r="E67" s="252">
        <v>2.5287663940465181E-3</v>
      </c>
      <c r="F67" s="252">
        <v>4.369985475803808E-4</v>
      </c>
      <c r="G67" s="252">
        <v>3.5588678305805836E-4</v>
      </c>
      <c r="H67" s="252">
        <v>0.12827166184109984</v>
      </c>
      <c r="I67" s="252">
        <v>9.5012797164107696E-2</v>
      </c>
      <c r="J67" s="252">
        <v>3.2802719311513513E-5</v>
      </c>
      <c r="K67" s="252">
        <v>3.0632347036486652E-4</v>
      </c>
      <c r="L67" s="252">
        <v>3.6836419720575507E-4</v>
      </c>
      <c r="M67" s="252">
        <v>4.9156678393781253E-2</v>
      </c>
      <c r="N67" s="97">
        <f t="shared" si="6"/>
        <v>0.27647192696123113</v>
      </c>
    </row>
    <row r="68" spans="1:14">
      <c r="A68" s="196" t="s">
        <v>313</v>
      </c>
      <c r="B68" s="18" t="str">
        <f t="shared" ca="1" si="5"/>
        <v>275kV Transformer</v>
      </c>
      <c r="C68" s="65" t="s">
        <v>55</v>
      </c>
      <c r="D68" s="252">
        <v>0</v>
      </c>
      <c r="E68" s="252">
        <v>0.40644593886749769</v>
      </c>
      <c r="F68" s="252">
        <v>0.31712657917225856</v>
      </c>
      <c r="G68" s="252">
        <v>0.31905355306146177</v>
      </c>
      <c r="H68" s="252">
        <v>0.27771400900430754</v>
      </c>
      <c r="I68" s="252">
        <v>0.3313407091954006</v>
      </c>
      <c r="J68" s="252">
        <v>0.12410016702731649</v>
      </c>
      <c r="K68" s="252">
        <v>3.6313038143879081E-2</v>
      </c>
      <c r="L68" s="252">
        <v>0.11019254855454225</v>
      </c>
      <c r="M68" s="252">
        <v>0.17645360912099844</v>
      </c>
      <c r="N68" s="97">
        <f t="shared" si="6"/>
        <v>2.0987401521476623</v>
      </c>
    </row>
    <row r="69" spans="1:14">
      <c r="A69" s="196" t="s">
        <v>314</v>
      </c>
      <c r="B69" s="18" t="str">
        <f t="shared" ca="1" si="5"/>
        <v>275kV Reactor</v>
      </c>
      <c r="C69" s="65" t="s">
        <v>55</v>
      </c>
      <c r="D69" s="252">
        <v>0</v>
      </c>
      <c r="E69" s="252">
        <v>7.811890925423612E-3</v>
      </c>
      <c r="F69" s="252">
        <v>0</v>
      </c>
      <c r="G69" s="252">
        <v>4.8082861398996311E-3</v>
      </c>
      <c r="H69" s="252">
        <v>8.8701841125577146E-4</v>
      </c>
      <c r="I69" s="252">
        <v>6.2064170311034806E-3</v>
      </c>
      <c r="J69" s="252">
        <v>0</v>
      </c>
      <c r="K69" s="252">
        <v>5.2509356326907288E-3</v>
      </c>
      <c r="L69" s="252">
        <v>0</v>
      </c>
      <c r="M69" s="252">
        <v>1.0632852899799884E-2</v>
      </c>
      <c r="N69" s="97">
        <f t="shared" si="6"/>
        <v>3.5597401040173109E-2</v>
      </c>
    </row>
    <row r="70" spans="1:14">
      <c r="A70" s="196" t="s">
        <v>315</v>
      </c>
      <c r="B70" s="18" t="str">
        <f t="shared" ca="1" si="5"/>
        <v>275kV Underground Cable</v>
      </c>
      <c r="C70" s="65" t="s">
        <v>55</v>
      </c>
      <c r="D70" s="252">
        <v>1.0805326356789266E-8</v>
      </c>
      <c r="E70" s="252">
        <v>4.2154768689568717E-2</v>
      </c>
      <c r="F70" s="252">
        <v>6.8333019958783155E-3</v>
      </c>
      <c r="G70" s="252">
        <v>6.9984257676513814E-4</v>
      </c>
      <c r="H70" s="252">
        <v>0</v>
      </c>
      <c r="I70" s="252">
        <v>0</v>
      </c>
      <c r="J70" s="252">
        <v>0</v>
      </c>
      <c r="K70" s="252">
        <v>0</v>
      </c>
      <c r="L70" s="252">
        <v>2.4136255998876872E-2</v>
      </c>
      <c r="M70" s="252">
        <v>0.11347883007585467</v>
      </c>
      <c r="N70" s="97">
        <f t="shared" si="6"/>
        <v>0.18730301014227008</v>
      </c>
    </row>
    <row r="71" spans="1:14">
      <c r="A71" s="196" t="s">
        <v>316</v>
      </c>
      <c r="B71" s="18" t="str">
        <f t="shared" ca="1" si="5"/>
        <v>275kV OHL Conductor</v>
      </c>
      <c r="C71" s="65" t="s">
        <v>55</v>
      </c>
      <c r="D71" s="252">
        <v>4.1177493758300623E-6</v>
      </c>
      <c r="E71" s="252">
        <v>3.1452145956485834E-4</v>
      </c>
      <c r="F71" s="252">
        <v>1.6702599186851737E-4</v>
      </c>
      <c r="G71" s="252">
        <v>5.6534674087924983E-5</v>
      </c>
      <c r="H71" s="252">
        <v>4.7082157609215271E-5</v>
      </c>
      <c r="I71" s="252">
        <v>1.4717899051439927E-4</v>
      </c>
      <c r="J71" s="252">
        <v>3.5776968340184253E-5</v>
      </c>
      <c r="K71" s="252">
        <v>1.2576769199838091E-5</v>
      </c>
      <c r="L71" s="252">
        <v>0</v>
      </c>
      <c r="M71" s="252">
        <v>6.1048308654082913E-5</v>
      </c>
      <c r="N71" s="97">
        <f t="shared" si="6"/>
        <v>8.4586306921485062E-4</v>
      </c>
    </row>
    <row r="72" spans="1:14">
      <c r="A72" s="196" t="s">
        <v>317</v>
      </c>
      <c r="B72" s="18" t="str">
        <f t="shared" ca="1" si="5"/>
        <v>275kV OHL Fittings</v>
      </c>
      <c r="C72" s="65" t="s">
        <v>55</v>
      </c>
      <c r="D72" s="252">
        <v>3.3630111689853379E-5</v>
      </c>
      <c r="E72" s="252">
        <v>2.0707048843645426E-3</v>
      </c>
      <c r="F72" s="252">
        <v>1.4439169876236857E-3</v>
      </c>
      <c r="G72" s="252">
        <v>2.802589923637814E-4</v>
      </c>
      <c r="H72" s="252">
        <v>1.1746222216301508E-3</v>
      </c>
      <c r="I72" s="252">
        <v>2.0314882267222227E-5</v>
      </c>
      <c r="J72" s="252">
        <v>5.5614730316861707E-5</v>
      </c>
      <c r="K72" s="252">
        <v>1.214094095446819E-3</v>
      </c>
      <c r="L72" s="252">
        <v>0</v>
      </c>
      <c r="M72" s="252">
        <v>3.1204448425846934E-3</v>
      </c>
      <c r="N72" s="97">
        <f t="shared" si="6"/>
        <v>9.4136017482876096E-3</v>
      </c>
    </row>
    <row r="73" spans="1:14">
      <c r="A73" s="196" t="s">
        <v>318</v>
      </c>
      <c r="B73" s="18" t="str">
        <f t="shared" ca="1" si="5"/>
        <v>275kV OHL Tower</v>
      </c>
      <c r="C73" s="65" t="s">
        <v>55</v>
      </c>
      <c r="D73" s="252">
        <v>1.8595009762124799E-4</v>
      </c>
      <c r="E73" s="252">
        <v>0.12470649157257505</v>
      </c>
      <c r="F73" s="252">
        <v>1.2618036983546934E-3</v>
      </c>
      <c r="G73" s="252">
        <v>1.001666436982293E-3</v>
      </c>
      <c r="H73" s="252">
        <v>1.9728330602346391E-3</v>
      </c>
      <c r="I73" s="252">
        <v>1.12262928010188E-3</v>
      </c>
      <c r="J73" s="252">
        <v>1.456187866162945E-3</v>
      </c>
      <c r="K73" s="252">
        <v>1.6824524844002882E-3</v>
      </c>
      <c r="L73" s="252">
        <v>7.5053732498693059E-3</v>
      </c>
      <c r="M73" s="252">
        <v>1.4422698737560458E-2</v>
      </c>
      <c r="N73" s="97">
        <f t="shared" si="6"/>
        <v>0.15531808648386281</v>
      </c>
    </row>
    <row r="74" spans="1:14">
      <c r="A74" s="196" t="s">
        <v>319</v>
      </c>
      <c r="B74" s="18" t="str">
        <f t="shared" ca="1" si="5"/>
        <v>400kV Circuit Breaker</v>
      </c>
      <c r="C74" s="65" t="s">
        <v>55</v>
      </c>
      <c r="D74" s="252">
        <v>8.8586412292069363E-5</v>
      </c>
      <c r="E74" s="252">
        <v>3.6958326281303681E-3</v>
      </c>
      <c r="F74" s="252">
        <v>2.9528804097356458E-5</v>
      </c>
      <c r="G74" s="252">
        <v>0</v>
      </c>
      <c r="H74" s="252">
        <v>2.3886539802752936E-4</v>
      </c>
      <c r="I74" s="252">
        <v>2.9528804097356458E-5</v>
      </c>
      <c r="J74" s="252">
        <v>3.2358432503755281E-5</v>
      </c>
      <c r="K74" s="252">
        <v>0</v>
      </c>
      <c r="L74" s="252">
        <v>1.3834034022701144E-3</v>
      </c>
      <c r="M74" s="252">
        <v>5.9501530600888355E-4</v>
      </c>
      <c r="N74" s="97">
        <f t="shared" si="6"/>
        <v>6.093119187427434E-3</v>
      </c>
    </row>
    <row r="75" spans="1:14">
      <c r="A75" s="196" t="s">
        <v>320</v>
      </c>
      <c r="B75" s="18" t="str">
        <f t="shared" ca="1" si="5"/>
        <v>400kV Transformer</v>
      </c>
      <c r="C75" s="65" t="s">
        <v>55</v>
      </c>
      <c r="D75" s="252">
        <v>6.2064170311034806E-3</v>
      </c>
      <c r="E75" s="252">
        <v>0.2060739833224815</v>
      </c>
      <c r="F75" s="252">
        <v>0.17820620135344506</v>
      </c>
      <c r="G75" s="252">
        <v>0</v>
      </c>
      <c r="H75" s="252">
        <v>6.1067554697530092E-2</v>
      </c>
      <c r="I75" s="252">
        <v>0</v>
      </c>
      <c r="J75" s="252">
        <v>7.9823152556717514E-2</v>
      </c>
      <c r="K75" s="252">
        <v>0</v>
      </c>
      <c r="L75" s="252">
        <v>0</v>
      </c>
      <c r="M75" s="252">
        <v>0.10332550723948332</v>
      </c>
      <c r="N75" s="97">
        <f t="shared" si="6"/>
        <v>0.63470281620076097</v>
      </c>
    </row>
    <row r="76" spans="1:14">
      <c r="A76" s="196" t="s">
        <v>321</v>
      </c>
      <c r="B76" s="18" t="str">
        <f t="shared" ca="1" si="5"/>
        <v>400kV Reactor</v>
      </c>
      <c r="C76" s="65" t="s">
        <v>55</v>
      </c>
      <c r="D76" s="252">
        <v>0</v>
      </c>
      <c r="E76" s="252">
        <v>1.6108999962546191E-2</v>
      </c>
      <c r="F76" s="252">
        <v>1.5369012064524561E-2</v>
      </c>
      <c r="G76" s="252">
        <v>1.2412834062206961E-2</v>
      </c>
      <c r="H76" s="252">
        <v>0</v>
      </c>
      <c r="I76" s="252">
        <v>0</v>
      </c>
      <c r="J76" s="252">
        <v>0</v>
      </c>
      <c r="K76" s="252">
        <v>2.9201856797930886E-2</v>
      </c>
      <c r="L76" s="252">
        <v>0</v>
      </c>
      <c r="M76" s="252">
        <v>4.1108725276134968E-2</v>
      </c>
      <c r="N76" s="97">
        <f t="shared" si="6"/>
        <v>0.11420142816334355</v>
      </c>
    </row>
    <row r="77" spans="1:14">
      <c r="A77" s="196" t="s">
        <v>322</v>
      </c>
      <c r="B77" s="18" t="str">
        <f t="shared" ca="1" si="5"/>
        <v>400kV Underground Cable</v>
      </c>
      <c r="C77" s="65" t="s">
        <v>55</v>
      </c>
      <c r="D77" s="252">
        <v>2.1295629739590829E-9</v>
      </c>
      <c r="E77" s="252">
        <v>1.5086920651308371E-8</v>
      </c>
      <c r="F77" s="252">
        <v>0</v>
      </c>
      <c r="G77" s="252">
        <v>0</v>
      </c>
      <c r="H77" s="252">
        <v>0</v>
      </c>
      <c r="I77" s="252">
        <v>2.352050927713939E-2</v>
      </c>
      <c r="J77" s="252">
        <v>1.0235096269863994E-3</v>
      </c>
      <c r="K77" s="252">
        <v>1.202914360193971E-3</v>
      </c>
      <c r="L77" s="252">
        <v>1.2193204011513171E-3</v>
      </c>
      <c r="M77" s="252">
        <v>0</v>
      </c>
      <c r="N77" s="97">
        <f t="shared" si="6"/>
        <v>2.6966270881954701E-2</v>
      </c>
    </row>
    <row r="78" spans="1:14">
      <c r="A78" s="196" t="s">
        <v>323</v>
      </c>
      <c r="B78" s="18" t="str">
        <f t="shared" ca="1" si="5"/>
        <v>400kV OHL Conductor</v>
      </c>
      <c r="C78" s="65" t="s">
        <v>55</v>
      </c>
      <c r="D78" s="252">
        <v>5.6249171169950756E-6</v>
      </c>
      <c r="E78" s="252">
        <v>6.3710375588669837E-4</v>
      </c>
      <c r="F78" s="252">
        <v>7.218158036281926E-6</v>
      </c>
      <c r="G78" s="252">
        <v>2.7201696966058091E-5</v>
      </c>
      <c r="H78" s="252">
        <v>4.2290496398112302E-5</v>
      </c>
      <c r="I78" s="252">
        <v>1.7968102630734473E-4</v>
      </c>
      <c r="J78" s="252">
        <v>2.8933728814698237E-4</v>
      </c>
      <c r="K78" s="252">
        <v>1.3442784848041674E-4</v>
      </c>
      <c r="L78" s="252">
        <v>5.029830386959164E-4</v>
      </c>
      <c r="M78" s="252">
        <v>1.2597561451282649E-4</v>
      </c>
      <c r="N78" s="97">
        <f t="shared" si="6"/>
        <v>1.9518438405476323E-3</v>
      </c>
    </row>
    <row r="79" spans="1:14">
      <c r="A79" s="196" t="s">
        <v>324</v>
      </c>
      <c r="B79" s="18" t="str">
        <f t="shared" ca="1" si="5"/>
        <v>400kV OHL Fittings</v>
      </c>
      <c r="C79" s="65" t="s">
        <v>55</v>
      </c>
      <c r="D79" s="252">
        <v>1.7556463340405662E-4</v>
      </c>
      <c r="E79" s="252">
        <v>6.6478145586187079E-3</v>
      </c>
      <c r="F79" s="252">
        <v>6.9451271457076748E-3</v>
      </c>
      <c r="G79" s="252">
        <v>3.2932206643101346E-3</v>
      </c>
      <c r="H79" s="252">
        <v>1.4654999909506448E-3</v>
      </c>
      <c r="I79" s="252">
        <v>2.6337033047892767E-4</v>
      </c>
      <c r="J79" s="252">
        <v>1.5837233142856918E-4</v>
      </c>
      <c r="K79" s="252">
        <v>3.4289654589346155E-3</v>
      </c>
      <c r="L79" s="252">
        <v>3.0429123622686396E-3</v>
      </c>
      <c r="M79" s="252">
        <v>7.918578116799517E-3</v>
      </c>
      <c r="N79" s="97">
        <f t="shared" si="6"/>
        <v>3.3339425592901484E-2</v>
      </c>
    </row>
    <row r="80" spans="1:14">
      <c r="A80" s="196" t="s">
        <v>325</v>
      </c>
      <c r="B80" s="18" t="str">
        <f t="shared" ca="1" si="5"/>
        <v>400kV OHL Tower</v>
      </c>
      <c r="C80" s="65" t="s">
        <v>55</v>
      </c>
      <c r="D80" s="252">
        <v>5.6748691215485769E-4</v>
      </c>
      <c r="E80" s="252">
        <v>2.8988209387983892E-2</v>
      </c>
      <c r="F80" s="252">
        <v>2.1285098055099618E-2</v>
      </c>
      <c r="G80" s="252">
        <v>1.483678467585727E-2</v>
      </c>
      <c r="H80" s="252">
        <v>1.2130739928970336E-2</v>
      </c>
      <c r="I80" s="252">
        <v>3.3832483067750838E-3</v>
      </c>
      <c r="J80" s="252">
        <v>1.4465407767769193E-2</v>
      </c>
      <c r="K80" s="252">
        <v>5.8160706312312214E-3</v>
      </c>
      <c r="L80" s="252">
        <v>9.62554984760082E-2</v>
      </c>
      <c r="M80" s="252">
        <v>7.1900418929684851E-2</v>
      </c>
      <c r="N80" s="97">
        <f t="shared" si="6"/>
        <v>0.2696289630715345</v>
      </c>
    </row>
    <row r="81" spans="1:14">
      <c r="A81" s="196" t="s">
        <v>326</v>
      </c>
      <c r="B81" s="18" t="str">
        <f t="shared" ca="1" si="5"/>
        <v>No entry required</v>
      </c>
      <c r="C81" s="65" t="s">
        <v>55</v>
      </c>
      <c r="D81" s="252"/>
      <c r="E81" s="252"/>
      <c r="F81" s="252"/>
      <c r="G81" s="252"/>
      <c r="H81" s="252"/>
      <c r="I81" s="252"/>
      <c r="J81" s="252"/>
      <c r="K81" s="252"/>
      <c r="L81" s="252"/>
      <c r="M81" s="252"/>
      <c r="N81" s="97">
        <f t="shared" si="6"/>
        <v>0</v>
      </c>
    </row>
    <row r="82" spans="1:14">
      <c r="A82" s="196" t="s">
        <v>327</v>
      </c>
      <c r="B82" s="18" t="str">
        <f t="shared" ca="1" si="5"/>
        <v>No entry required</v>
      </c>
      <c r="C82" s="65" t="s">
        <v>55</v>
      </c>
      <c r="D82" s="252"/>
      <c r="E82" s="252"/>
      <c r="F82" s="252"/>
      <c r="G82" s="252"/>
      <c r="H82" s="252"/>
      <c r="I82" s="252"/>
      <c r="J82" s="252"/>
      <c r="K82" s="252"/>
      <c r="L82" s="252"/>
      <c r="M82" s="252"/>
      <c r="N82" s="97">
        <f t="shared" si="6"/>
        <v>0</v>
      </c>
    </row>
    <row r="83" spans="1:14">
      <c r="A83" s="196" t="s">
        <v>328</v>
      </c>
      <c r="B83" s="18" t="str">
        <f t="shared" ca="1" si="5"/>
        <v>No entry required</v>
      </c>
      <c r="C83" s="65" t="s">
        <v>55</v>
      </c>
      <c r="D83" s="252"/>
      <c r="E83" s="252"/>
      <c r="F83" s="252"/>
      <c r="G83" s="252"/>
      <c r="H83" s="252"/>
      <c r="I83" s="252"/>
      <c r="J83" s="252"/>
      <c r="K83" s="252"/>
      <c r="L83" s="252"/>
      <c r="M83" s="252"/>
      <c r="N83" s="97">
        <f t="shared" si="6"/>
        <v>0</v>
      </c>
    </row>
    <row r="84" spans="1:14">
      <c r="A84" s="196" t="s">
        <v>329</v>
      </c>
      <c r="B84" s="18" t="str">
        <f t="shared" ca="1" si="5"/>
        <v>No entry required</v>
      </c>
      <c r="C84" s="65" t="s">
        <v>55</v>
      </c>
      <c r="D84" s="252"/>
      <c r="E84" s="252"/>
      <c r="F84" s="252"/>
      <c r="G84" s="252"/>
      <c r="H84" s="252"/>
      <c r="I84" s="252"/>
      <c r="J84" s="252"/>
      <c r="K84" s="252"/>
      <c r="L84" s="252"/>
      <c r="M84" s="252"/>
      <c r="N84" s="97">
        <f t="shared" si="6"/>
        <v>0</v>
      </c>
    </row>
    <row r="85" spans="1:14">
      <c r="A85" s="196" t="s">
        <v>330</v>
      </c>
      <c r="B85" s="18" t="str">
        <f t="shared" ca="1" si="5"/>
        <v>No entry required</v>
      </c>
      <c r="C85" s="65" t="s">
        <v>55</v>
      </c>
      <c r="D85" s="252"/>
      <c r="E85" s="252"/>
      <c r="F85" s="252"/>
      <c r="G85" s="252"/>
      <c r="H85" s="252"/>
      <c r="I85" s="252"/>
      <c r="J85" s="252"/>
      <c r="K85" s="252"/>
      <c r="L85" s="252"/>
      <c r="M85" s="252"/>
      <c r="N85" s="97">
        <f t="shared" si="6"/>
        <v>0</v>
      </c>
    </row>
    <row r="86" spans="1:14">
      <c r="A86" s="196" t="s">
        <v>351</v>
      </c>
      <c r="B86" s="18" t="str">
        <f t="shared" ca="1" si="5"/>
        <v>No entry required</v>
      </c>
      <c r="C86" s="65" t="s">
        <v>55</v>
      </c>
      <c r="D86" s="252"/>
      <c r="E86" s="252"/>
      <c r="F86" s="252"/>
      <c r="G86" s="252"/>
      <c r="H86" s="252"/>
      <c r="I86" s="252"/>
      <c r="J86" s="252"/>
      <c r="K86" s="252"/>
      <c r="L86" s="252"/>
      <c r="M86" s="252"/>
      <c r="N86" s="97">
        <f t="shared" si="6"/>
        <v>0</v>
      </c>
    </row>
    <row r="87" spans="1:14">
      <c r="A87" s="196" t="s">
        <v>352</v>
      </c>
      <c r="B87" s="18" t="str">
        <f t="shared" ca="1" si="5"/>
        <v>No entry required</v>
      </c>
      <c r="C87" s="65" t="s">
        <v>55</v>
      </c>
      <c r="D87" s="252"/>
      <c r="E87" s="252"/>
      <c r="F87" s="252"/>
      <c r="G87" s="252"/>
      <c r="H87" s="252"/>
      <c r="I87" s="252"/>
      <c r="J87" s="252"/>
      <c r="K87" s="252"/>
      <c r="L87" s="252"/>
      <c r="M87" s="252"/>
      <c r="N87" s="97">
        <f t="shared" si="6"/>
        <v>0</v>
      </c>
    </row>
    <row r="88" spans="1:14">
      <c r="A88" s="196" t="s">
        <v>353</v>
      </c>
      <c r="B88" s="18" t="str">
        <f t="shared" ca="1" si="5"/>
        <v>No entry required</v>
      </c>
      <c r="C88" s="65" t="s">
        <v>55</v>
      </c>
      <c r="D88" s="252"/>
      <c r="E88" s="252"/>
      <c r="F88" s="252"/>
      <c r="G88" s="252"/>
      <c r="H88" s="252"/>
      <c r="I88" s="252"/>
      <c r="J88" s="252"/>
      <c r="K88" s="252"/>
      <c r="L88" s="252"/>
      <c r="M88" s="252"/>
      <c r="N88" s="97">
        <f t="shared" si="6"/>
        <v>0</v>
      </c>
    </row>
    <row r="89" spans="1:14">
      <c r="A89" s="196" t="s">
        <v>354</v>
      </c>
      <c r="B89" s="18" t="str">
        <f t="shared" ca="1" si="5"/>
        <v>No entry required</v>
      </c>
      <c r="C89" s="65" t="s">
        <v>55</v>
      </c>
      <c r="D89" s="252"/>
      <c r="E89" s="252"/>
      <c r="F89" s="252"/>
      <c r="G89" s="252"/>
      <c r="H89" s="252"/>
      <c r="I89" s="252"/>
      <c r="J89" s="252"/>
      <c r="K89" s="252"/>
      <c r="L89" s="252"/>
      <c r="M89" s="252"/>
      <c r="N89" s="97">
        <f t="shared" si="6"/>
        <v>0</v>
      </c>
    </row>
    <row r="90" spans="1:14">
      <c r="A90" s="196" t="s">
        <v>355</v>
      </c>
      <c r="B90" s="18" t="str">
        <f t="shared" ca="1" si="5"/>
        <v>No entry required</v>
      </c>
      <c r="C90" s="65" t="s">
        <v>55</v>
      </c>
      <c r="D90" s="252"/>
      <c r="E90" s="252"/>
      <c r="F90" s="252"/>
      <c r="G90" s="252"/>
      <c r="H90" s="252"/>
      <c r="I90" s="252"/>
      <c r="J90" s="252"/>
      <c r="K90" s="252"/>
      <c r="L90" s="252"/>
      <c r="M90" s="252"/>
      <c r="N90" s="97">
        <f t="shared" si="6"/>
        <v>0</v>
      </c>
    </row>
    <row r="91" spans="1:14">
      <c r="A91" s="196" t="s">
        <v>356</v>
      </c>
      <c r="B91" s="18" t="str">
        <f t="shared" ca="1" si="5"/>
        <v>No entry required</v>
      </c>
      <c r="C91" s="65" t="s">
        <v>55</v>
      </c>
      <c r="D91" s="252"/>
      <c r="E91" s="252"/>
      <c r="F91" s="252"/>
      <c r="G91" s="252"/>
      <c r="H91" s="252"/>
      <c r="I91" s="252"/>
      <c r="J91" s="252"/>
      <c r="K91" s="252"/>
      <c r="L91" s="252"/>
      <c r="M91" s="252"/>
      <c r="N91" s="97">
        <f t="shared" si="6"/>
        <v>0</v>
      </c>
    </row>
    <row r="92" spans="1:14">
      <c r="A92" s="196" t="s">
        <v>357</v>
      </c>
      <c r="B92" s="18" t="str">
        <f t="shared" ca="1" si="5"/>
        <v>No entry required</v>
      </c>
      <c r="C92" s="65" t="s">
        <v>55</v>
      </c>
      <c r="D92" s="252"/>
      <c r="E92" s="252"/>
      <c r="F92" s="252"/>
      <c r="G92" s="252"/>
      <c r="H92" s="252"/>
      <c r="I92" s="252"/>
      <c r="J92" s="252"/>
      <c r="K92" s="252"/>
      <c r="L92" s="252"/>
      <c r="M92" s="252"/>
      <c r="N92" s="97">
        <f t="shared" si="6"/>
        <v>0</v>
      </c>
    </row>
    <row r="93" spans="1:14">
      <c r="A93" s="196" t="s">
        <v>358</v>
      </c>
      <c r="B93" s="18" t="str">
        <f t="shared" ca="1" si="5"/>
        <v>No entry required</v>
      </c>
      <c r="C93" s="65" t="s">
        <v>55</v>
      </c>
      <c r="D93" s="252"/>
      <c r="E93" s="252"/>
      <c r="F93" s="252"/>
      <c r="G93" s="252"/>
      <c r="H93" s="252"/>
      <c r="I93" s="252"/>
      <c r="J93" s="252"/>
      <c r="K93" s="252"/>
      <c r="L93" s="252"/>
      <c r="M93" s="252"/>
      <c r="N93" s="97">
        <f t="shared" si="6"/>
        <v>0</v>
      </c>
    </row>
    <row r="94" spans="1:14">
      <c r="A94" s="196" t="s">
        <v>359</v>
      </c>
      <c r="B94" s="18" t="str">
        <f t="shared" ca="1" si="5"/>
        <v>No entry required</v>
      </c>
      <c r="C94" s="65" t="s">
        <v>55</v>
      </c>
      <c r="D94" s="252"/>
      <c r="E94" s="252"/>
      <c r="F94" s="252"/>
      <c r="G94" s="252"/>
      <c r="H94" s="252"/>
      <c r="I94" s="252"/>
      <c r="J94" s="252"/>
      <c r="K94" s="252"/>
      <c r="L94" s="252"/>
      <c r="M94" s="252"/>
      <c r="N94" s="97">
        <f t="shared" si="6"/>
        <v>0</v>
      </c>
    </row>
    <row r="95" spans="1:14">
      <c r="A95" s="196" t="s">
        <v>360</v>
      </c>
      <c r="B95" s="18" t="str">
        <f t="shared" ca="1" si="5"/>
        <v>No entry required</v>
      </c>
      <c r="C95" s="65" t="s">
        <v>55</v>
      </c>
      <c r="D95" s="252"/>
      <c r="E95" s="252"/>
      <c r="F95" s="252"/>
      <c r="G95" s="252"/>
      <c r="H95" s="252"/>
      <c r="I95" s="252"/>
      <c r="J95" s="252"/>
      <c r="K95" s="252"/>
      <c r="L95" s="252"/>
      <c r="M95" s="252"/>
      <c r="N95" s="97">
        <f t="shared" si="6"/>
        <v>0</v>
      </c>
    </row>
    <row r="96" spans="1:14">
      <c r="A96" s="196" t="s">
        <v>361</v>
      </c>
      <c r="B96" s="18" t="str">
        <f t="shared" ca="1" si="5"/>
        <v>No entry required</v>
      </c>
      <c r="C96" s="65" t="s">
        <v>55</v>
      </c>
      <c r="D96" s="252"/>
      <c r="E96" s="252"/>
      <c r="F96" s="252"/>
      <c r="G96" s="252"/>
      <c r="H96" s="252"/>
      <c r="I96" s="252"/>
      <c r="J96" s="252"/>
      <c r="K96" s="252"/>
      <c r="L96" s="252"/>
      <c r="M96" s="252"/>
      <c r="N96" s="97">
        <f t="shared" si="6"/>
        <v>0</v>
      </c>
    </row>
    <row r="97" spans="1:15">
      <c r="A97" s="17"/>
      <c r="B97" s="18" t="s">
        <v>29</v>
      </c>
      <c r="C97" s="65" t="s">
        <v>55</v>
      </c>
      <c r="D97" s="65"/>
      <c r="E97" s="65"/>
      <c r="F97" s="65"/>
      <c r="G97" s="65"/>
      <c r="H97" s="65"/>
      <c r="I97" s="65"/>
      <c r="J97" s="65"/>
      <c r="K97" s="65"/>
      <c r="L97" s="65"/>
      <c r="M97" s="65"/>
      <c r="N97" s="36">
        <f>SUM(N60:N96)</f>
        <v>6.7200513171558303</v>
      </c>
      <c r="O97" s="256"/>
    </row>
    <row r="99" spans="1:15" ht="18">
      <c r="A99" s="9" t="s">
        <v>130</v>
      </c>
    </row>
    <row r="101" spans="1:15">
      <c r="A101" s="13" t="s">
        <v>27</v>
      </c>
      <c r="B101" s="14"/>
      <c r="C101" s="14"/>
      <c r="D101" s="291" t="s">
        <v>28</v>
      </c>
      <c r="E101" s="292"/>
      <c r="F101" s="292"/>
      <c r="G101" s="292"/>
      <c r="H101" s="292"/>
      <c r="I101" s="292"/>
      <c r="J101" s="292"/>
      <c r="K101" s="292"/>
      <c r="L101" s="292"/>
      <c r="M101" s="293"/>
    </row>
    <row r="102" spans="1:15" ht="15.75" thickBot="1">
      <c r="A102" s="195"/>
      <c r="B102" s="195" t="s">
        <v>4</v>
      </c>
      <c r="C102" s="64" t="s">
        <v>53</v>
      </c>
      <c r="D102" s="20" t="s">
        <v>14</v>
      </c>
      <c r="E102" s="21" t="s">
        <v>15</v>
      </c>
      <c r="F102" s="22" t="s">
        <v>16</v>
      </c>
      <c r="G102" s="23" t="s">
        <v>17</v>
      </c>
      <c r="H102" s="24" t="s">
        <v>18</v>
      </c>
      <c r="I102" s="25" t="s">
        <v>19</v>
      </c>
      <c r="J102" s="26" t="s">
        <v>20</v>
      </c>
      <c r="K102" s="29" t="s">
        <v>21</v>
      </c>
      <c r="L102" s="27" t="s">
        <v>22</v>
      </c>
      <c r="M102" s="28" t="s">
        <v>23</v>
      </c>
      <c r="N102" s="183" t="s">
        <v>29</v>
      </c>
    </row>
    <row r="103" spans="1:15">
      <c r="A103" s="196" t="s">
        <v>305</v>
      </c>
      <c r="B103" s="18" t="str">
        <f ca="1">INDIRECT("N3." &amp;$A103 &amp; "!$A$12")</f>
        <v>132kV Circuit Breaker</v>
      </c>
      <c r="C103" s="65" t="s">
        <v>55</v>
      </c>
      <c r="D103" s="252">
        <v>1.3183804609275923E-2</v>
      </c>
      <c r="E103" s="252">
        <v>0.89365087596000559</v>
      </c>
      <c r="F103" s="252">
        <v>0.46676582749077677</v>
      </c>
      <c r="G103" s="252">
        <v>0.31668377087672606</v>
      </c>
      <c r="H103" s="252">
        <v>0.43396975026500523</v>
      </c>
      <c r="I103" s="252">
        <v>7.6150143229625447E-2</v>
      </c>
      <c r="J103" s="252">
        <v>0.22587141059810226</v>
      </c>
      <c r="K103" s="252">
        <v>0.18848291433666653</v>
      </c>
      <c r="L103" s="252">
        <v>3.2940045025607899E-2</v>
      </c>
      <c r="M103" s="252">
        <v>0.32995846428428066</v>
      </c>
      <c r="N103" s="97">
        <f>SUM(D103:M103)</f>
        <v>2.9776570066760728</v>
      </c>
    </row>
    <row r="104" spans="1:15">
      <c r="A104" s="196" t="s">
        <v>306</v>
      </c>
      <c r="B104" s="18" t="str">
        <f t="shared" ref="B104:B139" ca="1" si="7">INDIRECT("N3." &amp;$A104 &amp; "!$A$12")</f>
        <v>132kV Transformer</v>
      </c>
      <c r="C104" s="65" t="s">
        <v>55</v>
      </c>
      <c r="D104" s="252">
        <v>0</v>
      </c>
      <c r="E104" s="252">
        <v>0.84109250719765538</v>
      </c>
      <c r="F104" s="252">
        <v>1.1267356731824043</v>
      </c>
      <c r="G104" s="252">
        <v>0.47100230899394696</v>
      </c>
      <c r="H104" s="252">
        <v>0.36671956650453147</v>
      </c>
      <c r="I104" s="252">
        <v>0.28162085577137208</v>
      </c>
      <c r="J104" s="252">
        <v>7.6226889753495869E-2</v>
      </c>
      <c r="K104" s="252">
        <v>0.14580550530984362</v>
      </c>
      <c r="L104" s="252">
        <v>9.7432059386072245E-2</v>
      </c>
      <c r="M104" s="252">
        <v>0.51861538071032387</v>
      </c>
      <c r="N104" s="97">
        <f t="shared" ref="N104:N139" si="8">SUM(D104:M104)</f>
        <v>3.9252507468096458</v>
      </c>
    </row>
    <row r="105" spans="1:15">
      <c r="A105" s="196" t="s">
        <v>307</v>
      </c>
      <c r="B105" s="18" t="str">
        <f t="shared" ca="1" si="7"/>
        <v>132kV Reactor</v>
      </c>
      <c r="C105" s="65" t="s">
        <v>55</v>
      </c>
      <c r="D105" s="252">
        <v>2.4257308020988227E-2</v>
      </c>
      <c r="E105" s="252">
        <v>0</v>
      </c>
      <c r="F105" s="252">
        <v>0</v>
      </c>
      <c r="G105" s="252">
        <v>0</v>
      </c>
      <c r="H105" s="252">
        <v>0</v>
      </c>
      <c r="I105" s="252">
        <v>0</v>
      </c>
      <c r="J105" s="252">
        <v>0</v>
      </c>
      <c r="K105" s="252">
        <v>0</v>
      </c>
      <c r="L105" s="252">
        <v>0</v>
      </c>
      <c r="M105" s="252">
        <v>3.8423330880131779E-2</v>
      </c>
      <c r="N105" s="97">
        <f t="shared" si="8"/>
        <v>6.2680638901120009E-2</v>
      </c>
    </row>
    <row r="106" spans="1:15">
      <c r="A106" s="196" t="s">
        <v>308</v>
      </c>
      <c r="B106" s="18" t="str">
        <f t="shared" ca="1" si="7"/>
        <v>132kV Underground Cable</v>
      </c>
      <c r="C106" s="65" t="s">
        <v>55</v>
      </c>
      <c r="D106" s="252">
        <v>1.850605256993842E-3</v>
      </c>
      <c r="E106" s="252">
        <v>0.99395899298191004</v>
      </c>
      <c r="F106" s="252">
        <v>0.49782105476489535</v>
      </c>
      <c r="G106" s="252">
        <v>2.7373078622555571</v>
      </c>
      <c r="H106" s="252">
        <v>2.3213088472187771</v>
      </c>
      <c r="I106" s="252">
        <v>3.5339633581634507E-2</v>
      </c>
      <c r="J106" s="252">
        <v>0</v>
      </c>
      <c r="K106" s="252">
        <v>9.8657044076569181E-3</v>
      </c>
      <c r="L106" s="252">
        <v>4.9198844506381416</v>
      </c>
      <c r="M106" s="252">
        <v>2.0455225598508315</v>
      </c>
      <c r="N106" s="97">
        <f t="shared" si="8"/>
        <v>13.562859710956399</v>
      </c>
    </row>
    <row r="107" spans="1:15">
      <c r="A107" s="196" t="s">
        <v>309</v>
      </c>
      <c r="B107" s="18" t="str">
        <f t="shared" ca="1" si="7"/>
        <v>132kV OHL Conductor</v>
      </c>
      <c r="C107" s="65" t="s">
        <v>55</v>
      </c>
      <c r="D107" s="252">
        <v>5.1989628858217202E-5</v>
      </c>
      <c r="E107" s="252">
        <v>2.3272542925781977E-3</v>
      </c>
      <c r="F107" s="252">
        <v>2.2930210851506596E-3</v>
      </c>
      <c r="G107" s="252">
        <v>7.2538510405089197E-4</v>
      </c>
      <c r="H107" s="252">
        <v>1.2224601133375691E-4</v>
      </c>
      <c r="I107" s="252">
        <v>6.4085683845477315E-4</v>
      </c>
      <c r="J107" s="252">
        <v>3.6716159215139201E-4</v>
      </c>
      <c r="K107" s="252">
        <v>6.1602188077173692E-5</v>
      </c>
      <c r="L107" s="252">
        <v>2.0634111830080139E-4</v>
      </c>
      <c r="M107" s="252">
        <v>5.9461527299266119E-4</v>
      </c>
      <c r="N107" s="97">
        <f t="shared" si="8"/>
        <v>7.3904731319485249E-3</v>
      </c>
    </row>
    <row r="108" spans="1:15">
      <c r="A108" s="196" t="s">
        <v>310</v>
      </c>
      <c r="B108" s="18" t="str">
        <f t="shared" ca="1" si="7"/>
        <v>132kV OHL Fittings</v>
      </c>
      <c r="C108" s="65" t="s">
        <v>55</v>
      </c>
      <c r="D108" s="252">
        <v>4.1879925679004643E-2</v>
      </c>
      <c r="E108" s="252">
        <v>0.18516798126061498</v>
      </c>
      <c r="F108" s="252">
        <v>9.3301416732724421E-2</v>
      </c>
      <c r="G108" s="252">
        <v>2.6420254164406277E-2</v>
      </c>
      <c r="H108" s="252">
        <v>1.6545408194231396E-2</v>
      </c>
      <c r="I108" s="252">
        <v>1.4984670845782326E-2</v>
      </c>
      <c r="J108" s="252">
        <v>3.0048242088081465E-2</v>
      </c>
      <c r="K108" s="252">
        <v>4.3843751392359138E-2</v>
      </c>
      <c r="L108" s="252">
        <v>2.0257932538747799E-2</v>
      </c>
      <c r="M108" s="252">
        <v>0.33141760963135647</v>
      </c>
      <c r="N108" s="97">
        <f t="shared" si="8"/>
        <v>0.80386719252730887</v>
      </c>
    </row>
    <row r="109" spans="1:15">
      <c r="A109" s="196" t="s">
        <v>311</v>
      </c>
      <c r="B109" s="18" t="str">
        <f t="shared" ca="1" si="7"/>
        <v>132kV OHL Tower</v>
      </c>
      <c r="C109" s="65" t="s">
        <v>55</v>
      </c>
      <c r="D109" s="252">
        <v>0</v>
      </c>
      <c r="E109" s="252">
        <v>2.506096299427104E-3</v>
      </c>
      <c r="F109" s="252">
        <v>5.9341553084071147E-4</v>
      </c>
      <c r="G109" s="252">
        <v>1.5272459314255609E-4</v>
      </c>
      <c r="H109" s="252">
        <v>7.3215757849383369E-6</v>
      </c>
      <c r="I109" s="252">
        <v>1.3492256263140252E-5</v>
      </c>
      <c r="J109" s="252">
        <v>3.9776999011910631E-6</v>
      </c>
      <c r="K109" s="252">
        <v>1.2680859706195029E-6</v>
      </c>
      <c r="L109" s="252">
        <v>4.1733756746049818E-5</v>
      </c>
      <c r="M109" s="252">
        <v>4.0097132335111381E-4</v>
      </c>
      <c r="N109" s="97">
        <f t="shared" si="8"/>
        <v>3.7210011214274244E-3</v>
      </c>
    </row>
    <row r="110" spans="1:15">
      <c r="A110" s="196" t="s">
        <v>312</v>
      </c>
      <c r="B110" s="18" t="str">
        <f t="shared" ca="1" si="7"/>
        <v>275kV Circuit Breaker</v>
      </c>
      <c r="C110" s="65" t="s">
        <v>55</v>
      </c>
      <c r="D110" s="252">
        <v>2.1973007682126542E-3</v>
      </c>
      <c r="E110" s="252">
        <v>0.58050828520146946</v>
      </c>
      <c r="F110" s="252">
        <v>0.55677386547450525</v>
      </c>
      <c r="G110" s="252">
        <v>0.4817822257441422</v>
      </c>
      <c r="H110" s="252">
        <v>0.48712669365638356</v>
      </c>
      <c r="I110" s="252">
        <v>0.15271433358926742</v>
      </c>
      <c r="J110" s="252">
        <v>4.162537222370128E-2</v>
      </c>
      <c r="K110" s="252">
        <v>0.20450288666941774</v>
      </c>
      <c r="L110" s="252">
        <v>8.5898646263934314E-2</v>
      </c>
      <c r="M110" s="252">
        <v>0.16474314450487165</v>
      </c>
      <c r="N110" s="97">
        <f t="shared" si="8"/>
        <v>2.7578727540959056</v>
      </c>
    </row>
    <row r="111" spans="1:15">
      <c r="A111" s="196" t="s">
        <v>313</v>
      </c>
      <c r="B111" s="18" t="str">
        <f t="shared" ca="1" si="7"/>
        <v>275kV Transformer</v>
      </c>
      <c r="C111" s="65" t="s">
        <v>55</v>
      </c>
      <c r="D111" s="252">
        <v>0</v>
      </c>
      <c r="E111" s="252">
        <v>0.41899555437634128</v>
      </c>
      <c r="F111" s="252">
        <v>0.40042607856663592</v>
      </c>
      <c r="G111" s="252">
        <v>0.40669428825497012</v>
      </c>
      <c r="H111" s="252">
        <v>0.35399919589262124</v>
      </c>
      <c r="I111" s="252">
        <v>0.4223566000224474</v>
      </c>
      <c r="J111" s="252">
        <v>0.15818920873065723</v>
      </c>
      <c r="K111" s="252">
        <v>4.6287856883560699E-2</v>
      </c>
      <c r="L111" s="252">
        <v>9.8621877922706214E-2</v>
      </c>
      <c r="M111" s="252">
        <v>0.22492360383669185</v>
      </c>
      <c r="N111" s="97">
        <f t="shared" si="8"/>
        <v>2.5304942644866317</v>
      </c>
    </row>
    <row r="112" spans="1:15">
      <c r="A112" s="196" t="s">
        <v>314</v>
      </c>
      <c r="B112" s="18" t="str">
        <f t="shared" ca="1" si="7"/>
        <v>275kV Reactor</v>
      </c>
      <c r="C112" s="65" t="s">
        <v>55</v>
      </c>
      <c r="D112" s="252">
        <v>0</v>
      </c>
      <c r="E112" s="252">
        <v>4.5742990280040322E-2</v>
      </c>
      <c r="F112" s="252">
        <v>0</v>
      </c>
      <c r="G112" s="252">
        <v>1.5247663426680106E-2</v>
      </c>
      <c r="H112" s="252">
        <v>7.623831713340053E-3</v>
      </c>
      <c r="I112" s="252">
        <v>7.623831713340053E-3</v>
      </c>
      <c r="J112" s="252">
        <v>0</v>
      </c>
      <c r="K112" s="252">
        <v>4.513124991908609E-2</v>
      </c>
      <c r="L112" s="252">
        <v>0</v>
      </c>
      <c r="M112" s="252">
        <v>9.1388273470007608E-2</v>
      </c>
      <c r="N112" s="97">
        <f t="shared" si="8"/>
        <v>0.21275784052249422</v>
      </c>
    </row>
    <row r="113" spans="1:14">
      <c r="A113" s="196" t="s">
        <v>315</v>
      </c>
      <c r="B113" s="18" t="str">
        <f t="shared" ca="1" si="7"/>
        <v>275kV Underground Cable</v>
      </c>
      <c r="C113" s="65" t="s">
        <v>55</v>
      </c>
      <c r="D113" s="252">
        <v>3.0845067358407067E-4</v>
      </c>
      <c r="E113" s="252">
        <v>0.56131296049870794</v>
      </c>
      <c r="F113" s="252">
        <v>0.13758400649451999</v>
      </c>
      <c r="G113" s="252">
        <v>1.4206614347025963E-2</v>
      </c>
      <c r="H113" s="252">
        <v>0</v>
      </c>
      <c r="I113" s="252">
        <v>0</v>
      </c>
      <c r="J113" s="252">
        <v>0</v>
      </c>
      <c r="K113" s="252">
        <v>0</v>
      </c>
      <c r="L113" s="252">
        <v>0.4949003530273377</v>
      </c>
      <c r="M113" s="252">
        <v>1.994131277696876</v>
      </c>
      <c r="N113" s="97">
        <f t="shared" si="8"/>
        <v>3.2024436627380517</v>
      </c>
    </row>
    <row r="114" spans="1:14">
      <c r="A114" s="196" t="s">
        <v>316</v>
      </c>
      <c r="B114" s="18" t="str">
        <f t="shared" ca="1" si="7"/>
        <v>275kV OHL Conductor</v>
      </c>
      <c r="C114" s="65" t="s">
        <v>55</v>
      </c>
      <c r="D114" s="252">
        <v>3.9889167081972502E-5</v>
      </c>
      <c r="E114" s="252">
        <v>2.355337854529588E-3</v>
      </c>
      <c r="F114" s="252">
        <v>1.1898122645311107E-3</v>
      </c>
      <c r="G114" s="252">
        <v>4.094890190344843E-4</v>
      </c>
      <c r="H114" s="252">
        <v>3.212495820052481E-4</v>
      </c>
      <c r="I114" s="252">
        <v>1.0014685306536061E-3</v>
      </c>
      <c r="J114" s="252">
        <v>2.415875411755669E-4</v>
      </c>
      <c r="K114" s="252">
        <v>1.0165108013593568E-4</v>
      </c>
      <c r="L114" s="252">
        <v>0</v>
      </c>
      <c r="M114" s="252">
        <v>4.2066356693516596E-4</v>
      </c>
      <c r="N114" s="97">
        <f t="shared" si="8"/>
        <v>6.0811486060826777E-3</v>
      </c>
    </row>
    <row r="115" spans="1:14">
      <c r="A115" s="196" t="s">
        <v>317</v>
      </c>
      <c r="B115" s="18" t="str">
        <f t="shared" ca="1" si="7"/>
        <v>275kV OHL Fittings</v>
      </c>
      <c r="C115" s="65" t="s">
        <v>55</v>
      </c>
      <c r="D115" s="252">
        <v>1.669263638759794E-3</v>
      </c>
      <c r="E115" s="252">
        <v>9.8547154995531058E-2</v>
      </c>
      <c r="F115" s="252">
        <v>4.8336372512585886E-2</v>
      </c>
      <c r="G115" s="252">
        <v>7.2826032797878651E-3</v>
      </c>
      <c r="H115" s="252">
        <v>3.4917101308119397E-2</v>
      </c>
      <c r="I115" s="252">
        <v>7.7330989973235266E-4</v>
      </c>
      <c r="J115" s="252">
        <v>1.6125116102215034E-3</v>
      </c>
      <c r="K115" s="252">
        <v>3.633133988216411E-2</v>
      </c>
      <c r="L115" s="252">
        <v>0</v>
      </c>
      <c r="M115" s="252">
        <v>0.10626569180646055</v>
      </c>
      <c r="N115" s="97">
        <f t="shared" si="8"/>
        <v>0.33573534893336249</v>
      </c>
    </row>
    <row r="116" spans="1:14">
      <c r="A116" s="196" t="s">
        <v>318</v>
      </c>
      <c r="B116" s="18" t="str">
        <f t="shared" ca="1" si="7"/>
        <v>275kV OHL Tower</v>
      </c>
      <c r="C116" s="65" t="s">
        <v>55</v>
      </c>
      <c r="D116" s="252">
        <v>3.5609984937227645E-6</v>
      </c>
      <c r="E116" s="252">
        <v>2.5424240671490261E-3</v>
      </c>
      <c r="F116" s="252">
        <v>2.5821228294869312E-5</v>
      </c>
      <c r="G116" s="252">
        <v>2.056665126513416E-5</v>
      </c>
      <c r="H116" s="252">
        <v>4.0544243146697814E-5</v>
      </c>
      <c r="I116" s="252">
        <v>2.3077713260741603E-5</v>
      </c>
      <c r="J116" s="252">
        <v>2.9950541688596091E-5</v>
      </c>
      <c r="K116" s="252">
        <v>3.4621431725384649E-5</v>
      </c>
      <c r="L116" s="252">
        <v>1.5461796894084646E-4</v>
      </c>
      <c r="M116" s="252">
        <v>2.9682682217623235E-4</v>
      </c>
      <c r="N116" s="97">
        <f t="shared" si="8"/>
        <v>3.1720116661412513E-3</v>
      </c>
    </row>
    <row r="117" spans="1:14">
      <c r="A117" s="196" t="s">
        <v>319</v>
      </c>
      <c r="B117" s="18" t="str">
        <f t="shared" ca="1" si="7"/>
        <v>400kV Circuit Breaker</v>
      </c>
      <c r="C117" s="65" t="s">
        <v>55</v>
      </c>
      <c r="D117" s="252">
        <v>6.5919023046379626E-3</v>
      </c>
      <c r="E117" s="252">
        <v>0.60719603666310096</v>
      </c>
      <c r="F117" s="252">
        <v>2.1973007682126542E-3</v>
      </c>
      <c r="G117" s="252">
        <v>0</v>
      </c>
      <c r="H117" s="252">
        <v>1.7774479482977074E-2</v>
      </c>
      <c r="I117" s="252">
        <v>4.3946015364253084E-3</v>
      </c>
      <c r="J117" s="252">
        <v>8.1504044727508995E-2</v>
      </c>
      <c r="K117" s="252">
        <v>0</v>
      </c>
      <c r="L117" s="252">
        <v>0.12929804155916746</v>
      </c>
      <c r="M117" s="252">
        <v>0.11519135093388883</v>
      </c>
      <c r="N117" s="97">
        <f t="shared" si="8"/>
        <v>0.96414775797591923</v>
      </c>
    </row>
    <row r="118" spans="1:14">
      <c r="A118" s="196" t="s">
        <v>320</v>
      </c>
      <c r="B118" s="18" t="str">
        <f t="shared" ca="1" si="7"/>
        <v>400kV Transformer</v>
      </c>
      <c r="C118" s="65" t="s">
        <v>55</v>
      </c>
      <c r="D118" s="252">
        <v>7.623831713340053E-3</v>
      </c>
      <c r="E118" s="252">
        <v>0.19595819469489525</v>
      </c>
      <c r="F118" s="252">
        <v>0.17292171540328005</v>
      </c>
      <c r="G118" s="252">
        <v>0</v>
      </c>
      <c r="H118" s="252">
        <v>7.5014095544330778E-2</v>
      </c>
      <c r="I118" s="252">
        <v>0</v>
      </c>
      <c r="J118" s="252">
        <v>9.8053076174367912E-2</v>
      </c>
      <c r="K118" s="252">
        <v>0</v>
      </c>
      <c r="L118" s="252">
        <v>0</v>
      </c>
      <c r="M118" s="252">
        <v>6.3461436360268506E-2</v>
      </c>
      <c r="N118" s="97">
        <f t="shared" si="8"/>
        <v>0.6130323498904825</v>
      </c>
    </row>
    <row r="119" spans="1:14">
      <c r="A119" s="196" t="s">
        <v>321</v>
      </c>
      <c r="B119" s="18" t="str">
        <f t="shared" ca="1" si="7"/>
        <v>400kV Reactor</v>
      </c>
      <c r="C119" s="65" t="s">
        <v>55</v>
      </c>
      <c r="D119" s="252">
        <v>0</v>
      </c>
      <c r="E119" s="252">
        <v>4.1931074423370296E-2</v>
      </c>
      <c r="F119" s="252">
        <v>2.6683410996690186E-2</v>
      </c>
      <c r="G119" s="252">
        <v>1.143574757001008E-2</v>
      </c>
      <c r="H119" s="252">
        <v>0</v>
      </c>
      <c r="I119" s="252">
        <v>0</v>
      </c>
      <c r="J119" s="252">
        <v>0</v>
      </c>
      <c r="K119" s="252">
        <v>7.5310093563358396E-2</v>
      </c>
      <c r="L119" s="252">
        <v>0</v>
      </c>
      <c r="M119" s="252">
        <v>0.10601729774373397</v>
      </c>
      <c r="N119" s="97">
        <f t="shared" si="8"/>
        <v>0.26137762429716294</v>
      </c>
    </row>
    <row r="120" spans="1:14">
      <c r="A120" s="196" t="s">
        <v>322</v>
      </c>
      <c r="B120" s="18" t="str">
        <f t="shared" ca="1" si="7"/>
        <v>400kV Underground Cable</v>
      </c>
      <c r="C120" s="65" t="s">
        <v>55</v>
      </c>
      <c r="D120" s="252">
        <v>7.7793079568572467E-5</v>
      </c>
      <c r="E120" s="252">
        <v>3.1113832816248403E-4</v>
      </c>
      <c r="F120" s="252">
        <v>0</v>
      </c>
      <c r="G120" s="252">
        <v>0</v>
      </c>
      <c r="H120" s="252">
        <v>0</v>
      </c>
      <c r="I120" s="252">
        <v>0.12743207911343429</v>
      </c>
      <c r="J120" s="252">
        <v>7.9769455209418028E-3</v>
      </c>
      <c r="K120" s="252">
        <v>9.0091268003567385E-3</v>
      </c>
      <c r="L120" s="252">
        <v>9.1319984761531279E-3</v>
      </c>
      <c r="M120" s="252">
        <v>0</v>
      </c>
      <c r="N120" s="97">
        <f t="shared" si="8"/>
        <v>0.153939081318617</v>
      </c>
    </row>
    <row r="121" spans="1:14">
      <c r="A121" s="196" t="s">
        <v>323</v>
      </c>
      <c r="B121" s="18" t="str">
        <f t="shared" ca="1" si="7"/>
        <v>400kV OHL Conductor</v>
      </c>
      <c r="C121" s="65" t="s">
        <v>55</v>
      </c>
      <c r="D121" s="252">
        <v>3.5311314670609232E-5</v>
      </c>
      <c r="E121" s="252">
        <v>2.9282275350365032E-3</v>
      </c>
      <c r="F121" s="252">
        <v>3.1172531081791106E-5</v>
      </c>
      <c r="G121" s="252">
        <v>1.185376220922666E-4</v>
      </c>
      <c r="H121" s="252">
        <v>1.8341219785092852E-4</v>
      </c>
      <c r="I121" s="252">
        <v>7.9555417189188014E-4</v>
      </c>
      <c r="J121" s="252">
        <v>1.2569484566240473E-3</v>
      </c>
      <c r="K121" s="252">
        <v>5.8410922225977284E-4</v>
      </c>
      <c r="L121" s="252">
        <v>2.1951899548669704E-3</v>
      </c>
      <c r="M121" s="252">
        <v>5.6202303126968208E-4</v>
      </c>
      <c r="N121" s="97">
        <f t="shared" si="8"/>
        <v>8.6904860376444508E-3</v>
      </c>
    </row>
    <row r="122" spans="1:14">
      <c r="A122" s="196" t="s">
        <v>324</v>
      </c>
      <c r="B122" s="18" t="str">
        <f t="shared" ca="1" si="7"/>
        <v>400kV OHL Fittings</v>
      </c>
      <c r="C122" s="65" t="s">
        <v>55</v>
      </c>
      <c r="D122" s="252">
        <v>4.7914538474625405E-3</v>
      </c>
      <c r="E122" s="252">
        <v>0.14297946567728859</v>
      </c>
      <c r="F122" s="252">
        <v>0.13377965085618798</v>
      </c>
      <c r="G122" s="252">
        <v>6.1835014315235429E-2</v>
      </c>
      <c r="H122" s="252">
        <v>2.741362946564779E-2</v>
      </c>
      <c r="I122" s="252">
        <v>4.9200088033521366E-3</v>
      </c>
      <c r="J122" s="252">
        <v>2.9526897126220665E-3</v>
      </c>
      <c r="K122" s="252">
        <v>6.3771253268859351E-2</v>
      </c>
      <c r="L122" s="252">
        <v>5.6625454301215093E-2</v>
      </c>
      <c r="M122" s="252">
        <v>0.14703079055678062</v>
      </c>
      <c r="N122" s="97">
        <f t="shared" si="8"/>
        <v>0.64609941080465161</v>
      </c>
    </row>
    <row r="123" spans="1:14">
      <c r="A123" s="196" t="s">
        <v>325</v>
      </c>
      <c r="B123" s="18" t="str">
        <f t="shared" ca="1" si="7"/>
        <v>400kV OHL Tower</v>
      </c>
      <c r="C123" s="65" t="s">
        <v>55</v>
      </c>
      <c r="D123" s="252">
        <v>1.5806034057483414E-5</v>
      </c>
      <c r="E123" s="252">
        <v>8.8487805456407653E-4</v>
      </c>
      <c r="F123" s="252">
        <v>6.6286784662586981E-4</v>
      </c>
      <c r="G123" s="252">
        <v>4.6255916294095644E-4</v>
      </c>
      <c r="H123" s="252">
        <v>3.7773248819097081E-4</v>
      </c>
      <c r="I123" s="252">
        <v>1.0555510434706762E-4</v>
      </c>
      <c r="J123" s="252">
        <v>4.5159935946581596E-4</v>
      </c>
      <c r="K123" s="252">
        <v>1.8158555424649297E-4</v>
      </c>
      <c r="L123" s="252">
        <v>3.0058774786565524E-3</v>
      </c>
      <c r="M123" s="252">
        <v>2.2459306445528483E-3</v>
      </c>
      <c r="N123" s="97">
        <f t="shared" si="8"/>
        <v>8.3943917276481338E-3</v>
      </c>
    </row>
    <row r="124" spans="1:14">
      <c r="A124" s="196" t="s">
        <v>326</v>
      </c>
      <c r="B124" s="18" t="str">
        <f t="shared" ca="1" si="7"/>
        <v>No entry required</v>
      </c>
      <c r="C124" s="65" t="s">
        <v>55</v>
      </c>
      <c r="D124" s="252"/>
      <c r="E124" s="252"/>
      <c r="F124" s="252"/>
      <c r="G124" s="252"/>
      <c r="H124" s="252"/>
      <c r="I124" s="252"/>
      <c r="J124" s="252"/>
      <c r="K124" s="252"/>
      <c r="L124" s="252"/>
      <c r="M124" s="252"/>
      <c r="N124" s="97">
        <f t="shared" si="8"/>
        <v>0</v>
      </c>
    </row>
    <row r="125" spans="1:14">
      <c r="A125" s="196" t="s">
        <v>327</v>
      </c>
      <c r="B125" s="18" t="str">
        <f t="shared" ca="1" si="7"/>
        <v>No entry required</v>
      </c>
      <c r="C125" s="65" t="s">
        <v>55</v>
      </c>
      <c r="D125" s="252"/>
      <c r="E125" s="252"/>
      <c r="F125" s="252"/>
      <c r="G125" s="252"/>
      <c r="H125" s="252"/>
      <c r="I125" s="252"/>
      <c r="J125" s="252"/>
      <c r="K125" s="252"/>
      <c r="L125" s="252"/>
      <c r="M125" s="252"/>
      <c r="N125" s="97">
        <f t="shared" si="8"/>
        <v>0</v>
      </c>
    </row>
    <row r="126" spans="1:14">
      <c r="A126" s="196" t="s">
        <v>328</v>
      </c>
      <c r="B126" s="18" t="str">
        <f t="shared" ca="1" si="7"/>
        <v>No entry required</v>
      </c>
      <c r="C126" s="65" t="s">
        <v>55</v>
      </c>
      <c r="D126" s="252"/>
      <c r="E126" s="252"/>
      <c r="F126" s="252"/>
      <c r="G126" s="252"/>
      <c r="H126" s="252"/>
      <c r="I126" s="252"/>
      <c r="J126" s="252"/>
      <c r="K126" s="252"/>
      <c r="L126" s="252"/>
      <c r="M126" s="252"/>
      <c r="N126" s="97">
        <f t="shared" si="8"/>
        <v>0</v>
      </c>
    </row>
    <row r="127" spans="1:14">
      <c r="A127" s="196" t="s">
        <v>329</v>
      </c>
      <c r="B127" s="18" t="str">
        <f t="shared" ca="1" si="7"/>
        <v>No entry required</v>
      </c>
      <c r="C127" s="65" t="s">
        <v>55</v>
      </c>
      <c r="D127" s="252"/>
      <c r="E127" s="252"/>
      <c r="F127" s="252"/>
      <c r="G127" s="252"/>
      <c r="H127" s="252"/>
      <c r="I127" s="252"/>
      <c r="J127" s="252"/>
      <c r="K127" s="252"/>
      <c r="L127" s="252"/>
      <c r="M127" s="252"/>
      <c r="N127" s="97">
        <f t="shared" si="8"/>
        <v>0</v>
      </c>
    </row>
    <row r="128" spans="1:14">
      <c r="A128" s="196" t="s">
        <v>330</v>
      </c>
      <c r="B128" s="18" t="str">
        <f t="shared" ca="1" si="7"/>
        <v>No entry required</v>
      </c>
      <c r="C128" s="65" t="s">
        <v>55</v>
      </c>
      <c r="D128" s="252"/>
      <c r="E128" s="252"/>
      <c r="F128" s="252"/>
      <c r="G128" s="252"/>
      <c r="H128" s="252"/>
      <c r="I128" s="252"/>
      <c r="J128" s="252"/>
      <c r="K128" s="252"/>
      <c r="L128" s="252"/>
      <c r="M128" s="252"/>
      <c r="N128" s="97">
        <f t="shared" si="8"/>
        <v>0</v>
      </c>
    </row>
    <row r="129" spans="1:15">
      <c r="A129" s="196" t="s">
        <v>351</v>
      </c>
      <c r="B129" s="18" t="str">
        <f t="shared" ca="1" si="7"/>
        <v>No entry required</v>
      </c>
      <c r="C129" s="65" t="s">
        <v>55</v>
      </c>
      <c r="D129" s="252"/>
      <c r="E129" s="252"/>
      <c r="F129" s="252"/>
      <c r="G129" s="252"/>
      <c r="H129" s="252"/>
      <c r="I129" s="252"/>
      <c r="J129" s="252"/>
      <c r="K129" s="252"/>
      <c r="L129" s="252"/>
      <c r="M129" s="252"/>
      <c r="N129" s="97">
        <f t="shared" si="8"/>
        <v>0</v>
      </c>
    </row>
    <row r="130" spans="1:15">
      <c r="A130" s="196" t="s">
        <v>352</v>
      </c>
      <c r="B130" s="18" t="str">
        <f t="shared" ca="1" si="7"/>
        <v>No entry required</v>
      </c>
      <c r="C130" s="65" t="s">
        <v>55</v>
      </c>
      <c r="D130" s="252"/>
      <c r="E130" s="252"/>
      <c r="F130" s="252"/>
      <c r="G130" s="252"/>
      <c r="H130" s="252"/>
      <c r="I130" s="252"/>
      <c r="J130" s="252"/>
      <c r="K130" s="252"/>
      <c r="L130" s="252"/>
      <c r="M130" s="252"/>
      <c r="N130" s="97">
        <f t="shared" si="8"/>
        <v>0</v>
      </c>
    </row>
    <row r="131" spans="1:15">
      <c r="A131" s="196" t="s">
        <v>353</v>
      </c>
      <c r="B131" s="18" t="str">
        <f t="shared" ca="1" si="7"/>
        <v>No entry required</v>
      </c>
      <c r="C131" s="65" t="s">
        <v>55</v>
      </c>
      <c r="D131" s="252"/>
      <c r="E131" s="252"/>
      <c r="F131" s="252"/>
      <c r="G131" s="252"/>
      <c r="H131" s="252"/>
      <c r="I131" s="252"/>
      <c r="J131" s="252"/>
      <c r="K131" s="252"/>
      <c r="L131" s="252"/>
      <c r="M131" s="252"/>
      <c r="N131" s="97">
        <f t="shared" si="8"/>
        <v>0</v>
      </c>
    </row>
    <row r="132" spans="1:15">
      <c r="A132" s="196" t="s">
        <v>354</v>
      </c>
      <c r="B132" s="18" t="str">
        <f t="shared" ca="1" si="7"/>
        <v>No entry required</v>
      </c>
      <c r="C132" s="65" t="s">
        <v>55</v>
      </c>
      <c r="D132" s="252"/>
      <c r="E132" s="252"/>
      <c r="F132" s="252"/>
      <c r="G132" s="252"/>
      <c r="H132" s="252"/>
      <c r="I132" s="252"/>
      <c r="J132" s="252"/>
      <c r="K132" s="252"/>
      <c r="L132" s="252"/>
      <c r="M132" s="252"/>
      <c r="N132" s="97">
        <f t="shared" si="8"/>
        <v>0</v>
      </c>
    </row>
    <row r="133" spans="1:15">
      <c r="A133" s="196" t="s">
        <v>355</v>
      </c>
      <c r="B133" s="18" t="str">
        <f t="shared" ca="1" si="7"/>
        <v>No entry required</v>
      </c>
      <c r="C133" s="65" t="s">
        <v>55</v>
      </c>
      <c r="D133" s="252"/>
      <c r="E133" s="252"/>
      <c r="F133" s="252"/>
      <c r="G133" s="252"/>
      <c r="H133" s="252"/>
      <c r="I133" s="252"/>
      <c r="J133" s="252"/>
      <c r="K133" s="252"/>
      <c r="L133" s="252"/>
      <c r="M133" s="252"/>
      <c r="N133" s="97">
        <f t="shared" si="8"/>
        <v>0</v>
      </c>
    </row>
    <row r="134" spans="1:15">
      <c r="A134" s="196" t="s">
        <v>356</v>
      </c>
      <c r="B134" s="18" t="str">
        <f t="shared" ca="1" si="7"/>
        <v>No entry required</v>
      </c>
      <c r="C134" s="65" t="s">
        <v>55</v>
      </c>
      <c r="D134" s="252"/>
      <c r="E134" s="252"/>
      <c r="F134" s="252"/>
      <c r="G134" s="252"/>
      <c r="H134" s="252"/>
      <c r="I134" s="252"/>
      <c r="J134" s="252"/>
      <c r="K134" s="252"/>
      <c r="L134" s="252"/>
      <c r="M134" s="252"/>
      <c r="N134" s="97">
        <f t="shared" si="8"/>
        <v>0</v>
      </c>
    </row>
    <row r="135" spans="1:15">
      <c r="A135" s="196" t="s">
        <v>357</v>
      </c>
      <c r="B135" s="18" t="str">
        <f t="shared" ca="1" si="7"/>
        <v>No entry required</v>
      </c>
      <c r="C135" s="65" t="s">
        <v>55</v>
      </c>
      <c r="D135" s="252"/>
      <c r="E135" s="252"/>
      <c r="F135" s="252"/>
      <c r="G135" s="252"/>
      <c r="H135" s="252"/>
      <c r="I135" s="252"/>
      <c r="J135" s="252"/>
      <c r="K135" s="252"/>
      <c r="L135" s="252"/>
      <c r="M135" s="252"/>
      <c r="N135" s="97">
        <f t="shared" si="8"/>
        <v>0</v>
      </c>
    </row>
    <row r="136" spans="1:15">
      <c r="A136" s="196" t="s">
        <v>358</v>
      </c>
      <c r="B136" s="18" t="str">
        <f t="shared" ca="1" si="7"/>
        <v>No entry required</v>
      </c>
      <c r="C136" s="65" t="s">
        <v>55</v>
      </c>
      <c r="D136" s="252"/>
      <c r="E136" s="252"/>
      <c r="F136" s="252"/>
      <c r="G136" s="252"/>
      <c r="H136" s="252"/>
      <c r="I136" s="252"/>
      <c r="J136" s="252"/>
      <c r="K136" s="252"/>
      <c r="L136" s="252"/>
      <c r="M136" s="252"/>
      <c r="N136" s="97">
        <f t="shared" si="8"/>
        <v>0</v>
      </c>
    </row>
    <row r="137" spans="1:15">
      <c r="A137" s="196" t="s">
        <v>359</v>
      </c>
      <c r="B137" s="18" t="str">
        <f t="shared" ca="1" si="7"/>
        <v>No entry required</v>
      </c>
      <c r="C137" s="65" t="s">
        <v>55</v>
      </c>
      <c r="D137" s="252"/>
      <c r="E137" s="252"/>
      <c r="F137" s="252"/>
      <c r="G137" s="252"/>
      <c r="H137" s="252"/>
      <c r="I137" s="252"/>
      <c r="J137" s="252"/>
      <c r="K137" s="252"/>
      <c r="L137" s="252"/>
      <c r="M137" s="252"/>
      <c r="N137" s="97">
        <f t="shared" si="8"/>
        <v>0</v>
      </c>
    </row>
    <row r="138" spans="1:15">
      <c r="A138" s="196" t="s">
        <v>360</v>
      </c>
      <c r="B138" s="18" t="str">
        <f t="shared" ca="1" si="7"/>
        <v>No entry required</v>
      </c>
      <c r="C138" s="65" t="s">
        <v>55</v>
      </c>
      <c r="D138" s="252"/>
      <c r="E138" s="252"/>
      <c r="F138" s="252"/>
      <c r="G138" s="252"/>
      <c r="H138" s="252"/>
      <c r="I138" s="252"/>
      <c r="J138" s="252"/>
      <c r="K138" s="252"/>
      <c r="L138" s="252"/>
      <c r="M138" s="252"/>
      <c r="N138" s="97">
        <f t="shared" si="8"/>
        <v>0</v>
      </c>
    </row>
    <row r="139" spans="1:15">
      <c r="A139" s="196" t="s">
        <v>361</v>
      </c>
      <c r="B139" s="18" t="str">
        <f t="shared" ca="1" si="7"/>
        <v>No entry required</v>
      </c>
      <c r="C139" s="65" t="s">
        <v>55</v>
      </c>
      <c r="D139" s="252"/>
      <c r="E139" s="252"/>
      <c r="F139" s="252"/>
      <c r="G139" s="252"/>
      <c r="H139" s="252"/>
      <c r="I139" s="252"/>
      <c r="J139" s="252"/>
      <c r="K139" s="252"/>
      <c r="L139" s="252"/>
      <c r="M139" s="252"/>
      <c r="N139" s="97">
        <f t="shared" si="8"/>
        <v>0</v>
      </c>
    </row>
    <row r="140" spans="1:15">
      <c r="A140" s="17"/>
      <c r="B140" s="18" t="s">
        <v>29</v>
      </c>
      <c r="C140" s="65" t="s">
        <v>55</v>
      </c>
      <c r="D140" s="65"/>
      <c r="E140" s="65"/>
      <c r="F140" s="65"/>
      <c r="G140" s="65"/>
      <c r="H140" s="65"/>
      <c r="I140" s="65"/>
      <c r="J140" s="65"/>
      <c r="K140" s="65"/>
      <c r="L140" s="65"/>
      <c r="M140" s="65"/>
      <c r="N140" s="36">
        <f>SUM(N103:N139)</f>
        <v>33.047664903224721</v>
      </c>
      <c r="O140" s="256"/>
    </row>
    <row r="142" spans="1:15" ht="18">
      <c r="A142" s="9" t="s">
        <v>131</v>
      </c>
    </row>
    <row r="144" spans="1:15">
      <c r="A144" s="13" t="s">
        <v>27</v>
      </c>
      <c r="B144" s="14"/>
      <c r="C144" s="14"/>
      <c r="D144" s="291" t="s">
        <v>28</v>
      </c>
      <c r="E144" s="292"/>
      <c r="F144" s="292"/>
      <c r="G144" s="292"/>
      <c r="H144" s="292"/>
      <c r="I144" s="292"/>
      <c r="J144" s="292"/>
      <c r="K144" s="292"/>
      <c r="L144" s="292"/>
      <c r="M144" s="293"/>
    </row>
    <row r="145" spans="1:14" ht="15.75" thickBot="1">
      <c r="A145" s="195"/>
      <c r="B145" s="195" t="s">
        <v>4</v>
      </c>
      <c r="C145" s="64" t="s">
        <v>53</v>
      </c>
      <c r="D145" s="20" t="s">
        <v>14</v>
      </c>
      <c r="E145" s="21" t="s">
        <v>15</v>
      </c>
      <c r="F145" s="22" t="s">
        <v>16</v>
      </c>
      <c r="G145" s="23" t="s">
        <v>17</v>
      </c>
      <c r="H145" s="24" t="s">
        <v>18</v>
      </c>
      <c r="I145" s="25" t="s">
        <v>19</v>
      </c>
      <c r="J145" s="26" t="s">
        <v>20</v>
      </c>
      <c r="K145" s="29" t="s">
        <v>21</v>
      </c>
      <c r="L145" s="27" t="s">
        <v>22</v>
      </c>
      <c r="M145" s="28" t="s">
        <v>23</v>
      </c>
      <c r="N145" s="183" t="s">
        <v>29</v>
      </c>
    </row>
    <row r="146" spans="1:14">
      <c r="A146" s="196" t="s">
        <v>305</v>
      </c>
      <c r="B146" s="18" t="str">
        <f ca="1">'N3.01'!$A$12</f>
        <v>132kV Circuit Breaker</v>
      </c>
      <c r="C146" s="65" t="s">
        <v>55</v>
      </c>
      <c r="D146" s="252">
        <v>0</v>
      </c>
      <c r="E146" s="252">
        <v>0.98265472837885659</v>
      </c>
      <c r="F146" s="252">
        <v>0.42906859592922569</v>
      </c>
      <c r="G146" s="252">
        <v>0.69451560906231002</v>
      </c>
      <c r="H146" s="252">
        <v>1.0183437305407343</v>
      </c>
      <c r="I146" s="252">
        <v>0.70039490720911546</v>
      </c>
      <c r="J146" s="252">
        <v>1.4494588960387536</v>
      </c>
      <c r="K146" s="252">
        <v>0.98390236099421613</v>
      </c>
      <c r="L146" s="252">
        <v>0.30784232129496381</v>
      </c>
      <c r="M146" s="252">
        <v>10.881388088019182</v>
      </c>
      <c r="N146" s="97">
        <f>SUM(D146:M146)</f>
        <v>17.447569237467359</v>
      </c>
    </row>
    <row r="147" spans="1:14">
      <c r="A147" s="196" t="s">
        <v>306</v>
      </c>
      <c r="B147" s="18" t="str">
        <f ca="1">'N3.02'!$A$12</f>
        <v>132kV Transformer</v>
      </c>
      <c r="C147" s="65" t="s">
        <v>55</v>
      </c>
      <c r="D147" s="252">
        <v>0</v>
      </c>
      <c r="E147" s="252">
        <v>4.7241301869046444</v>
      </c>
      <c r="F147" s="252">
        <v>5.5836374474520261</v>
      </c>
      <c r="G147" s="252">
        <v>3.456391911646111</v>
      </c>
      <c r="H147" s="252">
        <v>5.3101744510126334</v>
      </c>
      <c r="I147" s="252">
        <v>5.3416548923382301</v>
      </c>
      <c r="J147" s="252">
        <v>1.3873191019041491</v>
      </c>
      <c r="K147" s="252">
        <v>3.0333029452215188</v>
      </c>
      <c r="L147" s="252">
        <v>2.3056784169027451</v>
      </c>
      <c r="M147" s="252">
        <v>10.25207981933095</v>
      </c>
      <c r="N147" s="97">
        <f t="shared" ref="N147:N182" si="9">SUM(D147:M147)</f>
        <v>41.394369172713006</v>
      </c>
    </row>
    <row r="148" spans="1:14">
      <c r="A148" s="196" t="s">
        <v>307</v>
      </c>
      <c r="B148" s="18" t="str">
        <f ca="1">'N3.03'!$A$12</f>
        <v>132kV Reactor</v>
      </c>
      <c r="C148" s="65" t="s">
        <v>55</v>
      </c>
      <c r="D148" s="252">
        <v>0.19372813989611287</v>
      </c>
      <c r="E148" s="252">
        <v>0</v>
      </c>
      <c r="F148" s="252">
        <v>0</v>
      </c>
      <c r="G148" s="252">
        <v>0</v>
      </c>
      <c r="H148" s="252">
        <v>0</v>
      </c>
      <c r="I148" s="252">
        <v>0</v>
      </c>
      <c r="J148" s="252">
        <v>0</v>
      </c>
      <c r="K148" s="252">
        <v>0</v>
      </c>
      <c r="L148" s="252">
        <v>0</v>
      </c>
      <c r="M148" s="252">
        <v>0.30686341673116752</v>
      </c>
      <c r="N148" s="97">
        <f t="shared" si="9"/>
        <v>0.50059155662728039</v>
      </c>
    </row>
    <row r="149" spans="1:14">
      <c r="A149" s="196" t="s">
        <v>308</v>
      </c>
      <c r="B149" s="18" t="str">
        <f ca="1">'N3.04'!$A$12</f>
        <v>132kV Underground Cable</v>
      </c>
      <c r="C149" s="65" t="s">
        <v>55</v>
      </c>
      <c r="D149" s="252">
        <v>0</v>
      </c>
      <c r="E149" s="252">
        <v>2.2445361784082172</v>
      </c>
      <c r="F149" s="252">
        <v>3.3369888254584299</v>
      </c>
      <c r="G149" s="252">
        <v>3.5935696119021432</v>
      </c>
      <c r="H149" s="252">
        <v>1.9310305329368125</v>
      </c>
      <c r="I149" s="252">
        <v>0.21949036340643305</v>
      </c>
      <c r="J149" s="252">
        <v>0</v>
      </c>
      <c r="K149" s="252">
        <v>8.1499345109471821E-2</v>
      </c>
      <c r="L149" s="252">
        <v>9.7116678245237136</v>
      </c>
      <c r="M149" s="252">
        <v>4.0373366056992994</v>
      </c>
      <c r="N149" s="97">
        <f t="shared" si="9"/>
        <v>25.156119287444522</v>
      </c>
    </row>
    <row r="150" spans="1:14">
      <c r="A150" s="196" t="s">
        <v>309</v>
      </c>
      <c r="B150" s="18" t="str">
        <f ca="1">'N3.05'!$A$12</f>
        <v>132kV OHL Conductor</v>
      </c>
      <c r="C150" s="65" t="s">
        <v>55</v>
      </c>
      <c r="D150" s="252">
        <v>0</v>
      </c>
      <c r="E150" s="252">
        <v>7.4401155295415773</v>
      </c>
      <c r="F150" s="252">
        <v>12.484256599604896</v>
      </c>
      <c r="G150" s="252">
        <v>4.2300908827890593</v>
      </c>
      <c r="H150" s="252">
        <v>1.2883405846796718</v>
      </c>
      <c r="I150" s="252">
        <v>4.6132282728742977</v>
      </c>
      <c r="J150" s="252">
        <v>5.1546259815990458</v>
      </c>
      <c r="K150" s="252">
        <v>1.3722452014237414</v>
      </c>
      <c r="L150" s="252">
        <v>4.8107993904530302</v>
      </c>
      <c r="M150" s="252">
        <v>11.478248269603524</v>
      </c>
      <c r="N150" s="97">
        <f t="shared" si="9"/>
        <v>52.871950712568847</v>
      </c>
    </row>
    <row r="151" spans="1:14">
      <c r="A151" s="196" t="s">
        <v>310</v>
      </c>
      <c r="B151" s="18" t="str">
        <f ca="1">'N3.06'!$A$12</f>
        <v>132kV OHL Fittings</v>
      </c>
      <c r="C151" s="65" t="s">
        <v>55</v>
      </c>
      <c r="D151" s="252">
        <v>2.713216384517118E-2</v>
      </c>
      <c r="E151" s="252">
        <v>119.36349505766704</v>
      </c>
      <c r="F151" s="252">
        <v>115.23339942695907</v>
      </c>
      <c r="G151" s="252">
        <v>29.108666726015866</v>
      </c>
      <c r="H151" s="252">
        <v>10.529013623286144</v>
      </c>
      <c r="I151" s="252">
        <v>13.814337565382868</v>
      </c>
      <c r="J151" s="252">
        <v>18.487766980335167</v>
      </c>
      <c r="K151" s="252">
        <v>20.915838895298815</v>
      </c>
      <c r="L151" s="252">
        <v>19.00720636070854</v>
      </c>
      <c r="M151" s="252">
        <v>349.39966969861757</v>
      </c>
      <c r="N151" s="97">
        <f t="shared" si="9"/>
        <v>695.88652649811615</v>
      </c>
    </row>
    <row r="152" spans="1:14">
      <c r="A152" s="196" t="s">
        <v>311</v>
      </c>
      <c r="B152" s="18" t="str">
        <f ca="1">'N3.13'!$A$12</f>
        <v>132kV OHL Tower</v>
      </c>
      <c r="C152" s="65" t="s">
        <v>55</v>
      </c>
      <c r="D152" s="252">
        <v>0</v>
      </c>
      <c r="E152" s="252">
        <v>52.278673928230802</v>
      </c>
      <c r="F152" s="252">
        <v>76.970855087380187</v>
      </c>
      <c r="G152" s="252">
        <v>22.313089430864629</v>
      </c>
      <c r="H152" s="252">
        <v>2.8781200250809387</v>
      </c>
      <c r="I152" s="252">
        <v>9.6887954656742465</v>
      </c>
      <c r="J152" s="252">
        <v>1.5293353795365883</v>
      </c>
      <c r="K152" s="252">
        <v>0.98873627065209024</v>
      </c>
      <c r="L152" s="252">
        <v>10.394045143393015</v>
      </c>
      <c r="M152" s="252">
        <v>166.6129980514126</v>
      </c>
      <c r="N152" s="97">
        <f t="shared" si="9"/>
        <v>343.65464878222508</v>
      </c>
    </row>
    <row r="153" spans="1:14">
      <c r="A153" s="196" t="s">
        <v>312</v>
      </c>
      <c r="B153" s="18" t="str">
        <f ca="1">'N3.14'!$A$12</f>
        <v>275kV Circuit Breaker</v>
      </c>
      <c r="C153" s="65" t="s">
        <v>55</v>
      </c>
      <c r="D153" s="252">
        <v>0</v>
      </c>
      <c r="E153" s="252">
        <v>0.68705045632608586</v>
      </c>
      <c r="F153" s="252">
        <v>0.31603428267612399</v>
      </c>
      <c r="G153" s="252">
        <v>0.56178814412952716</v>
      </c>
      <c r="H153" s="252">
        <v>0.64891074875870203</v>
      </c>
      <c r="I153" s="252">
        <v>0.25247968888822137</v>
      </c>
      <c r="J153" s="252">
        <v>0.38595826021880786</v>
      </c>
      <c r="K153" s="252">
        <v>1.0353521849351781</v>
      </c>
      <c r="L153" s="252">
        <v>0.77743418200797754</v>
      </c>
      <c r="M153" s="252">
        <v>20.158406839292681</v>
      </c>
      <c r="N153" s="97">
        <f t="shared" si="9"/>
        <v>24.823414787233304</v>
      </c>
    </row>
    <row r="154" spans="1:14">
      <c r="A154" s="196" t="s">
        <v>313</v>
      </c>
      <c r="B154" s="18" t="str">
        <f ca="1">'N3.15'!$A$12</f>
        <v>275kV Transformer</v>
      </c>
      <c r="C154" s="65" t="s">
        <v>55</v>
      </c>
      <c r="D154" s="252">
        <v>0</v>
      </c>
      <c r="E154" s="252">
        <v>2.2585047292565221</v>
      </c>
      <c r="F154" s="252">
        <v>2.6944555165389317</v>
      </c>
      <c r="G154" s="252">
        <v>3.9916855734734482</v>
      </c>
      <c r="H154" s="252">
        <v>2.7370521917794211</v>
      </c>
      <c r="I154" s="252">
        <v>5.3576265952002986</v>
      </c>
      <c r="J154" s="252">
        <v>1.3227882598522678</v>
      </c>
      <c r="K154" s="252">
        <v>0.9940164408217983</v>
      </c>
      <c r="L154" s="252">
        <v>5.0066019287297969</v>
      </c>
      <c r="M154" s="252">
        <v>5.964289017858853</v>
      </c>
      <c r="N154" s="97">
        <f t="shared" si="9"/>
        <v>30.327020253511339</v>
      </c>
    </row>
    <row r="155" spans="1:14">
      <c r="A155" s="196" t="s">
        <v>314</v>
      </c>
      <c r="B155" s="18" t="str">
        <f ca="1">'N3.16'!$A$12</f>
        <v>275kV Reactor</v>
      </c>
      <c r="C155" s="65" t="s">
        <v>55</v>
      </c>
      <c r="D155" s="252">
        <v>0</v>
      </c>
      <c r="E155" s="252">
        <v>8.7459044207789469E-3</v>
      </c>
      <c r="F155" s="252">
        <v>0</v>
      </c>
      <c r="G155" s="252">
        <v>0.11017360263590396</v>
      </c>
      <c r="H155" s="252">
        <v>6.6420502515745411E-2</v>
      </c>
      <c r="I155" s="252">
        <v>6.3096466898678177E-2</v>
      </c>
      <c r="J155" s="252">
        <v>0</v>
      </c>
      <c r="K155" s="252">
        <v>4.6736628105231845E-4</v>
      </c>
      <c r="L155" s="252">
        <v>0</v>
      </c>
      <c r="M155" s="252">
        <v>5.1342572813404069E-2</v>
      </c>
      <c r="N155" s="97">
        <f t="shared" si="9"/>
        <v>0.30024641556556286</v>
      </c>
    </row>
    <row r="156" spans="1:14">
      <c r="A156" s="196" t="s">
        <v>315</v>
      </c>
      <c r="B156" s="18" t="str">
        <f ca="1">'N3.17'!$A$12</f>
        <v>275kV Underground Cable</v>
      </c>
      <c r="C156" s="65" t="s">
        <v>55</v>
      </c>
      <c r="D156" s="252">
        <v>0</v>
      </c>
      <c r="E156" s="252">
        <v>3.6679795271450204</v>
      </c>
      <c r="F156" s="252">
        <v>0.86231277973685783</v>
      </c>
      <c r="G156" s="252">
        <v>0.10167949797973387</v>
      </c>
      <c r="H156" s="252">
        <v>0</v>
      </c>
      <c r="I156" s="252">
        <v>0</v>
      </c>
      <c r="J156" s="252">
        <v>0</v>
      </c>
      <c r="K156" s="252">
        <v>0</v>
      </c>
      <c r="L156" s="252">
        <v>5.0656621171588387</v>
      </c>
      <c r="M156" s="252">
        <v>20.411372124263998</v>
      </c>
      <c r="N156" s="97">
        <f t="shared" si="9"/>
        <v>30.109006046284449</v>
      </c>
    </row>
    <row r="157" spans="1:14">
      <c r="A157" s="196" t="s">
        <v>316</v>
      </c>
      <c r="B157" s="18" t="str">
        <f ca="1">'N3.18'!$A$12</f>
        <v>275kV OHL Conductor</v>
      </c>
      <c r="C157" s="65" t="s">
        <v>55</v>
      </c>
      <c r="D157" s="252">
        <v>0</v>
      </c>
      <c r="E157" s="252">
        <v>9.5900698139804135</v>
      </c>
      <c r="F157" s="252">
        <v>10.95900623709381</v>
      </c>
      <c r="G157" s="252">
        <v>5.7684699329409481</v>
      </c>
      <c r="H157" s="252">
        <v>6.7906934264679073</v>
      </c>
      <c r="I157" s="252">
        <v>21.214059105476164</v>
      </c>
      <c r="J157" s="252">
        <v>7.1596770835628698</v>
      </c>
      <c r="K157" s="252">
        <v>3.5927062665858225</v>
      </c>
      <c r="L157" s="252">
        <v>0</v>
      </c>
      <c r="M157" s="252">
        <v>11.737318768097303</v>
      </c>
      <c r="N157" s="97">
        <f t="shared" si="9"/>
        <v>76.812000634205248</v>
      </c>
    </row>
    <row r="158" spans="1:14">
      <c r="A158" s="196" t="s">
        <v>317</v>
      </c>
      <c r="B158" s="18" t="str">
        <f ca="1">'N3.19'!$A$12</f>
        <v>275kV OHL Fittings</v>
      </c>
      <c r="C158" s="65" t="s">
        <v>55</v>
      </c>
      <c r="D158" s="252">
        <v>0</v>
      </c>
      <c r="E158" s="252">
        <v>74.916432040922174</v>
      </c>
      <c r="F158" s="252">
        <v>62.697830068905986</v>
      </c>
      <c r="G158" s="252">
        <v>19.567869458874323</v>
      </c>
      <c r="H158" s="252">
        <v>21.454058506270549</v>
      </c>
      <c r="I158" s="252">
        <v>2.7797626344045541</v>
      </c>
      <c r="J158" s="252">
        <v>5.4651813161160856</v>
      </c>
      <c r="K158" s="252">
        <v>46.508188657955785</v>
      </c>
      <c r="L158" s="252">
        <v>0</v>
      </c>
      <c r="M158" s="252">
        <v>221.68013693077953</v>
      </c>
      <c r="N158" s="97">
        <f t="shared" si="9"/>
        <v>455.069459614229</v>
      </c>
    </row>
    <row r="159" spans="1:14">
      <c r="A159" s="196" t="s">
        <v>318</v>
      </c>
      <c r="B159" s="18" t="str">
        <f ca="1">'N3.20'!$A$12</f>
        <v>275kV OHL Tower</v>
      </c>
      <c r="C159" s="65" t="s">
        <v>55</v>
      </c>
      <c r="D159" s="252">
        <v>0</v>
      </c>
      <c r="E159" s="252">
        <v>49.3708265414095</v>
      </c>
      <c r="F159" s="252">
        <v>10.321754744299573</v>
      </c>
      <c r="G159" s="252">
        <v>6.9303171347937225</v>
      </c>
      <c r="H159" s="252">
        <v>14.9323240973804</v>
      </c>
      <c r="I159" s="252">
        <v>9.862050101851219</v>
      </c>
      <c r="J159" s="252">
        <v>11.926751787420823</v>
      </c>
      <c r="K159" s="252">
        <v>12.162220554361076</v>
      </c>
      <c r="L159" s="252">
        <v>31.98463923574074</v>
      </c>
      <c r="M159" s="252">
        <v>254.81239221168829</v>
      </c>
      <c r="N159" s="97">
        <f t="shared" si="9"/>
        <v>402.30327640894535</v>
      </c>
    </row>
    <row r="160" spans="1:14">
      <c r="A160" s="196" t="s">
        <v>319</v>
      </c>
      <c r="B160" s="18" t="str">
        <f ca="1">'N3.21'!$A$12</f>
        <v>400kV Circuit Breaker</v>
      </c>
      <c r="C160" s="65" t="s">
        <v>55</v>
      </c>
      <c r="D160" s="252">
        <v>1.7531105059674998E-4</v>
      </c>
      <c r="E160" s="252">
        <v>1.5063381455572356</v>
      </c>
      <c r="F160" s="252">
        <v>5.8762004880818029E-2</v>
      </c>
      <c r="G160" s="252">
        <v>0</v>
      </c>
      <c r="H160" s="252">
        <v>0.19063526548200735</v>
      </c>
      <c r="I160" s="252">
        <v>0.22773790936919244</v>
      </c>
      <c r="J160" s="252">
        <v>0.52603445198675824</v>
      </c>
      <c r="K160" s="252">
        <v>0</v>
      </c>
      <c r="L160" s="252">
        <v>1.4594388840313315</v>
      </c>
      <c r="M160" s="252">
        <v>3.9415960544908217</v>
      </c>
      <c r="N160" s="97">
        <f t="shared" si="9"/>
        <v>7.9107180268487607</v>
      </c>
    </row>
    <row r="161" spans="1:14">
      <c r="A161" s="196" t="s">
        <v>320</v>
      </c>
      <c r="B161" s="18" t="str">
        <f ca="1">'N3.22'!$A$12</f>
        <v>400kV Transformer</v>
      </c>
      <c r="C161" s="65" t="s">
        <v>55</v>
      </c>
      <c r="D161" s="252">
        <v>0</v>
      </c>
      <c r="E161" s="252">
        <v>1.6015201176774347</v>
      </c>
      <c r="F161" s="252">
        <v>2.2574520473472739</v>
      </c>
      <c r="G161" s="252">
        <v>0</v>
      </c>
      <c r="H161" s="252">
        <v>1.3720731970235751</v>
      </c>
      <c r="I161" s="252">
        <v>0</v>
      </c>
      <c r="J161" s="252">
        <v>2.0179160175088913</v>
      </c>
      <c r="K161" s="252">
        <v>0</v>
      </c>
      <c r="L161" s="252">
        <v>0</v>
      </c>
      <c r="M161" s="252">
        <v>3.4469815638971459</v>
      </c>
      <c r="N161" s="97">
        <f t="shared" si="9"/>
        <v>10.69594294345432</v>
      </c>
    </row>
    <row r="162" spans="1:14">
      <c r="A162" s="196" t="s">
        <v>321</v>
      </c>
      <c r="B162" s="18" t="str">
        <f ca="1">'N3.23'!$A$12</f>
        <v>400kV Reactor</v>
      </c>
      <c r="C162" s="65" t="s">
        <v>55</v>
      </c>
      <c r="D162" s="252">
        <v>0</v>
      </c>
      <c r="E162" s="252">
        <v>1.1556417700769888E-2</v>
      </c>
      <c r="F162" s="252">
        <v>0.33102246421210468</v>
      </c>
      <c r="G162" s="252">
        <v>0.20425391239719845</v>
      </c>
      <c r="H162" s="252">
        <v>0</v>
      </c>
      <c r="I162" s="252">
        <v>0</v>
      </c>
      <c r="J162" s="252">
        <v>0</v>
      </c>
      <c r="K162" s="252">
        <v>3.8994486544814172E-3</v>
      </c>
      <c r="L162" s="252">
        <v>0</v>
      </c>
      <c r="M162" s="252">
        <v>5.4894236546228431E-3</v>
      </c>
      <c r="N162" s="97">
        <f t="shared" si="9"/>
        <v>0.55622166661917727</v>
      </c>
    </row>
    <row r="163" spans="1:14">
      <c r="A163" s="196" t="s">
        <v>322</v>
      </c>
      <c r="B163" s="18" t="str">
        <f ca="1">'N3.27'!$A$12</f>
        <v>400kV Underground Cable</v>
      </c>
      <c r="C163" s="65" t="s">
        <v>55</v>
      </c>
      <c r="D163" s="252">
        <v>0</v>
      </c>
      <c r="E163" s="252">
        <v>0</v>
      </c>
      <c r="F163" s="252">
        <v>0</v>
      </c>
      <c r="G163" s="252">
        <v>0</v>
      </c>
      <c r="H163" s="252">
        <v>0</v>
      </c>
      <c r="I163" s="252">
        <v>0.61157934441326278</v>
      </c>
      <c r="J163" s="252">
        <v>2.8008987490461441E-2</v>
      </c>
      <c r="K163" s="252">
        <v>4.5776366117486804E-2</v>
      </c>
      <c r="L163" s="252">
        <v>7.0410291764095537E-2</v>
      </c>
      <c r="M163" s="252">
        <v>0</v>
      </c>
      <c r="N163" s="97">
        <f t="shared" si="9"/>
        <v>0.75577498978530655</v>
      </c>
    </row>
    <row r="164" spans="1:14">
      <c r="A164" s="196" t="s">
        <v>323</v>
      </c>
      <c r="B164" s="18" t="str">
        <f ca="1">'N3.28'!$A$12</f>
        <v>400kV OHL Conductor</v>
      </c>
      <c r="C164" s="65" t="s">
        <v>55</v>
      </c>
      <c r="D164" s="252">
        <v>0.1215582460542541</v>
      </c>
      <c r="E164" s="252">
        <v>22.500251154359024</v>
      </c>
      <c r="F164" s="252">
        <v>0.13634329247823557</v>
      </c>
      <c r="G164" s="252">
        <v>2.7540697434958759</v>
      </c>
      <c r="H164" s="252">
        <v>3.1771009231480112</v>
      </c>
      <c r="I164" s="252">
        <v>20.100199363576344</v>
      </c>
      <c r="J164" s="252">
        <v>29.430095655028204</v>
      </c>
      <c r="K164" s="252">
        <v>15.806789639071335</v>
      </c>
      <c r="L164" s="252">
        <v>66.039739192732355</v>
      </c>
      <c r="M164" s="252">
        <v>13.758759673674742</v>
      </c>
      <c r="N164" s="97">
        <f t="shared" si="9"/>
        <v>173.82490688361841</v>
      </c>
    </row>
    <row r="165" spans="1:14">
      <c r="A165" s="196" t="s">
        <v>324</v>
      </c>
      <c r="B165" s="18" t="str">
        <f ca="1">'N3.29'!$A$12</f>
        <v>400kV OHL Fittings</v>
      </c>
      <c r="C165" s="65" t="s">
        <v>55</v>
      </c>
      <c r="D165" s="252">
        <v>0.73578218905609027</v>
      </c>
      <c r="E165" s="252">
        <v>326.2551968285008</v>
      </c>
      <c r="F165" s="252">
        <v>135.60489494373445</v>
      </c>
      <c r="G165" s="252">
        <v>243.8883821780303</v>
      </c>
      <c r="H165" s="252">
        <v>101.93253437122895</v>
      </c>
      <c r="I165" s="252">
        <v>18.262937787855371</v>
      </c>
      <c r="J165" s="252">
        <v>11.311386309325092</v>
      </c>
      <c r="K165" s="252">
        <v>201.94138924797781</v>
      </c>
      <c r="L165" s="252">
        <v>225.02823346984306</v>
      </c>
      <c r="M165" s="252">
        <v>700.19214970671544</v>
      </c>
      <c r="N165" s="97">
        <f t="shared" si="9"/>
        <v>1965.1528870322672</v>
      </c>
    </row>
    <row r="166" spans="1:14">
      <c r="A166" s="196" t="s">
        <v>325</v>
      </c>
      <c r="B166" s="18" t="str">
        <f ca="1">'N3.30'!$A$12</f>
        <v>400kV OHL Tower</v>
      </c>
      <c r="C166" s="65" t="s">
        <v>55</v>
      </c>
      <c r="D166" s="252">
        <v>0</v>
      </c>
      <c r="E166" s="252">
        <v>12.254691501785134</v>
      </c>
      <c r="F166" s="252">
        <v>9.5677526613216788</v>
      </c>
      <c r="G166" s="252">
        <v>7.9810475148739508</v>
      </c>
      <c r="H166" s="252">
        <v>13.054741857079097</v>
      </c>
      <c r="I166" s="252">
        <v>2.0878942884200113</v>
      </c>
      <c r="J166" s="252">
        <v>7.5852096603672052</v>
      </c>
      <c r="K166" s="252">
        <v>3.2804521811305287</v>
      </c>
      <c r="L166" s="252">
        <v>57.901581725626258</v>
      </c>
      <c r="M166" s="252">
        <v>38.781124521612121</v>
      </c>
      <c r="N166" s="97">
        <f t="shared" si="9"/>
        <v>152.494495912216</v>
      </c>
    </row>
    <row r="167" spans="1:14">
      <c r="A167" s="196" t="s">
        <v>326</v>
      </c>
      <c r="B167" s="18" t="str">
        <f ca="1">'N3.31'!$A$12</f>
        <v>No entry required</v>
      </c>
      <c r="C167" s="65" t="s">
        <v>55</v>
      </c>
      <c r="D167" s="252"/>
      <c r="E167" s="252"/>
      <c r="F167" s="252"/>
      <c r="G167" s="252"/>
      <c r="H167" s="252"/>
      <c r="I167" s="252"/>
      <c r="J167" s="252"/>
      <c r="K167" s="252"/>
      <c r="L167" s="252"/>
      <c r="M167" s="252"/>
      <c r="N167" s="97">
        <f t="shared" si="9"/>
        <v>0</v>
      </c>
    </row>
    <row r="168" spans="1:14">
      <c r="A168" s="196" t="s">
        <v>327</v>
      </c>
      <c r="B168" s="18" t="str">
        <f ca="1">'N3.32'!$A$12</f>
        <v>No entry required</v>
      </c>
      <c r="C168" s="65" t="s">
        <v>55</v>
      </c>
      <c r="D168" s="252"/>
      <c r="E168" s="252"/>
      <c r="F168" s="252"/>
      <c r="G168" s="252"/>
      <c r="H168" s="252"/>
      <c r="I168" s="252"/>
      <c r="J168" s="252"/>
      <c r="K168" s="252"/>
      <c r="L168" s="252"/>
      <c r="M168" s="252"/>
      <c r="N168" s="97">
        <f t="shared" si="9"/>
        <v>0</v>
      </c>
    </row>
    <row r="169" spans="1:14">
      <c r="A169" s="196" t="s">
        <v>328</v>
      </c>
      <c r="B169" s="18" t="str">
        <f ca="1">'N3.33'!$A$12</f>
        <v>No entry required</v>
      </c>
      <c r="C169" s="65" t="s">
        <v>55</v>
      </c>
      <c r="D169" s="252"/>
      <c r="E169" s="252"/>
      <c r="F169" s="252"/>
      <c r="G169" s="252"/>
      <c r="H169" s="252"/>
      <c r="I169" s="252"/>
      <c r="J169" s="252"/>
      <c r="K169" s="252"/>
      <c r="L169" s="252"/>
      <c r="M169" s="252"/>
      <c r="N169" s="97">
        <f t="shared" si="9"/>
        <v>0</v>
      </c>
    </row>
    <row r="170" spans="1:14">
      <c r="A170" s="196" t="s">
        <v>329</v>
      </c>
      <c r="B170" s="18" t="str">
        <f ca="1">'N3.34'!$A$12</f>
        <v>No entry required</v>
      </c>
      <c r="C170" s="65" t="s">
        <v>55</v>
      </c>
      <c r="D170" s="252"/>
      <c r="E170" s="252"/>
      <c r="F170" s="252"/>
      <c r="G170" s="252"/>
      <c r="H170" s="252"/>
      <c r="I170" s="252"/>
      <c r="J170" s="252"/>
      <c r="K170" s="252"/>
      <c r="L170" s="252"/>
      <c r="M170" s="252"/>
      <c r="N170" s="97">
        <f t="shared" si="9"/>
        <v>0</v>
      </c>
    </row>
    <row r="171" spans="1:14">
      <c r="A171" s="196" t="s">
        <v>330</v>
      </c>
      <c r="B171" s="18" t="str">
        <f ca="1">'N3.35'!$A$12</f>
        <v>No entry required</v>
      </c>
      <c r="C171" s="65" t="s">
        <v>55</v>
      </c>
      <c r="D171" s="252"/>
      <c r="E171" s="252"/>
      <c r="F171" s="252"/>
      <c r="G171" s="252"/>
      <c r="H171" s="252"/>
      <c r="I171" s="252"/>
      <c r="J171" s="252"/>
      <c r="K171" s="252"/>
      <c r="L171" s="252"/>
      <c r="M171" s="252"/>
      <c r="N171" s="97">
        <f t="shared" si="9"/>
        <v>0</v>
      </c>
    </row>
    <row r="172" spans="1:14">
      <c r="A172" s="196" t="s">
        <v>351</v>
      </c>
      <c r="B172" s="18" t="str">
        <f ca="1">'N3.36'!$A$12</f>
        <v>No entry required</v>
      </c>
      <c r="C172" s="65" t="s">
        <v>55</v>
      </c>
      <c r="D172" s="252"/>
      <c r="E172" s="252"/>
      <c r="F172" s="252"/>
      <c r="G172" s="252"/>
      <c r="H172" s="252"/>
      <c r="I172" s="252"/>
      <c r="J172" s="252"/>
      <c r="K172" s="252"/>
      <c r="L172" s="252"/>
      <c r="M172" s="252"/>
      <c r="N172" s="97">
        <f t="shared" si="9"/>
        <v>0</v>
      </c>
    </row>
    <row r="173" spans="1:14">
      <c r="A173" s="196" t="s">
        <v>352</v>
      </c>
      <c r="B173" s="18" t="str">
        <f ca="1">'N3.37'!$A$12</f>
        <v>No entry required</v>
      </c>
      <c r="C173" s="65" t="s">
        <v>55</v>
      </c>
      <c r="D173" s="252"/>
      <c r="E173" s="252"/>
      <c r="F173" s="252"/>
      <c r="G173" s="252"/>
      <c r="H173" s="252"/>
      <c r="I173" s="252"/>
      <c r="J173" s="252"/>
      <c r="K173" s="252"/>
      <c r="L173" s="252"/>
      <c r="M173" s="252"/>
      <c r="N173" s="97">
        <f t="shared" si="9"/>
        <v>0</v>
      </c>
    </row>
    <row r="174" spans="1:14">
      <c r="A174" s="196" t="s">
        <v>353</v>
      </c>
      <c r="B174" s="18" t="str">
        <f ca="1">'N3.38'!$A$12</f>
        <v>No entry required</v>
      </c>
      <c r="C174" s="65" t="s">
        <v>55</v>
      </c>
      <c r="D174" s="252"/>
      <c r="E174" s="252"/>
      <c r="F174" s="252"/>
      <c r="G174" s="252"/>
      <c r="H174" s="252"/>
      <c r="I174" s="252"/>
      <c r="J174" s="252"/>
      <c r="K174" s="252"/>
      <c r="L174" s="252"/>
      <c r="M174" s="252"/>
      <c r="N174" s="97">
        <f t="shared" si="9"/>
        <v>0</v>
      </c>
    </row>
    <row r="175" spans="1:14">
      <c r="A175" s="196" t="s">
        <v>354</v>
      </c>
      <c r="B175" s="18" t="str">
        <f ca="1">'N3.40'!$A$12</f>
        <v>No entry required</v>
      </c>
      <c r="C175" s="65" t="s">
        <v>55</v>
      </c>
      <c r="D175" s="252"/>
      <c r="E175" s="252"/>
      <c r="F175" s="252"/>
      <c r="G175" s="252"/>
      <c r="H175" s="252"/>
      <c r="I175" s="252"/>
      <c r="J175" s="252"/>
      <c r="K175" s="252"/>
      <c r="L175" s="252"/>
      <c r="M175" s="252"/>
      <c r="N175" s="97">
        <f t="shared" si="9"/>
        <v>0</v>
      </c>
    </row>
    <row r="176" spans="1:14">
      <c r="A176" s="196" t="s">
        <v>355</v>
      </c>
      <c r="B176" s="18" t="str">
        <f ca="1">'N3.41'!$A$12</f>
        <v>No entry required</v>
      </c>
      <c r="C176" s="65" t="s">
        <v>55</v>
      </c>
      <c r="D176" s="252"/>
      <c r="E176" s="252"/>
      <c r="F176" s="252"/>
      <c r="G176" s="252"/>
      <c r="H176" s="252"/>
      <c r="I176" s="252"/>
      <c r="J176" s="252"/>
      <c r="K176" s="252"/>
      <c r="L176" s="252"/>
      <c r="M176" s="252"/>
      <c r="N176" s="97">
        <f t="shared" si="9"/>
        <v>0</v>
      </c>
    </row>
    <row r="177" spans="1:27">
      <c r="A177" s="196" t="s">
        <v>356</v>
      </c>
      <c r="B177" s="18" t="str">
        <f ca="1">'N3.42'!$A$12</f>
        <v>No entry required</v>
      </c>
      <c r="C177" s="65" t="s">
        <v>55</v>
      </c>
      <c r="D177" s="252"/>
      <c r="E177" s="252"/>
      <c r="F177" s="252"/>
      <c r="G177" s="252"/>
      <c r="H177" s="252"/>
      <c r="I177" s="252"/>
      <c r="J177" s="252"/>
      <c r="K177" s="252"/>
      <c r="L177" s="252"/>
      <c r="M177" s="252"/>
      <c r="N177" s="97">
        <f t="shared" si="9"/>
        <v>0</v>
      </c>
    </row>
    <row r="178" spans="1:27">
      <c r="A178" s="196" t="s">
        <v>357</v>
      </c>
      <c r="B178" s="18" t="str">
        <f ca="1">'N3.43'!$A$12</f>
        <v>No entry required</v>
      </c>
      <c r="C178" s="65" t="s">
        <v>55</v>
      </c>
      <c r="D178" s="252"/>
      <c r="E178" s="252"/>
      <c r="F178" s="252"/>
      <c r="G178" s="252"/>
      <c r="H178" s="252"/>
      <c r="I178" s="252"/>
      <c r="J178" s="252"/>
      <c r="K178" s="252"/>
      <c r="L178" s="252"/>
      <c r="M178" s="252"/>
      <c r="N178" s="97">
        <f t="shared" si="9"/>
        <v>0</v>
      </c>
    </row>
    <row r="179" spans="1:27">
      <c r="A179" s="196" t="s">
        <v>358</v>
      </c>
      <c r="B179" s="18" t="str">
        <f ca="1">'N3.44'!$A$12</f>
        <v>No entry required</v>
      </c>
      <c r="C179" s="65" t="s">
        <v>55</v>
      </c>
      <c r="D179" s="252"/>
      <c r="E179" s="252"/>
      <c r="F179" s="252"/>
      <c r="G179" s="252"/>
      <c r="H179" s="252"/>
      <c r="I179" s="252"/>
      <c r="J179" s="252"/>
      <c r="K179" s="252"/>
      <c r="L179" s="252"/>
      <c r="M179" s="252"/>
      <c r="N179" s="97">
        <f t="shared" si="9"/>
        <v>0</v>
      </c>
    </row>
    <row r="180" spans="1:27">
      <c r="A180" s="196" t="s">
        <v>359</v>
      </c>
      <c r="B180" s="18" t="str">
        <f ca="1">'N3.45'!$A$12</f>
        <v>No entry required</v>
      </c>
      <c r="C180" s="65" t="s">
        <v>55</v>
      </c>
      <c r="D180" s="252"/>
      <c r="E180" s="252"/>
      <c r="F180" s="252"/>
      <c r="G180" s="252"/>
      <c r="H180" s="252"/>
      <c r="I180" s="252"/>
      <c r="J180" s="252"/>
      <c r="K180" s="252"/>
      <c r="L180" s="252"/>
      <c r="M180" s="252"/>
      <c r="N180" s="97">
        <f t="shared" si="9"/>
        <v>0</v>
      </c>
    </row>
    <row r="181" spans="1:27">
      <c r="A181" s="196" t="s">
        <v>360</v>
      </c>
      <c r="B181" s="18" t="str">
        <f ca="1">'N3.46'!$A$12</f>
        <v>No entry required</v>
      </c>
      <c r="C181" s="65" t="s">
        <v>55</v>
      </c>
      <c r="D181" s="252"/>
      <c r="E181" s="252"/>
      <c r="F181" s="252"/>
      <c r="G181" s="252"/>
      <c r="H181" s="252"/>
      <c r="I181" s="252"/>
      <c r="J181" s="252"/>
      <c r="K181" s="252"/>
      <c r="L181" s="252"/>
      <c r="M181" s="252"/>
      <c r="N181" s="97">
        <f t="shared" si="9"/>
        <v>0</v>
      </c>
    </row>
    <row r="182" spans="1:27">
      <c r="A182" s="196" t="s">
        <v>361</v>
      </c>
      <c r="B182" s="18" t="str">
        <f ca="1">'N3.47'!$A$12</f>
        <v>No entry required</v>
      </c>
      <c r="C182" s="65" t="s">
        <v>55</v>
      </c>
      <c r="D182" s="252"/>
      <c r="E182" s="252"/>
      <c r="F182" s="252"/>
      <c r="G182" s="252"/>
      <c r="H182" s="252"/>
      <c r="I182" s="252"/>
      <c r="J182" s="252"/>
      <c r="K182" s="252"/>
      <c r="L182" s="252"/>
      <c r="M182" s="252"/>
      <c r="N182" s="97">
        <f t="shared" si="9"/>
        <v>0</v>
      </c>
    </row>
    <row r="183" spans="1:27">
      <c r="A183" s="17"/>
      <c r="B183" s="18" t="s">
        <v>29</v>
      </c>
      <c r="C183" s="65" t="s">
        <v>55</v>
      </c>
      <c r="D183" s="65"/>
      <c r="E183" s="65"/>
      <c r="F183" s="65"/>
      <c r="G183" s="65"/>
      <c r="H183" s="65"/>
      <c r="I183" s="65"/>
      <c r="J183" s="65"/>
      <c r="K183" s="65"/>
      <c r="L183" s="65"/>
      <c r="M183" s="65"/>
      <c r="N183" s="36">
        <f>SUM(N146:N182)</f>
        <v>4508.0471468619453</v>
      </c>
      <c r="O183" s="256"/>
    </row>
    <row r="185" spans="1:27" ht="18">
      <c r="A185" s="9" t="s">
        <v>132</v>
      </c>
      <c r="Q185" s="9" t="s">
        <v>47</v>
      </c>
      <c r="Z185" s="118" t="s">
        <v>133</v>
      </c>
      <c r="AA185" s="119" t="str">
        <f>IF(ISERROR(MATCH("Error",Q226:AA226,0)),"OK","Error")</f>
        <v>OK</v>
      </c>
    </row>
    <row r="187" spans="1:27">
      <c r="A187" s="13" t="s">
        <v>27</v>
      </c>
      <c r="B187" s="14"/>
      <c r="C187" s="14"/>
      <c r="D187" s="291" t="s">
        <v>28</v>
      </c>
      <c r="E187" s="292"/>
      <c r="F187" s="292"/>
      <c r="G187" s="292"/>
      <c r="H187" s="292"/>
      <c r="I187" s="292"/>
      <c r="J187" s="292"/>
      <c r="K187" s="292"/>
      <c r="L187" s="292"/>
      <c r="M187" s="293"/>
      <c r="P187" s="14"/>
      <c r="Q187" s="291" t="s">
        <v>51</v>
      </c>
      <c r="R187" s="292"/>
      <c r="S187" s="292"/>
      <c r="T187" s="292"/>
      <c r="U187" s="292"/>
      <c r="V187" s="292"/>
      <c r="W187" s="292"/>
      <c r="X187" s="292"/>
      <c r="Y187" s="292"/>
      <c r="Z187" s="293"/>
    </row>
    <row r="188" spans="1:27" ht="15.75" thickBot="1">
      <c r="A188" s="195"/>
      <c r="B188" s="195" t="s">
        <v>4</v>
      </c>
      <c r="C188" s="64" t="s">
        <v>53</v>
      </c>
      <c r="D188" s="20" t="s">
        <v>14</v>
      </c>
      <c r="E188" s="21" t="s">
        <v>15</v>
      </c>
      <c r="F188" s="22" t="s">
        <v>16</v>
      </c>
      <c r="G188" s="23" t="s">
        <v>17</v>
      </c>
      <c r="H188" s="24" t="s">
        <v>18</v>
      </c>
      <c r="I188" s="25" t="s">
        <v>19</v>
      </c>
      <c r="J188" s="26" t="s">
        <v>20</v>
      </c>
      <c r="K188" s="29" t="s">
        <v>21</v>
      </c>
      <c r="L188" s="27" t="s">
        <v>22</v>
      </c>
      <c r="M188" s="28" t="s">
        <v>23</v>
      </c>
      <c r="N188" s="183" t="s">
        <v>29</v>
      </c>
      <c r="P188" s="14"/>
      <c r="Q188" s="67" t="s">
        <v>14</v>
      </c>
      <c r="R188" s="21" t="s">
        <v>15</v>
      </c>
      <c r="S188" s="22" t="s">
        <v>16</v>
      </c>
      <c r="T188" s="23" t="s">
        <v>17</v>
      </c>
      <c r="U188" s="24" t="s">
        <v>18</v>
      </c>
      <c r="V188" s="25" t="s">
        <v>19</v>
      </c>
      <c r="W188" s="26" t="s">
        <v>20</v>
      </c>
      <c r="X188" s="29" t="s">
        <v>21</v>
      </c>
      <c r="Y188" s="27" t="s">
        <v>22</v>
      </c>
      <c r="Z188" s="28" t="s">
        <v>23</v>
      </c>
      <c r="AA188" s="32" t="s">
        <v>29</v>
      </c>
    </row>
    <row r="189" spans="1:27">
      <c r="A189" s="196" t="s">
        <v>305</v>
      </c>
      <c r="B189" s="18" t="str">
        <f ca="1">'N3.01'!$A$12</f>
        <v>132kV Circuit Breaker</v>
      </c>
      <c r="C189" s="65" t="s">
        <v>55</v>
      </c>
      <c r="D189" s="252">
        <v>9.9351471519307601E-4</v>
      </c>
      <c r="E189" s="252">
        <v>4.3665623851572875E-2</v>
      </c>
      <c r="F189" s="252">
        <v>2.0069758796833068E-2</v>
      </c>
      <c r="G189" s="252">
        <v>1.1932442711093087E-2</v>
      </c>
      <c r="H189" s="252">
        <v>1.6351703685504891E-2</v>
      </c>
      <c r="I189" s="252">
        <v>5.4074061836964686E-3</v>
      </c>
      <c r="J189" s="252">
        <v>1.0911397987587565E-2</v>
      </c>
      <c r="K189" s="252">
        <v>8.3430760287981909E-3</v>
      </c>
      <c r="L189" s="252">
        <v>2.4823198175311341E-3</v>
      </c>
      <c r="M189" s="252">
        <v>1.8681591029936665E-2</v>
      </c>
      <c r="N189" s="97">
        <f>SUM(D189:M189)</f>
        <v>0.13883883480774703</v>
      </c>
      <c r="P189" s="14"/>
      <c r="Q189" s="117" t="str">
        <f t="shared" ref="Q189:Q217" si="10">IF(ABS(D17-D60-D103-D146-D189)&lt;0.01,"OK","Error")</f>
        <v>OK</v>
      </c>
      <c r="R189" s="117" t="str">
        <f t="shared" ref="R189:R217" si="11">IF(ABS(E17-E60-E103-E146-E189)&lt;0.01,"OK","Error")</f>
        <v>OK</v>
      </c>
      <c r="S189" s="117" t="str">
        <f t="shared" ref="S189:S217" si="12">IF(ABS(F17-F60-F103-F146-F189)&lt;0.01,"OK","Error")</f>
        <v>OK</v>
      </c>
      <c r="T189" s="117" t="str">
        <f t="shared" ref="T189:T217" si="13">IF(ABS(G17-G60-G103-G146-G189)&lt;0.01,"OK","Error")</f>
        <v>OK</v>
      </c>
      <c r="U189" s="117" t="str">
        <f t="shared" ref="U189:U217" si="14">IF(ABS(H17-H60-H103-H146-H189)&lt;0.01,"OK","Error")</f>
        <v>OK</v>
      </c>
      <c r="V189" s="117" t="str">
        <f t="shared" ref="V189:V217" si="15">IF(ABS(I17-I60-I103-I146-I189)&lt;0.01,"OK","Error")</f>
        <v>OK</v>
      </c>
      <c r="W189" s="117" t="str">
        <f t="shared" ref="W189:W217" si="16">IF(ABS(J17-J60-J103-J146-J189)&lt;0.01,"OK","Error")</f>
        <v>OK</v>
      </c>
      <c r="X189" s="117" t="str">
        <f t="shared" ref="X189:X217" si="17">IF(ABS(K17-K60-K103-K146-K189)&lt;0.01,"OK","Error")</f>
        <v>OK</v>
      </c>
      <c r="Y189" s="117" t="str">
        <f t="shared" ref="Y189:Y217" si="18">IF(ABS(L17-L60-L103-L146-L189)&lt;0.01,"OK","Error")</f>
        <v>OK</v>
      </c>
      <c r="Z189" s="117" t="str">
        <f t="shared" ref="Z189:Z217" si="19">IF(ABS(M17-M60-M103-M146-M189)&lt;0.01,"OK","Error")</f>
        <v>OK</v>
      </c>
      <c r="AA189" s="117" t="str">
        <f t="shared" ref="AA189:AA217" si="20">IF(ABS(N17-N60-N103-N146-N189)&lt;0.01,"OK","Error")</f>
        <v>OK</v>
      </c>
    </row>
    <row r="190" spans="1:27">
      <c r="A190" s="196" t="s">
        <v>306</v>
      </c>
      <c r="B190" s="18" t="str">
        <f ca="1">'N3.02'!$A$12</f>
        <v>132kV Transformer</v>
      </c>
      <c r="C190" s="65" t="s">
        <v>55</v>
      </c>
      <c r="D190" s="252">
        <v>0</v>
      </c>
      <c r="E190" s="252">
        <v>1.5881184060913092</v>
      </c>
      <c r="F190" s="252">
        <v>1.9292698413198079</v>
      </c>
      <c r="G190" s="252">
        <v>0.87324610051907281</v>
      </c>
      <c r="H190" s="252">
        <v>0.65011175070523319</v>
      </c>
      <c r="I190" s="252">
        <v>0.52584533199384242</v>
      </c>
      <c r="J190" s="252">
        <v>0.25142359406625581</v>
      </c>
      <c r="K190" s="252">
        <v>0.24045939889582213</v>
      </c>
      <c r="L190" s="252">
        <v>0.16068292060282902</v>
      </c>
      <c r="M190" s="252">
        <v>0.9710496103369991</v>
      </c>
      <c r="N190" s="97">
        <f t="shared" ref="N190:N225" si="21">SUM(D190:M190)</f>
        <v>7.1902069545311722</v>
      </c>
      <c r="P190" s="14"/>
      <c r="Q190" s="117" t="str">
        <f t="shared" si="10"/>
        <v>OK</v>
      </c>
      <c r="R190" s="117" t="str">
        <f t="shared" si="11"/>
        <v>OK</v>
      </c>
      <c r="S190" s="117" t="str">
        <f t="shared" si="12"/>
        <v>OK</v>
      </c>
      <c r="T190" s="117" t="str">
        <f t="shared" si="13"/>
        <v>OK</v>
      </c>
      <c r="U190" s="117" t="str">
        <f t="shared" si="14"/>
        <v>OK</v>
      </c>
      <c r="V190" s="117" t="str">
        <f t="shared" si="15"/>
        <v>OK</v>
      </c>
      <c r="W190" s="117" t="str">
        <f t="shared" si="16"/>
        <v>OK</v>
      </c>
      <c r="X190" s="117" t="str">
        <f t="shared" si="17"/>
        <v>OK</v>
      </c>
      <c r="Y190" s="117" t="str">
        <f t="shared" si="18"/>
        <v>OK</v>
      </c>
      <c r="Z190" s="117" t="str">
        <f t="shared" si="19"/>
        <v>OK</v>
      </c>
      <c r="AA190" s="117" t="str">
        <f t="shared" si="20"/>
        <v>OK</v>
      </c>
    </row>
    <row r="191" spans="1:27">
      <c r="A191" s="196" t="s">
        <v>307</v>
      </c>
      <c r="B191" s="18" t="str">
        <f ca="1">'N3.03'!$A$12</f>
        <v>132kV Reactor</v>
      </c>
      <c r="C191" s="65" t="s">
        <v>55</v>
      </c>
      <c r="D191" s="252">
        <v>4.0004646554068372E-2</v>
      </c>
      <c r="E191" s="252">
        <v>0</v>
      </c>
      <c r="F191" s="252">
        <v>0</v>
      </c>
      <c r="G191" s="252">
        <v>0</v>
      </c>
      <c r="H191" s="252">
        <v>0</v>
      </c>
      <c r="I191" s="252">
        <v>0</v>
      </c>
      <c r="J191" s="252">
        <v>0</v>
      </c>
      <c r="K191" s="252">
        <v>0</v>
      </c>
      <c r="L191" s="252">
        <v>0</v>
      </c>
      <c r="M191" s="252">
        <v>6.3366956051336451E-2</v>
      </c>
      <c r="N191" s="97">
        <f t="shared" si="21"/>
        <v>0.10337160260540482</v>
      </c>
      <c r="P191" s="14"/>
      <c r="Q191" s="117" t="str">
        <f t="shared" si="10"/>
        <v>OK</v>
      </c>
      <c r="R191" s="117" t="str">
        <f t="shared" si="11"/>
        <v>OK</v>
      </c>
      <c r="S191" s="117" t="str">
        <f t="shared" si="12"/>
        <v>OK</v>
      </c>
      <c r="T191" s="117" t="str">
        <f t="shared" si="13"/>
        <v>OK</v>
      </c>
      <c r="U191" s="117" t="str">
        <f t="shared" si="14"/>
        <v>OK</v>
      </c>
      <c r="V191" s="117" t="str">
        <f t="shared" si="15"/>
        <v>OK</v>
      </c>
      <c r="W191" s="117" t="str">
        <f t="shared" si="16"/>
        <v>OK</v>
      </c>
      <c r="X191" s="117" t="str">
        <f t="shared" si="17"/>
        <v>OK</v>
      </c>
      <c r="Y191" s="117" t="str">
        <f t="shared" si="18"/>
        <v>OK</v>
      </c>
      <c r="Z191" s="117" t="str">
        <f t="shared" si="19"/>
        <v>OK</v>
      </c>
      <c r="AA191" s="117" t="str">
        <f t="shared" si="20"/>
        <v>OK</v>
      </c>
    </row>
    <row r="192" spans="1:27">
      <c r="A192" s="196" t="s">
        <v>308</v>
      </c>
      <c r="B192" s="18" t="str">
        <f ca="1">'N3.04'!$A$12</f>
        <v>132kV Underground Cable</v>
      </c>
      <c r="C192" s="65" t="s">
        <v>55</v>
      </c>
      <c r="D192" s="252">
        <v>1.2931406792503536E-4</v>
      </c>
      <c r="E192" s="252">
        <v>0.24330832647364153</v>
      </c>
      <c r="F192" s="252">
        <v>0.12485290420365183</v>
      </c>
      <c r="G192" s="252">
        <v>0.48947961181260169</v>
      </c>
      <c r="H192" s="252">
        <v>0.41392928989993311</v>
      </c>
      <c r="I192" s="252">
        <v>6.3575268253901456E-3</v>
      </c>
      <c r="J192" s="252">
        <v>0</v>
      </c>
      <c r="K192" s="252">
        <v>1.7748197722017157E-3</v>
      </c>
      <c r="L192" s="252">
        <v>0.87457914154267147</v>
      </c>
      <c r="M192" s="252">
        <v>0.36318861229766097</v>
      </c>
      <c r="N192" s="97">
        <f t="shared" si="21"/>
        <v>2.5175995468956773</v>
      </c>
      <c r="P192" s="14"/>
      <c r="Q192" s="117" t="str">
        <f t="shared" si="10"/>
        <v>OK</v>
      </c>
      <c r="R192" s="117" t="str">
        <f t="shared" si="11"/>
        <v>OK</v>
      </c>
      <c r="S192" s="117" t="str">
        <f t="shared" si="12"/>
        <v>OK</v>
      </c>
      <c r="T192" s="117" t="str">
        <f t="shared" si="13"/>
        <v>OK</v>
      </c>
      <c r="U192" s="117" t="str">
        <f t="shared" si="14"/>
        <v>OK</v>
      </c>
      <c r="V192" s="117" t="str">
        <f t="shared" si="15"/>
        <v>OK</v>
      </c>
      <c r="W192" s="117" t="str">
        <f t="shared" si="16"/>
        <v>OK</v>
      </c>
      <c r="X192" s="117" t="str">
        <f t="shared" si="17"/>
        <v>OK</v>
      </c>
      <c r="Y192" s="117" t="str">
        <f t="shared" si="18"/>
        <v>OK</v>
      </c>
      <c r="Z192" s="117" t="str">
        <f t="shared" si="19"/>
        <v>OK</v>
      </c>
      <c r="AA192" s="117" t="str">
        <f t="shared" si="20"/>
        <v>OK</v>
      </c>
    </row>
    <row r="193" spans="1:27">
      <c r="A193" s="196" t="s">
        <v>309</v>
      </c>
      <c r="B193" s="18" t="str">
        <f ca="1">'N3.05'!$A$12</f>
        <v>132kV OHL Conductor</v>
      </c>
      <c r="C193" s="65" t="s">
        <v>55</v>
      </c>
      <c r="D193" s="252">
        <v>1.2870256840880926E-3</v>
      </c>
      <c r="E193" s="252">
        <v>6.2102540418732463E-2</v>
      </c>
      <c r="F193" s="252">
        <v>6.4211748163432766E-2</v>
      </c>
      <c r="G193" s="252">
        <v>2.0431631608602285E-2</v>
      </c>
      <c r="H193" s="252">
        <v>3.0786659890196968E-3</v>
      </c>
      <c r="I193" s="252">
        <v>1.7198627676107917E-2</v>
      </c>
      <c r="J193" s="252">
        <v>9.2874182888412725E-3</v>
      </c>
      <c r="K193" s="252">
        <v>1.6638952262811636E-3</v>
      </c>
      <c r="L193" s="252">
        <v>5.8705034234397711E-3</v>
      </c>
      <c r="M193" s="252">
        <v>1.7382540015152343E-2</v>
      </c>
      <c r="N193" s="97">
        <f t="shared" si="21"/>
        <v>0.2025145964936978</v>
      </c>
      <c r="P193" s="14"/>
      <c r="Q193" s="117" t="str">
        <f t="shared" si="10"/>
        <v>OK</v>
      </c>
      <c r="R193" s="117" t="str">
        <f t="shared" si="11"/>
        <v>OK</v>
      </c>
      <c r="S193" s="117" t="str">
        <f t="shared" si="12"/>
        <v>OK</v>
      </c>
      <c r="T193" s="117" t="str">
        <f t="shared" si="13"/>
        <v>OK</v>
      </c>
      <c r="U193" s="117" t="str">
        <f t="shared" si="14"/>
        <v>OK</v>
      </c>
      <c r="V193" s="117" t="str">
        <f t="shared" si="15"/>
        <v>OK</v>
      </c>
      <c r="W193" s="117" t="str">
        <f t="shared" si="16"/>
        <v>OK</v>
      </c>
      <c r="X193" s="117" t="str">
        <f t="shared" si="17"/>
        <v>OK</v>
      </c>
      <c r="Y193" s="117" t="str">
        <f t="shared" si="18"/>
        <v>OK</v>
      </c>
      <c r="Z193" s="117" t="str">
        <f t="shared" si="19"/>
        <v>OK</v>
      </c>
      <c r="AA193" s="117" t="str">
        <f t="shared" si="20"/>
        <v>OK</v>
      </c>
    </row>
    <row r="194" spans="1:27">
      <c r="A194" s="196" t="s">
        <v>310</v>
      </c>
      <c r="B194" s="18" t="str">
        <f ca="1">'N3.06'!$A$12</f>
        <v>132kV OHL Fittings</v>
      </c>
      <c r="C194" s="65" t="s">
        <v>55</v>
      </c>
      <c r="D194" s="252">
        <v>0.10608059040645677</v>
      </c>
      <c r="E194" s="252">
        <v>0.47424087198927484</v>
      </c>
      <c r="F194" s="252">
        <v>0.25964195471793944</v>
      </c>
      <c r="G194" s="252">
        <v>7.8962630819528576E-2</v>
      </c>
      <c r="H194" s="252">
        <v>4.8760758409773355E-2</v>
      </c>
      <c r="I194" s="252">
        <v>4.1081274856904652E-2</v>
      </c>
      <c r="J194" s="252">
        <v>8.8584031542417396E-2</v>
      </c>
      <c r="K194" s="252">
        <v>0.13226388281765936</v>
      </c>
      <c r="L194" s="252">
        <v>4.8379061346005912E-2</v>
      </c>
      <c r="M194" s="252">
        <v>1.0084396109231457</v>
      </c>
      <c r="N194" s="97">
        <f t="shared" si="21"/>
        <v>2.2864346678291061</v>
      </c>
      <c r="P194" s="14"/>
      <c r="Q194" s="117" t="str">
        <f t="shared" si="10"/>
        <v>OK</v>
      </c>
      <c r="R194" s="117" t="str">
        <f t="shared" si="11"/>
        <v>OK</v>
      </c>
      <c r="S194" s="117" t="str">
        <f t="shared" si="12"/>
        <v>OK</v>
      </c>
      <c r="T194" s="117" t="str">
        <f t="shared" si="13"/>
        <v>OK</v>
      </c>
      <c r="U194" s="117" t="str">
        <f t="shared" si="14"/>
        <v>OK</v>
      </c>
      <c r="V194" s="117" t="str">
        <f t="shared" si="15"/>
        <v>OK</v>
      </c>
      <c r="W194" s="117" t="str">
        <f t="shared" si="16"/>
        <v>OK</v>
      </c>
      <c r="X194" s="117" t="str">
        <f t="shared" si="17"/>
        <v>OK</v>
      </c>
      <c r="Y194" s="117" t="str">
        <f t="shared" si="18"/>
        <v>OK</v>
      </c>
      <c r="Z194" s="117" t="str">
        <f t="shared" si="19"/>
        <v>OK</v>
      </c>
      <c r="AA194" s="117" t="str">
        <f t="shared" si="20"/>
        <v>OK</v>
      </c>
    </row>
    <row r="195" spans="1:27">
      <c r="A195" s="196" t="s">
        <v>311</v>
      </c>
      <c r="B195" s="18" t="str">
        <f ca="1">'N3.13'!$A$12</f>
        <v>132kV OHL Tower</v>
      </c>
      <c r="C195" s="65" t="s">
        <v>55</v>
      </c>
      <c r="D195" s="252">
        <v>0</v>
      </c>
      <c r="E195" s="252">
        <v>0.70641115023303125</v>
      </c>
      <c r="F195" s="252">
        <v>0.1670404932542858</v>
      </c>
      <c r="G195" s="252">
        <v>4.2904762940757797E-2</v>
      </c>
      <c r="H195" s="252">
        <v>2.0583917390719487E-3</v>
      </c>
      <c r="I195" s="252">
        <v>3.7938797814009062E-3</v>
      </c>
      <c r="J195" s="252">
        <v>1.1177130686697533E-3</v>
      </c>
      <c r="K195" s="252">
        <v>3.5657036581232781E-4</v>
      </c>
      <c r="L195" s="252">
        <v>1.171643980261231E-2</v>
      </c>
      <c r="M195" s="252">
        <v>0.11257078631245084</v>
      </c>
      <c r="N195" s="97">
        <f t="shared" si="21"/>
        <v>1.0479701874980929</v>
      </c>
      <c r="P195" s="14"/>
      <c r="Q195" s="117" t="str">
        <f t="shared" si="10"/>
        <v>OK</v>
      </c>
      <c r="R195" s="117" t="str">
        <f t="shared" si="11"/>
        <v>OK</v>
      </c>
      <c r="S195" s="117" t="str">
        <f t="shared" si="12"/>
        <v>OK</v>
      </c>
      <c r="T195" s="117" t="str">
        <f t="shared" si="13"/>
        <v>OK</v>
      </c>
      <c r="U195" s="117" t="str">
        <f t="shared" si="14"/>
        <v>OK</v>
      </c>
      <c r="V195" s="117" t="str">
        <f t="shared" si="15"/>
        <v>OK</v>
      </c>
      <c r="W195" s="117" t="str">
        <f t="shared" si="16"/>
        <v>OK</v>
      </c>
      <c r="X195" s="117" t="str">
        <f t="shared" si="17"/>
        <v>OK</v>
      </c>
      <c r="Y195" s="117" t="str">
        <f t="shared" si="18"/>
        <v>OK</v>
      </c>
      <c r="Z195" s="117" t="str">
        <f t="shared" si="19"/>
        <v>OK</v>
      </c>
      <c r="AA195" s="117" t="str">
        <f t="shared" si="20"/>
        <v>OK</v>
      </c>
    </row>
    <row r="196" spans="1:27">
      <c r="A196" s="196" t="s">
        <v>312</v>
      </c>
      <c r="B196" s="18" t="str">
        <f ca="1">'N3.14'!$A$12</f>
        <v>275kV Circuit Breaker</v>
      </c>
      <c r="C196" s="65" t="s">
        <v>55</v>
      </c>
      <c r="D196" s="252">
        <v>3.2657930791968478E-4</v>
      </c>
      <c r="E196" s="252">
        <v>4.4119483916964852E-2</v>
      </c>
      <c r="F196" s="252">
        <v>4.137595232407304E-2</v>
      </c>
      <c r="G196" s="252">
        <v>3.5803042561968458E-2</v>
      </c>
      <c r="H196" s="252">
        <v>3.6200209999678525E-2</v>
      </c>
      <c r="I196" s="252">
        <v>1.1348774390491655E-2</v>
      </c>
      <c r="J196" s="252">
        <v>3.0933373913516089E-3</v>
      </c>
      <c r="K196" s="252">
        <v>1.5197375835444251E-2</v>
      </c>
      <c r="L196" s="252">
        <v>6.3834502890863561E-3</v>
      </c>
      <c r="M196" s="252">
        <v>1.2242680404803533E-2</v>
      </c>
      <c r="N196" s="97">
        <f t="shared" si="21"/>
        <v>0.20609088642178194</v>
      </c>
      <c r="P196" s="14"/>
      <c r="Q196" s="117" t="str">
        <f t="shared" si="10"/>
        <v>OK</v>
      </c>
      <c r="R196" s="117" t="str">
        <f t="shared" si="11"/>
        <v>OK</v>
      </c>
      <c r="S196" s="117" t="str">
        <f t="shared" si="12"/>
        <v>OK</v>
      </c>
      <c r="T196" s="117" t="str">
        <f t="shared" si="13"/>
        <v>OK</v>
      </c>
      <c r="U196" s="117" t="str">
        <f t="shared" si="14"/>
        <v>OK</v>
      </c>
      <c r="V196" s="117" t="str">
        <f t="shared" si="15"/>
        <v>OK</v>
      </c>
      <c r="W196" s="117" t="str">
        <f t="shared" si="16"/>
        <v>OK</v>
      </c>
      <c r="X196" s="117" t="str">
        <f t="shared" si="17"/>
        <v>OK</v>
      </c>
      <c r="Y196" s="117" t="str">
        <f t="shared" si="18"/>
        <v>OK</v>
      </c>
      <c r="Z196" s="117" t="str">
        <f t="shared" si="19"/>
        <v>OK</v>
      </c>
      <c r="AA196" s="117" t="str">
        <f t="shared" si="20"/>
        <v>OK</v>
      </c>
    </row>
    <row r="197" spans="1:27">
      <c r="A197" s="196" t="s">
        <v>313</v>
      </c>
      <c r="B197" s="18" t="str">
        <f ca="1">'N3.15'!$A$12</f>
        <v>275kV Transformer</v>
      </c>
      <c r="C197" s="65" t="s">
        <v>55</v>
      </c>
      <c r="D197" s="252">
        <v>0</v>
      </c>
      <c r="E197" s="252">
        <v>1.0450497204956568</v>
      </c>
      <c r="F197" s="252">
        <v>0.93893854993802717</v>
      </c>
      <c r="G197" s="252">
        <v>0.95363655296655003</v>
      </c>
      <c r="H197" s="252">
        <v>0.83007453675456011</v>
      </c>
      <c r="I197" s="252">
        <v>0.99036230357768362</v>
      </c>
      <c r="J197" s="252">
        <v>0.37092975261023103</v>
      </c>
      <c r="K197" s="252">
        <v>0.10853801874634116</v>
      </c>
      <c r="L197" s="252">
        <v>0.32936051380035813</v>
      </c>
      <c r="M197" s="252">
        <v>0.52741180891422412</v>
      </c>
      <c r="N197" s="97">
        <f t="shared" si="21"/>
        <v>6.094301757803632</v>
      </c>
      <c r="P197" s="14"/>
      <c r="Q197" s="117" t="str">
        <f t="shared" si="10"/>
        <v>OK</v>
      </c>
      <c r="R197" s="117" t="str">
        <f t="shared" si="11"/>
        <v>OK</v>
      </c>
      <c r="S197" s="117" t="str">
        <f t="shared" si="12"/>
        <v>OK</v>
      </c>
      <c r="T197" s="117" t="str">
        <f t="shared" si="13"/>
        <v>OK</v>
      </c>
      <c r="U197" s="117" t="str">
        <f t="shared" si="14"/>
        <v>OK</v>
      </c>
      <c r="V197" s="117" t="str">
        <f t="shared" si="15"/>
        <v>OK</v>
      </c>
      <c r="W197" s="117" t="str">
        <f t="shared" si="16"/>
        <v>OK</v>
      </c>
      <c r="X197" s="117" t="str">
        <f t="shared" si="17"/>
        <v>OK</v>
      </c>
      <c r="Y197" s="117" t="str">
        <f t="shared" si="18"/>
        <v>OK</v>
      </c>
      <c r="Z197" s="117" t="str">
        <f t="shared" si="19"/>
        <v>OK</v>
      </c>
      <c r="AA197" s="117" t="str">
        <f t="shared" si="20"/>
        <v>OK</v>
      </c>
    </row>
    <row r="198" spans="1:27">
      <c r="A198" s="196" t="s">
        <v>314</v>
      </c>
      <c r="B198" s="18" t="str">
        <f ca="1">'N3.16'!$A$12</f>
        <v>275kV Reactor</v>
      </c>
      <c r="C198" s="65" t="s">
        <v>55</v>
      </c>
      <c r="D198" s="252">
        <v>0</v>
      </c>
      <c r="E198" s="252">
        <v>0.13771018481376898</v>
      </c>
      <c r="F198" s="252">
        <v>0</v>
      </c>
      <c r="G198" s="252">
        <v>2.5146128565954641E-2</v>
      </c>
      <c r="H198" s="252">
        <v>1.7876731504398814E-2</v>
      </c>
      <c r="I198" s="252">
        <v>3.3562827704928522E-2</v>
      </c>
      <c r="J198" s="252">
        <v>0</v>
      </c>
      <c r="K198" s="252">
        <v>0.10582595046657427</v>
      </c>
      <c r="L198" s="252">
        <v>0</v>
      </c>
      <c r="M198" s="252">
        <v>0.2142916697144871</v>
      </c>
      <c r="N198" s="97">
        <f t="shared" si="21"/>
        <v>0.5344134927701123</v>
      </c>
      <c r="P198" s="14"/>
      <c r="Q198" s="117" t="str">
        <f t="shared" si="10"/>
        <v>OK</v>
      </c>
      <c r="R198" s="117" t="str">
        <f t="shared" si="11"/>
        <v>OK</v>
      </c>
      <c r="S198" s="117" t="str">
        <f t="shared" si="12"/>
        <v>OK</v>
      </c>
      <c r="T198" s="117" t="str">
        <f t="shared" si="13"/>
        <v>OK</v>
      </c>
      <c r="U198" s="117" t="str">
        <f t="shared" si="14"/>
        <v>OK</v>
      </c>
      <c r="V198" s="117" t="str">
        <f t="shared" si="15"/>
        <v>OK</v>
      </c>
      <c r="W198" s="117" t="str">
        <f t="shared" si="16"/>
        <v>OK</v>
      </c>
      <c r="X198" s="117" t="str">
        <f t="shared" si="17"/>
        <v>OK</v>
      </c>
      <c r="Y198" s="117" t="str">
        <f t="shared" si="18"/>
        <v>OK</v>
      </c>
      <c r="Z198" s="117" t="str">
        <f t="shared" si="19"/>
        <v>OK</v>
      </c>
      <c r="AA198" s="117" t="str">
        <f t="shared" si="20"/>
        <v>OK</v>
      </c>
    </row>
    <row r="199" spans="1:27">
      <c r="A199" s="196" t="s">
        <v>315</v>
      </c>
      <c r="B199" s="18" t="str">
        <f ca="1">'N3.17'!$A$12</f>
        <v>275kV Underground Cable</v>
      </c>
      <c r="C199" s="65" t="s">
        <v>55</v>
      </c>
      <c r="D199" s="252">
        <v>3.6833694778287939E-5</v>
      </c>
      <c r="E199" s="252">
        <v>0.30584442898151398</v>
      </c>
      <c r="F199" s="252">
        <v>3.7678994487810723E-2</v>
      </c>
      <c r="G199" s="252">
        <v>5.7068132248761991E-3</v>
      </c>
      <c r="H199" s="252">
        <v>0</v>
      </c>
      <c r="I199" s="252">
        <v>0</v>
      </c>
      <c r="J199" s="252">
        <v>0</v>
      </c>
      <c r="K199" s="252">
        <v>0</v>
      </c>
      <c r="L199" s="252">
        <v>0.19718867460609987</v>
      </c>
      <c r="M199" s="252">
        <v>0.79454399503710671</v>
      </c>
      <c r="N199" s="97">
        <f t="shared" si="21"/>
        <v>1.3409997400321858</v>
      </c>
      <c r="P199" s="14"/>
      <c r="Q199" s="117" t="str">
        <f t="shared" si="10"/>
        <v>OK</v>
      </c>
      <c r="R199" s="117" t="str">
        <f t="shared" si="11"/>
        <v>OK</v>
      </c>
      <c r="S199" s="117" t="str">
        <f t="shared" si="12"/>
        <v>OK</v>
      </c>
      <c r="T199" s="117" t="str">
        <f t="shared" si="13"/>
        <v>OK</v>
      </c>
      <c r="U199" s="117" t="str">
        <f t="shared" si="14"/>
        <v>OK</v>
      </c>
      <c r="V199" s="117" t="str">
        <f t="shared" si="15"/>
        <v>OK</v>
      </c>
      <c r="W199" s="117" t="str">
        <f t="shared" si="16"/>
        <v>OK</v>
      </c>
      <c r="X199" s="117" t="str">
        <f t="shared" si="17"/>
        <v>OK</v>
      </c>
      <c r="Y199" s="117" t="str">
        <f t="shared" si="18"/>
        <v>OK</v>
      </c>
      <c r="Z199" s="117" t="str">
        <f t="shared" si="19"/>
        <v>OK</v>
      </c>
      <c r="AA199" s="117" t="str">
        <f t="shared" si="20"/>
        <v>OK</v>
      </c>
    </row>
    <row r="200" spans="1:27">
      <c r="A200" s="196" t="s">
        <v>316</v>
      </c>
      <c r="B200" s="18" t="str">
        <f ca="1">'N3.18'!$A$12</f>
        <v>275kV OHL Conductor</v>
      </c>
      <c r="C200" s="65" t="s">
        <v>55</v>
      </c>
      <c r="D200" s="252">
        <v>2.3765422183970619E-3</v>
      </c>
      <c r="E200" s="252">
        <v>0.15570684911009278</v>
      </c>
      <c r="F200" s="252">
        <v>7.852372994432176E-2</v>
      </c>
      <c r="G200" s="252">
        <v>2.6523423679609928E-2</v>
      </c>
      <c r="H200" s="252">
        <v>2.2077545882961628E-2</v>
      </c>
      <c r="I200" s="252">
        <v>6.8966545341963517E-2</v>
      </c>
      <c r="J200" s="252">
        <v>1.6767110279610118E-2</v>
      </c>
      <c r="K200" s="252">
        <v>5.8995253030771928E-3</v>
      </c>
      <c r="L200" s="252">
        <v>0</v>
      </c>
      <c r="M200" s="252">
        <v>2.8572884247984535E-2</v>
      </c>
      <c r="N200" s="97">
        <f t="shared" si="21"/>
        <v>0.4054141560080185</v>
      </c>
      <c r="P200" s="14"/>
      <c r="Q200" s="117" t="str">
        <f t="shared" si="10"/>
        <v>OK</v>
      </c>
      <c r="R200" s="117" t="str">
        <f t="shared" si="11"/>
        <v>OK</v>
      </c>
      <c r="S200" s="117" t="str">
        <f t="shared" si="12"/>
        <v>OK</v>
      </c>
      <c r="T200" s="117" t="str">
        <f t="shared" si="13"/>
        <v>OK</v>
      </c>
      <c r="U200" s="117" t="str">
        <f t="shared" si="14"/>
        <v>OK</v>
      </c>
      <c r="V200" s="117" t="str">
        <f t="shared" si="15"/>
        <v>OK</v>
      </c>
      <c r="W200" s="117" t="str">
        <f t="shared" si="16"/>
        <v>OK</v>
      </c>
      <c r="X200" s="117" t="str">
        <f t="shared" si="17"/>
        <v>OK</v>
      </c>
      <c r="Y200" s="117" t="str">
        <f t="shared" si="18"/>
        <v>OK</v>
      </c>
      <c r="Z200" s="117" t="str">
        <f t="shared" si="19"/>
        <v>OK</v>
      </c>
      <c r="AA200" s="117" t="str">
        <f t="shared" si="20"/>
        <v>OK</v>
      </c>
    </row>
    <row r="201" spans="1:27">
      <c r="A201" s="196" t="s">
        <v>317</v>
      </c>
      <c r="B201" s="18" t="str">
        <f ca="1">'N3.19'!$A$12</f>
        <v>275kV OHL Fittings</v>
      </c>
      <c r="C201" s="65" t="s">
        <v>55</v>
      </c>
      <c r="D201" s="252">
        <v>1.0268160420111142E-2</v>
      </c>
      <c r="E201" s="252">
        <v>0.60089712160890185</v>
      </c>
      <c r="F201" s="252">
        <v>0.33302083939786459</v>
      </c>
      <c r="G201" s="252">
        <v>6.5169225122931898E-2</v>
      </c>
      <c r="H201" s="252">
        <v>0.25365144434206571</v>
      </c>
      <c r="I201" s="252">
        <v>4.4231422097311237E-3</v>
      </c>
      <c r="J201" s="252">
        <v>1.2062565432440209E-2</v>
      </c>
      <c r="K201" s="252">
        <v>0.26224954209091061</v>
      </c>
      <c r="L201" s="252">
        <v>0</v>
      </c>
      <c r="M201" s="252">
        <v>0.67348610895943428</v>
      </c>
      <c r="N201" s="97">
        <f t="shared" si="21"/>
        <v>2.2152281495843913</v>
      </c>
      <c r="P201" s="14"/>
      <c r="Q201" s="117" t="str">
        <f t="shared" si="10"/>
        <v>OK</v>
      </c>
      <c r="R201" s="117" t="str">
        <f t="shared" si="11"/>
        <v>OK</v>
      </c>
      <c r="S201" s="117" t="str">
        <f t="shared" si="12"/>
        <v>OK</v>
      </c>
      <c r="T201" s="117" t="str">
        <f t="shared" si="13"/>
        <v>OK</v>
      </c>
      <c r="U201" s="117" t="str">
        <f t="shared" si="14"/>
        <v>OK</v>
      </c>
      <c r="V201" s="117" t="str">
        <f t="shared" si="15"/>
        <v>OK</v>
      </c>
      <c r="W201" s="117" t="str">
        <f t="shared" si="16"/>
        <v>OK</v>
      </c>
      <c r="X201" s="117" t="str">
        <f t="shared" si="17"/>
        <v>OK</v>
      </c>
      <c r="Y201" s="117" t="str">
        <f t="shared" si="18"/>
        <v>OK</v>
      </c>
      <c r="Z201" s="117" t="str">
        <f t="shared" si="19"/>
        <v>OK</v>
      </c>
      <c r="AA201" s="117" t="str">
        <f t="shared" si="20"/>
        <v>OK</v>
      </c>
    </row>
    <row r="202" spans="1:27">
      <c r="A202" s="196" t="s">
        <v>318</v>
      </c>
      <c r="B202" s="18" t="str">
        <f ca="1">'N3.20'!$A$12</f>
        <v>275kV OHL Tower</v>
      </c>
      <c r="C202" s="65" t="s">
        <v>55</v>
      </c>
      <c r="D202" s="252">
        <v>1.2306367335836379E-3</v>
      </c>
      <c r="E202" s="252">
        <v>0.84648750466706202</v>
      </c>
      <c r="F202" s="252">
        <v>8.5817399064871836E-3</v>
      </c>
      <c r="G202" s="252">
        <v>6.8220924538881884E-3</v>
      </c>
      <c r="H202" s="252">
        <v>1.3441640052261688E-2</v>
      </c>
      <c r="I202" s="252">
        <v>7.6497582600207805E-3</v>
      </c>
      <c r="J202" s="252">
        <v>9.9248932003867599E-3</v>
      </c>
      <c r="K202" s="252">
        <v>1.146942538776333E-2</v>
      </c>
      <c r="L202" s="252">
        <v>5.1188859803443051E-2</v>
      </c>
      <c r="M202" s="252">
        <v>9.8325977088379091E-2</v>
      </c>
      <c r="N202" s="97">
        <f t="shared" si="21"/>
        <v>1.0551225275532756</v>
      </c>
      <c r="P202" s="14"/>
      <c r="Q202" s="117" t="str">
        <f t="shared" si="10"/>
        <v>OK</v>
      </c>
      <c r="R202" s="117" t="str">
        <f t="shared" si="11"/>
        <v>OK</v>
      </c>
      <c r="S202" s="117" t="str">
        <f t="shared" si="12"/>
        <v>OK</v>
      </c>
      <c r="T202" s="117" t="str">
        <f t="shared" si="13"/>
        <v>OK</v>
      </c>
      <c r="U202" s="117" t="str">
        <f t="shared" si="14"/>
        <v>OK</v>
      </c>
      <c r="V202" s="117" t="str">
        <f t="shared" si="15"/>
        <v>OK</v>
      </c>
      <c r="W202" s="117" t="str">
        <f t="shared" si="16"/>
        <v>OK</v>
      </c>
      <c r="X202" s="117" t="str">
        <f t="shared" si="17"/>
        <v>OK</v>
      </c>
      <c r="Y202" s="117" t="str">
        <f t="shared" si="18"/>
        <v>OK</v>
      </c>
      <c r="Z202" s="117" t="str">
        <f t="shared" si="19"/>
        <v>OK</v>
      </c>
      <c r="AA202" s="117" t="str">
        <f t="shared" si="20"/>
        <v>OK</v>
      </c>
    </row>
    <row r="203" spans="1:27">
      <c r="A203" s="196" t="s">
        <v>319</v>
      </c>
      <c r="B203" s="18" t="str">
        <f ca="1">'N3.21'!$A$12</f>
        <v>400kV Circuit Breaker</v>
      </c>
      <c r="C203" s="65" t="s">
        <v>55</v>
      </c>
      <c r="D203" s="252">
        <v>1.6254378367789226E-3</v>
      </c>
      <c r="E203" s="252">
        <v>0.11125430810624166</v>
      </c>
      <c r="F203" s="252">
        <v>5.418126122596409E-4</v>
      </c>
      <c r="G203" s="252">
        <v>0</v>
      </c>
      <c r="H203" s="252">
        <v>4.3828488569003987E-3</v>
      </c>
      <c r="I203" s="252">
        <v>5.418126122596409E-4</v>
      </c>
      <c r="J203" s="252">
        <v>1.00486742694445E-2</v>
      </c>
      <c r="K203" s="252">
        <v>0</v>
      </c>
      <c r="L203" s="252">
        <v>3.1882439887468431E-2</v>
      </c>
      <c r="M203" s="252">
        <v>1.7926410720515134E-2</v>
      </c>
      <c r="N203" s="97">
        <f t="shared" si="21"/>
        <v>0.17820374490186827</v>
      </c>
      <c r="P203" s="14"/>
      <c r="Q203" s="117" t="str">
        <f t="shared" si="10"/>
        <v>OK</v>
      </c>
      <c r="R203" s="117" t="str">
        <f t="shared" si="11"/>
        <v>OK</v>
      </c>
      <c r="S203" s="117" t="str">
        <f t="shared" si="12"/>
        <v>OK</v>
      </c>
      <c r="T203" s="117" t="str">
        <f t="shared" si="13"/>
        <v>OK</v>
      </c>
      <c r="U203" s="117" t="str">
        <f t="shared" si="14"/>
        <v>OK</v>
      </c>
      <c r="V203" s="117" t="str">
        <f t="shared" si="15"/>
        <v>OK</v>
      </c>
      <c r="W203" s="117" t="str">
        <f t="shared" si="16"/>
        <v>OK</v>
      </c>
      <c r="X203" s="117" t="str">
        <f t="shared" si="17"/>
        <v>OK</v>
      </c>
      <c r="Y203" s="117" t="str">
        <f t="shared" si="18"/>
        <v>OK</v>
      </c>
      <c r="Z203" s="117" t="str">
        <f t="shared" si="19"/>
        <v>OK</v>
      </c>
      <c r="AA203" s="117" t="str">
        <f t="shared" si="20"/>
        <v>OK</v>
      </c>
    </row>
    <row r="204" spans="1:27">
      <c r="A204" s="196" t="s">
        <v>320</v>
      </c>
      <c r="B204" s="18" t="str">
        <f ca="1">'N3.22'!$A$12</f>
        <v>400kV Transformer</v>
      </c>
      <c r="C204" s="65" t="s">
        <v>55</v>
      </c>
      <c r="D204" s="252">
        <v>3.3562827704928522E-2</v>
      </c>
      <c r="E204" s="252">
        <v>0.94658496840920903</v>
      </c>
      <c r="F204" s="252">
        <v>0.96369676771656687</v>
      </c>
      <c r="G204" s="252">
        <v>0</v>
      </c>
      <c r="H204" s="252">
        <v>0.33023881676060829</v>
      </c>
      <c r="I204" s="252">
        <v>0</v>
      </c>
      <c r="J204" s="252">
        <v>0.43166463076829381</v>
      </c>
      <c r="K204" s="252">
        <v>0</v>
      </c>
      <c r="L204" s="252">
        <v>0</v>
      </c>
      <c r="M204" s="252">
        <v>0.55875977711838398</v>
      </c>
      <c r="N204" s="97">
        <f t="shared" si="21"/>
        <v>3.2645077884779905</v>
      </c>
      <c r="P204" s="14"/>
      <c r="Q204" s="117" t="str">
        <f t="shared" si="10"/>
        <v>OK</v>
      </c>
      <c r="R204" s="117" t="str">
        <f t="shared" si="11"/>
        <v>OK</v>
      </c>
      <c r="S204" s="117" t="str">
        <f t="shared" si="12"/>
        <v>OK</v>
      </c>
      <c r="T204" s="117" t="str">
        <f t="shared" si="13"/>
        <v>OK</v>
      </c>
      <c r="U204" s="117" t="str">
        <f t="shared" si="14"/>
        <v>OK</v>
      </c>
      <c r="V204" s="117" t="str">
        <f t="shared" si="15"/>
        <v>OK</v>
      </c>
      <c r="W204" s="117" t="str">
        <f t="shared" si="16"/>
        <v>OK</v>
      </c>
      <c r="X204" s="117" t="str">
        <f t="shared" si="17"/>
        <v>OK</v>
      </c>
      <c r="Y204" s="117" t="str">
        <f t="shared" si="18"/>
        <v>OK</v>
      </c>
      <c r="Z204" s="117" t="str">
        <f t="shared" si="19"/>
        <v>OK</v>
      </c>
      <c r="AA204" s="117" t="str">
        <f t="shared" si="20"/>
        <v>OK</v>
      </c>
    </row>
    <row r="205" spans="1:27">
      <c r="A205" s="196" t="s">
        <v>321</v>
      </c>
      <c r="B205" s="18" t="str">
        <f ca="1">'N3.23'!$A$12</f>
        <v>400kV Reactor</v>
      </c>
      <c r="C205" s="65" t="s">
        <v>55</v>
      </c>
      <c r="D205" s="252">
        <v>0</v>
      </c>
      <c r="E205" s="252">
        <v>0.1067404314643003</v>
      </c>
      <c r="F205" s="252">
        <v>9.6396696913605764E-2</v>
      </c>
      <c r="G205" s="252">
        <v>6.7125655409857043E-2</v>
      </c>
      <c r="H205" s="252">
        <v>0</v>
      </c>
      <c r="I205" s="252">
        <v>0</v>
      </c>
      <c r="J205" s="252">
        <v>0</v>
      </c>
      <c r="K205" s="252">
        <v>0.28914658104100488</v>
      </c>
      <c r="L205" s="252">
        <v>0</v>
      </c>
      <c r="M205" s="252">
        <v>0.40704423170072462</v>
      </c>
      <c r="N205" s="97">
        <f t="shared" si="21"/>
        <v>0.9664535965294927</v>
      </c>
      <c r="P205" s="14"/>
      <c r="Q205" s="117" t="str">
        <f t="shared" si="10"/>
        <v>OK</v>
      </c>
      <c r="R205" s="117" t="str">
        <f t="shared" si="11"/>
        <v>OK</v>
      </c>
      <c r="S205" s="117" t="str">
        <f t="shared" si="12"/>
        <v>OK</v>
      </c>
      <c r="T205" s="117" t="str">
        <f t="shared" si="13"/>
        <v>OK</v>
      </c>
      <c r="U205" s="117" t="str">
        <f t="shared" si="14"/>
        <v>OK</v>
      </c>
      <c r="V205" s="117" t="str">
        <f t="shared" si="15"/>
        <v>OK</v>
      </c>
      <c r="W205" s="117" t="str">
        <f t="shared" si="16"/>
        <v>OK</v>
      </c>
      <c r="X205" s="117" t="str">
        <f t="shared" si="17"/>
        <v>OK</v>
      </c>
      <c r="Y205" s="117" t="str">
        <f t="shared" si="18"/>
        <v>OK</v>
      </c>
      <c r="Z205" s="117" t="str">
        <f t="shared" si="19"/>
        <v>OK</v>
      </c>
      <c r="AA205" s="117" t="str">
        <f t="shared" si="20"/>
        <v>OK</v>
      </c>
    </row>
    <row r="206" spans="1:27">
      <c r="A206" s="196" t="s">
        <v>322</v>
      </c>
      <c r="B206" s="18" t="str">
        <f ca="1">'N3.27'!$A$12</f>
        <v>400kV Underground Cable</v>
      </c>
      <c r="C206" s="65" t="s">
        <v>55</v>
      </c>
      <c r="D206" s="252">
        <v>5.4897967479641138E-6</v>
      </c>
      <c r="E206" s="252">
        <v>4.9075237064297135E-5</v>
      </c>
      <c r="F206" s="252">
        <v>0</v>
      </c>
      <c r="G206" s="252">
        <v>0</v>
      </c>
      <c r="H206" s="252">
        <v>0</v>
      </c>
      <c r="I206" s="252">
        <v>0.49420937662127756</v>
      </c>
      <c r="J206" s="252">
        <v>2.2795398493296086E-2</v>
      </c>
      <c r="K206" s="252">
        <v>2.659693956966247E-2</v>
      </c>
      <c r="L206" s="252">
        <v>2.6959683996331033E-2</v>
      </c>
      <c r="M206" s="252">
        <v>0</v>
      </c>
      <c r="N206" s="97">
        <f t="shared" si="21"/>
        <v>0.57061596371437939</v>
      </c>
      <c r="P206" s="14"/>
      <c r="Q206" s="117" t="str">
        <f t="shared" si="10"/>
        <v>OK</v>
      </c>
      <c r="R206" s="117" t="str">
        <f t="shared" si="11"/>
        <v>OK</v>
      </c>
      <c r="S206" s="117" t="str">
        <f t="shared" si="12"/>
        <v>OK</v>
      </c>
      <c r="T206" s="117" t="str">
        <f t="shared" si="13"/>
        <v>OK</v>
      </c>
      <c r="U206" s="117" t="str">
        <f t="shared" si="14"/>
        <v>OK</v>
      </c>
      <c r="V206" s="117" t="str">
        <f t="shared" si="15"/>
        <v>OK</v>
      </c>
      <c r="W206" s="117" t="str">
        <f t="shared" si="16"/>
        <v>OK</v>
      </c>
      <c r="X206" s="117" t="str">
        <f t="shared" si="17"/>
        <v>OK</v>
      </c>
      <c r="Y206" s="117" t="str">
        <f t="shared" si="18"/>
        <v>OK</v>
      </c>
      <c r="Z206" s="117" t="str">
        <f t="shared" si="19"/>
        <v>OK</v>
      </c>
      <c r="AA206" s="117" t="str">
        <f t="shared" si="20"/>
        <v>OK</v>
      </c>
    </row>
    <row r="207" spans="1:27">
      <c r="A207" s="196" t="s">
        <v>323</v>
      </c>
      <c r="B207" s="18" t="str">
        <f ca="1">'N3.28'!$A$12</f>
        <v>400kV OHL Conductor</v>
      </c>
      <c r="C207" s="65" t="s">
        <v>55</v>
      </c>
      <c r="D207" s="252">
        <v>3.5524702904206999E-3</v>
      </c>
      <c r="E207" s="252">
        <v>0.33289429629859019</v>
      </c>
      <c r="F207" s="252">
        <v>3.6570901680160871E-3</v>
      </c>
      <c r="G207" s="252">
        <v>1.3848919724958627E-2</v>
      </c>
      <c r="H207" s="252">
        <v>2.1475482050690817E-2</v>
      </c>
      <c r="I207" s="252">
        <v>9.1276618524857897E-2</v>
      </c>
      <c r="J207" s="252">
        <v>0.14683603193296846</v>
      </c>
      <c r="K207" s="252">
        <v>6.8225458291441665E-2</v>
      </c>
      <c r="L207" s="252">
        <v>0.25526659765633297</v>
      </c>
      <c r="M207" s="252">
        <v>6.3822182165767669E-2</v>
      </c>
      <c r="N207" s="97">
        <f t="shared" si="21"/>
        <v>1.0008551471040452</v>
      </c>
      <c r="P207" s="14"/>
      <c r="Q207" s="117" t="str">
        <f t="shared" si="10"/>
        <v>OK</v>
      </c>
      <c r="R207" s="117" t="str">
        <f t="shared" si="11"/>
        <v>OK</v>
      </c>
      <c r="S207" s="117" t="str">
        <f t="shared" si="12"/>
        <v>OK</v>
      </c>
      <c r="T207" s="117" t="str">
        <f t="shared" si="13"/>
        <v>OK</v>
      </c>
      <c r="U207" s="117" t="str">
        <f t="shared" si="14"/>
        <v>OK</v>
      </c>
      <c r="V207" s="117" t="str">
        <f t="shared" si="15"/>
        <v>OK</v>
      </c>
      <c r="W207" s="117" t="str">
        <f t="shared" si="16"/>
        <v>OK</v>
      </c>
      <c r="X207" s="117" t="str">
        <f t="shared" si="17"/>
        <v>OK</v>
      </c>
      <c r="Y207" s="117" t="str">
        <f t="shared" si="18"/>
        <v>OK</v>
      </c>
      <c r="Z207" s="117" t="str">
        <f t="shared" si="19"/>
        <v>OK</v>
      </c>
      <c r="AA207" s="117" t="str">
        <f t="shared" si="20"/>
        <v>OK</v>
      </c>
    </row>
    <row r="208" spans="1:27">
      <c r="A208" s="196" t="s">
        <v>324</v>
      </c>
      <c r="B208" s="18" t="str">
        <f ca="1">'N3.29'!$A$12</f>
        <v>400kV OHL Fittings</v>
      </c>
      <c r="C208" s="65" t="s">
        <v>55</v>
      </c>
      <c r="D208" s="252">
        <v>5.0692455218981448E-2</v>
      </c>
      <c r="E208" s="252">
        <v>1.6676637794800628</v>
      </c>
      <c r="F208" s="252">
        <v>1.6177608130853383</v>
      </c>
      <c r="G208" s="252">
        <v>0.77100698447355831</v>
      </c>
      <c r="H208" s="252">
        <v>0.34232696228152137</v>
      </c>
      <c r="I208" s="252">
        <v>6.1471329659047697E-2</v>
      </c>
      <c r="J208" s="252">
        <v>3.6920564345838423E-2</v>
      </c>
      <c r="K208" s="252">
        <v>0.79818982384213644</v>
      </c>
      <c r="L208" s="252">
        <v>0.70857968608803035</v>
      </c>
      <c r="M208" s="252">
        <v>1.8414935681502864</v>
      </c>
      <c r="N208" s="97">
        <f t="shared" si="21"/>
        <v>7.8961059666248019</v>
      </c>
      <c r="P208" s="14"/>
      <c r="Q208" s="117" t="str">
        <f t="shared" si="10"/>
        <v>OK</v>
      </c>
      <c r="R208" s="117" t="str">
        <f t="shared" si="11"/>
        <v>OK</v>
      </c>
      <c r="S208" s="117" t="str">
        <f t="shared" si="12"/>
        <v>OK</v>
      </c>
      <c r="T208" s="117" t="str">
        <f t="shared" si="13"/>
        <v>OK</v>
      </c>
      <c r="U208" s="117" t="str">
        <f t="shared" si="14"/>
        <v>OK</v>
      </c>
      <c r="V208" s="117" t="str">
        <f t="shared" si="15"/>
        <v>OK</v>
      </c>
      <c r="W208" s="117" t="str">
        <f t="shared" si="16"/>
        <v>OK</v>
      </c>
      <c r="X208" s="117" t="str">
        <f t="shared" si="17"/>
        <v>OK</v>
      </c>
      <c r="Y208" s="117" t="str">
        <f t="shared" si="18"/>
        <v>OK</v>
      </c>
      <c r="Z208" s="117" t="str">
        <f t="shared" si="19"/>
        <v>OK</v>
      </c>
      <c r="AA208" s="117" t="str">
        <f t="shared" si="20"/>
        <v>OK</v>
      </c>
    </row>
    <row r="209" spans="1:27">
      <c r="A209" s="196" t="s">
        <v>325</v>
      </c>
      <c r="B209" s="18" t="str">
        <f ca="1">'N3.30'!$A$12</f>
        <v>400kV OHL Tower</v>
      </c>
      <c r="C209" s="65" t="s">
        <v>55</v>
      </c>
      <c r="D209" s="252">
        <v>6.1599705385288082E-3</v>
      </c>
      <c r="E209" s="252">
        <v>0.326147539906402</v>
      </c>
      <c r="F209" s="252">
        <v>0.24164566239667243</v>
      </c>
      <c r="G209" s="252">
        <v>0.1685159248739127</v>
      </c>
      <c r="H209" s="252">
        <v>0.13771083563010839</v>
      </c>
      <c r="I209" s="252">
        <v>3.8438562505658559E-2</v>
      </c>
      <c r="J209" s="252">
        <v>0.16439145054361243</v>
      </c>
      <c r="K209" s="252">
        <v>6.6098297534062794E-2</v>
      </c>
      <c r="L209" s="252">
        <v>1.0940200621824789</v>
      </c>
      <c r="M209" s="252">
        <v>0.81729856900755971</v>
      </c>
      <c r="N209" s="97">
        <f t="shared" si="21"/>
        <v>3.0604268751189969</v>
      </c>
      <c r="P209" s="14"/>
      <c r="Q209" s="117" t="str">
        <f t="shared" si="10"/>
        <v>OK</v>
      </c>
      <c r="R209" s="117" t="str">
        <f t="shared" si="11"/>
        <v>OK</v>
      </c>
      <c r="S209" s="117" t="str">
        <f t="shared" si="12"/>
        <v>OK</v>
      </c>
      <c r="T209" s="117" t="str">
        <f t="shared" si="13"/>
        <v>OK</v>
      </c>
      <c r="U209" s="117" t="str">
        <f t="shared" si="14"/>
        <v>OK</v>
      </c>
      <c r="V209" s="117" t="str">
        <f t="shared" si="15"/>
        <v>OK</v>
      </c>
      <c r="W209" s="117" t="str">
        <f t="shared" si="16"/>
        <v>OK</v>
      </c>
      <c r="X209" s="117" t="str">
        <f t="shared" si="17"/>
        <v>OK</v>
      </c>
      <c r="Y209" s="117" t="str">
        <f t="shared" si="18"/>
        <v>OK</v>
      </c>
      <c r="Z209" s="117" t="str">
        <f t="shared" si="19"/>
        <v>OK</v>
      </c>
      <c r="AA209" s="117" t="str">
        <f t="shared" si="20"/>
        <v>OK</v>
      </c>
    </row>
    <row r="210" spans="1:27">
      <c r="A210" s="196" t="s">
        <v>326</v>
      </c>
      <c r="B210" s="18" t="str">
        <f ca="1">'N3.31'!$A$12</f>
        <v>No entry required</v>
      </c>
      <c r="C210" s="65" t="s">
        <v>55</v>
      </c>
      <c r="D210" s="252"/>
      <c r="E210" s="252"/>
      <c r="F210" s="252"/>
      <c r="G210" s="252"/>
      <c r="H210" s="252"/>
      <c r="I210" s="252"/>
      <c r="J210" s="252"/>
      <c r="K210" s="252"/>
      <c r="L210" s="252"/>
      <c r="M210" s="252"/>
      <c r="N210" s="97">
        <f t="shared" si="21"/>
        <v>0</v>
      </c>
      <c r="P210" s="14"/>
      <c r="Q210" s="117" t="str">
        <f t="shared" si="10"/>
        <v>OK</v>
      </c>
      <c r="R210" s="117" t="str">
        <f t="shared" si="11"/>
        <v>OK</v>
      </c>
      <c r="S210" s="117" t="str">
        <f t="shared" si="12"/>
        <v>OK</v>
      </c>
      <c r="T210" s="117" t="str">
        <f t="shared" si="13"/>
        <v>OK</v>
      </c>
      <c r="U210" s="117" t="str">
        <f t="shared" si="14"/>
        <v>OK</v>
      </c>
      <c r="V210" s="117" t="str">
        <f t="shared" si="15"/>
        <v>OK</v>
      </c>
      <c r="W210" s="117" t="str">
        <f t="shared" si="16"/>
        <v>OK</v>
      </c>
      <c r="X210" s="117" t="str">
        <f t="shared" si="17"/>
        <v>OK</v>
      </c>
      <c r="Y210" s="117" t="str">
        <f t="shared" si="18"/>
        <v>OK</v>
      </c>
      <c r="Z210" s="117" t="str">
        <f t="shared" si="19"/>
        <v>OK</v>
      </c>
      <c r="AA210" s="117" t="str">
        <f t="shared" si="20"/>
        <v>OK</v>
      </c>
    </row>
    <row r="211" spans="1:27">
      <c r="A211" s="196" t="s">
        <v>327</v>
      </c>
      <c r="B211" s="18" t="str">
        <f ca="1">'N3.32'!$A$12</f>
        <v>No entry required</v>
      </c>
      <c r="C211" s="65" t="s">
        <v>55</v>
      </c>
      <c r="D211" s="252"/>
      <c r="E211" s="252"/>
      <c r="F211" s="252"/>
      <c r="G211" s="252"/>
      <c r="H211" s="252"/>
      <c r="I211" s="252"/>
      <c r="J211" s="252"/>
      <c r="K211" s="252"/>
      <c r="L211" s="252"/>
      <c r="M211" s="252"/>
      <c r="N211" s="97">
        <f t="shared" si="21"/>
        <v>0</v>
      </c>
      <c r="P211" s="14"/>
      <c r="Q211" s="117" t="str">
        <f t="shared" si="10"/>
        <v>OK</v>
      </c>
      <c r="R211" s="117" t="str">
        <f t="shared" si="11"/>
        <v>OK</v>
      </c>
      <c r="S211" s="117" t="str">
        <f t="shared" si="12"/>
        <v>OK</v>
      </c>
      <c r="T211" s="117" t="str">
        <f t="shared" si="13"/>
        <v>OK</v>
      </c>
      <c r="U211" s="117" t="str">
        <f t="shared" si="14"/>
        <v>OK</v>
      </c>
      <c r="V211" s="117" t="str">
        <f t="shared" si="15"/>
        <v>OK</v>
      </c>
      <c r="W211" s="117" t="str">
        <f t="shared" si="16"/>
        <v>OK</v>
      </c>
      <c r="X211" s="117" t="str">
        <f t="shared" si="17"/>
        <v>OK</v>
      </c>
      <c r="Y211" s="117" t="str">
        <f t="shared" si="18"/>
        <v>OK</v>
      </c>
      <c r="Z211" s="117" t="str">
        <f t="shared" si="19"/>
        <v>OK</v>
      </c>
      <c r="AA211" s="117" t="str">
        <f t="shared" si="20"/>
        <v>OK</v>
      </c>
    </row>
    <row r="212" spans="1:27">
      <c r="A212" s="196" t="s">
        <v>328</v>
      </c>
      <c r="B212" s="18" t="str">
        <f ca="1">'N3.33'!$A$12</f>
        <v>No entry required</v>
      </c>
      <c r="C212" s="65" t="s">
        <v>55</v>
      </c>
      <c r="D212" s="252"/>
      <c r="E212" s="252"/>
      <c r="F212" s="252"/>
      <c r="G212" s="252"/>
      <c r="H212" s="252"/>
      <c r="I212" s="252"/>
      <c r="J212" s="252"/>
      <c r="K212" s="252"/>
      <c r="L212" s="252"/>
      <c r="M212" s="252"/>
      <c r="N212" s="97">
        <f t="shared" si="21"/>
        <v>0</v>
      </c>
      <c r="P212" s="14"/>
      <c r="Q212" s="117" t="str">
        <f t="shared" si="10"/>
        <v>OK</v>
      </c>
      <c r="R212" s="117" t="str">
        <f t="shared" si="11"/>
        <v>OK</v>
      </c>
      <c r="S212" s="117" t="str">
        <f t="shared" si="12"/>
        <v>OK</v>
      </c>
      <c r="T212" s="117" t="str">
        <f t="shared" si="13"/>
        <v>OK</v>
      </c>
      <c r="U212" s="117" t="str">
        <f t="shared" si="14"/>
        <v>OK</v>
      </c>
      <c r="V212" s="117" t="str">
        <f t="shared" si="15"/>
        <v>OK</v>
      </c>
      <c r="W212" s="117" t="str">
        <f t="shared" si="16"/>
        <v>OK</v>
      </c>
      <c r="X212" s="117" t="str">
        <f t="shared" si="17"/>
        <v>OK</v>
      </c>
      <c r="Y212" s="117" t="str">
        <f t="shared" si="18"/>
        <v>OK</v>
      </c>
      <c r="Z212" s="117" t="str">
        <f t="shared" si="19"/>
        <v>OK</v>
      </c>
      <c r="AA212" s="117" t="str">
        <f t="shared" si="20"/>
        <v>OK</v>
      </c>
    </row>
    <row r="213" spans="1:27">
      <c r="A213" s="196" t="s">
        <v>329</v>
      </c>
      <c r="B213" s="18" t="str">
        <f ca="1">'N3.34'!$A$12</f>
        <v>No entry required</v>
      </c>
      <c r="C213" s="65" t="s">
        <v>55</v>
      </c>
      <c r="D213" s="252"/>
      <c r="E213" s="252"/>
      <c r="F213" s="252"/>
      <c r="G213" s="252"/>
      <c r="H213" s="252"/>
      <c r="I213" s="252"/>
      <c r="J213" s="252"/>
      <c r="K213" s="252"/>
      <c r="L213" s="252"/>
      <c r="M213" s="252"/>
      <c r="N213" s="97">
        <f t="shared" si="21"/>
        <v>0</v>
      </c>
      <c r="P213" s="14"/>
      <c r="Q213" s="117" t="str">
        <f t="shared" si="10"/>
        <v>OK</v>
      </c>
      <c r="R213" s="117" t="str">
        <f t="shared" si="11"/>
        <v>OK</v>
      </c>
      <c r="S213" s="117" t="str">
        <f t="shared" si="12"/>
        <v>OK</v>
      </c>
      <c r="T213" s="117" t="str">
        <f t="shared" si="13"/>
        <v>OK</v>
      </c>
      <c r="U213" s="117" t="str">
        <f t="shared" si="14"/>
        <v>OK</v>
      </c>
      <c r="V213" s="117" t="str">
        <f t="shared" si="15"/>
        <v>OK</v>
      </c>
      <c r="W213" s="117" t="str">
        <f t="shared" si="16"/>
        <v>OK</v>
      </c>
      <c r="X213" s="117" t="str">
        <f t="shared" si="17"/>
        <v>OK</v>
      </c>
      <c r="Y213" s="117" t="str">
        <f t="shared" si="18"/>
        <v>OK</v>
      </c>
      <c r="Z213" s="117" t="str">
        <f t="shared" si="19"/>
        <v>OK</v>
      </c>
      <c r="AA213" s="117" t="str">
        <f t="shared" si="20"/>
        <v>OK</v>
      </c>
    </row>
    <row r="214" spans="1:27">
      <c r="A214" s="196" t="s">
        <v>330</v>
      </c>
      <c r="B214" s="18" t="str">
        <f ca="1">'N3.35'!$A$12</f>
        <v>No entry required</v>
      </c>
      <c r="C214" s="65" t="s">
        <v>55</v>
      </c>
      <c r="D214" s="252"/>
      <c r="E214" s="252"/>
      <c r="F214" s="252"/>
      <c r="G214" s="252"/>
      <c r="H214" s="252"/>
      <c r="I214" s="252"/>
      <c r="J214" s="252"/>
      <c r="K214" s="252"/>
      <c r="L214" s="252"/>
      <c r="M214" s="252"/>
      <c r="N214" s="97">
        <f t="shared" si="21"/>
        <v>0</v>
      </c>
      <c r="P214" s="14"/>
      <c r="Q214" s="117" t="str">
        <f t="shared" si="10"/>
        <v>OK</v>
      </c>
      <c r="R214" s="117" t="str">
        <f t="shared" si="11"/>
        <v>OK</v>
      </c>
      <c r="S214" s="117" t="str">
        <f t="shared" si="12"/>
        <v>OK</v>
      </c>
      <c r="T214" s="117" t="str">
        <f t="shared" si="13"/>
        <v>OK</v>
      </c>
      <c r="U214" s="117" t="str">
        <f t="shared" si="14"/>
        <v>OK</v>
      </c>
      <c r="V214" s="117" t="str">
        <f t="shared" si="15"/>
        <v>OK</v>
      </c>
      <c r="W214" s="117" t="str">
        <f t="shared" si="16"/>
        <v>OK</v>
      </c>
      <c r="X214" s="117" t="str">
        <f t="shared" si="17"/>
        <v>OK</v>
      </c>
      <c r="Y214" s="117" t="str">
        <f t="shared" si="18"/>
        <v>OK</v>
      </c>
      <c r="Z214" s="117" t="str">
        <f t="shared" si="19"/>
        <v>OK</v>
      </c>
      <c r="AA214" s="117" t="str">
        <f t="shared" si="20"/>
        <v>OK</v>
      </c>
    </row>
    <row r="215" spans="1:27">
      <c r="A215" s="196" t="s">
        <v>351</v>
      </c>
      <c r="B215" s="18" t="str">
        <f ca="1">'N3.36'!$A$12</f>
        <v>No entry required</v>
      </c>
      <c r="C215" s="65" t="s">
        <v>55</v>
      </c>
      <c r="D215" s="252"/>
      <c r="E215" s="252"/>
      <c r="F215" s="252"/>
      <c r="G215" s="252"/>
      <c r="H215" s="252"/>
      <c r="I215" s="252"/>
      <c r="J215" s="252"/>
      <c r="K215" s="252"/>
      <c r="L215" s="252"/>
      <c r="M215" s="252"/>
      <c r="N215" s="97">
        <f t="shared" si="21"/>
        <v>0</v>
      </c>
      <c r="P215" s="14"/>
      <c r="Q215" s="117" t="str">
        <f t="shared" si="10"/>
        <v>OK</v>
      </c>
      <c r="R215" s="117" t="str">
        <f t="shared" si="11"/>
        <v>OK</v>
      </c>
      <c r="S215" s="117" t="str">
        <f t="shared" si="12"/>
        <v>OK</v>
      </c>
      <c r="T215" s="117" t="str">
        <f t="shared" si="13"/>
        <v>OK</v>
      </c>
      <c r="U215" s="117" t="str">
        <f t="shared" si="14"/>
        <v>OK</v>
      </c>
      <c r="V215" s="117" t="str">
        <f t="shared" si="15"/>
        <v>OK</v>
      </c>
      <c r="W215" s="117" t="str">
        <f t="shared" si="16"/>
        <v>OK</v>
      </c>
      <c r="X215" s="117" t="str">
        <f t="shared" si="17"/>
        <v>OK</v>
      </c>
      <c r="Y215" s="117" t="str">
        <f t="shared" si="18"/>
        <v>OK</v>
      </c>
      <c r="Z215" s="117" t="str">
        <f t="shared" si="19"/>
        <v>OK</v>
      </c>
      <c r="AA215" s="117" t="str">
        <f t="shared" si="20"/>
        <v>OK</v>
      </c>
    </row>
    <row r="216" spans="1:27">
      <c r="A216" s="196" t="s">
        <v>352</v>
      </c>
      <c r="B216" s="18" t="str">
        <f ca="1">'N3.37'!$A$12</f>
        <v>No entry required</v>
      </c>
      <c r="C216" s="65" t="s">
        <v>55</v>
      </c>
      <c r="D216" s="252"/>
      <c r="E216" s="252"/>
      <c r="F216" s="252"/>
      <c r="G216" s="252"/>
      <c r="H216" s="252"/>
      <c r="I216" s="252"/>
      <c r="J216" s="252"/>
      <c r="K216" s="252"/>
      <c r="L216" s="252"/>
      <c r="M216" s="252"/>
      <c r="N216" s="97">
        <f t="shared" si="21"/>
        <v>0</v>
      </c>
      <c r="P216" s="14"/>
      <c r="Q216" s="117" t="str">
        <f t="shared" si="10"/>
        <v>OK</v>
      </c>
      <c r="R216" s="117" t="str">
        <f t="shared" si="11"/>
        <v>OK</v>
      </c>
      <c r="S216" s="117" t="str">
        <f t="shared" si="12"/>
        <v>OK</v>
      </c>
      <c r="T216" s="117" t="str">
        <f t="shared" si="13"/>
        <v>OK</v>
      </c>
      <c r="U216" s="117" t="str">
        <f t="shared" si="14"/>
        <v>OK</v>
      </c>
      <c r="V216" s="117" t="str">
        <f t="shared" si="15"/>
        <v>OK</v>
      </c>
      <c r="W216" s="117" t="str">
        <f t="shared" si="16"/>
        <v>OK</v>
      </c>
      <c r="X216" s="117" t="str">
        <f t="shared" si="17"/>
        <v>OK</v>
      </c>
      <c r="Y216" s="117" t="str">
        <f t="shared" si="18"/>
        <v>OK</v>
      </c>
      <c r="Z216" s="117" t="str">
        <f t="shared" si="19"/>
        <v>OK</v>
      </c>
      <c r="AA216" s="117" t="str">
        <f t="shared" si="20"/>
        <v>OK</v>
      </c>
    </row>
    <row r="217" spans="1:27">
      <c r="A217" s="196" t="s">
        <v>353</v>
      </c>
      <c r="B217" s="18" t="str">
        <f ca="1">'N3.38'!$A$12</f>
        <v>No entry required</v>
      </c>
      <c r="C217" s="65" t="s">
        <v>55</v>
      </c>
      <c r="D217" s="252"/>
      <c r="E217" s="252"/>
      <c r="F217" s="252"/>
      <c r="G217" s="252"/>
      <c r="H217" s="252"/>
      <c r="I217" s="252"/>
      <c r="J217" s="252"/>
      <c r="K217" s="252"/>
      <c r="L217" s="252"/>
      <c r="M217" s="252"/>
      <c r="N217" s="97">
        <f t="shared" si="21"/>
        <v>0</v>
      </c>
      <c r="P217" s="14"/>
      <c r="Q217" s="117" t="str">
        <f t="shared" si="10"/>
        <v>OK</v>
      </c>
      <c r="R217" s="117" t="str">
        <f t="shared" si="11"/>
        <v>OK</v>
      </c>
      <c r="S217" s="117" t="str">
        <f t="shared" si="12"/>
        <v>OK</v>
      </c>
      <c r="T217" s="117" t="str">
        <f t="shared" si="13"/>
        <v>OK</v>
      </c>
      <c r="U217" s="117" t="str">
        <f t="shared" si="14"/>
        <v>OK</v>
      </c>
      <c r="V217" s="117" t="str">
        <f t="shared" si="15"/>
        <v>OK</v>
      </c>
      <c r="W217" s="117" t="str">
        <f t="shared" si="16"/>
        <v>OK</v>
      </c>
      <c r="X217" s="117" t="str">
        <f t="shared" si="17"/>
        <v>OK</v>
      </c>
      <c r="Y217" s="117" t="str">
        <f t="shared" si="18"/>
        <v>OK</v>
      </c>
      <c r="Z217" s="117" t="str">
        <f t="shared" si="19"/>
        <v>OK</v>
      </c>
      <c r="AA217" s="117" t="str">
        <f t="shared" si="20"/>
        <v>OK</v>
      </c>
    </row>
    <row r="218" spans="1:27">
      <c r="A218" s="196" t="s">
        <v>354</v>
      </c>
      <c r="B218" s="18" t="str">
        <f ca="1">'N3.40'!$A$12</f>
        <v>No entry required</v>
      </c>
      <c r="C218" s="65" t="s">
        <v>55</v>
      </c>
      <c r="D218" s="252"/>
      <c r="E218" s="252"/>
      <c r="F218" s="252"/>
      <c r="G218" s="252"/>
      <c r="H218" s="252"/>
      <c r="I218" s="252"/>
      <c r="J218" s="252"/>
      <c r="K218" s="252"/>
      <c r="L218" s="252"/>
      <c r="M218" s="252"/>
      <c r="N218" s="97">
        <f t="shared" si="21"/>
        <v>0</v>
      </c>
      <c r="P218" s="14"/>
      <c r="Q218" s="117" t="str">
        <f t="shared" ref="Q218:AA225" si="22">IF(ABS(D46-D89-D132-D175-D218)&lt;0.01,"OK","Error")</f>
        <v>OK</v>
      </c>
      <c r="R218" s="117" t="str">
        <f t="shared" si="22"/>
        <v>OK</v>
      </c>
      <c r="S218" s="117" t="str">
        <f t="shared" si="22"/>
        <v>OK</v>
      </c>
      <c r="T218" s="117" t="str">
        <f t="shared" si="22"/>
        <v>OK</v>
      </c>
      <c r="U218" s="117" t="str">
        <f t="shared" si="22"/>
        <v>OK</v>
      </c>
      <c r="V218" s="117" t="str">
        <f t="shared" si="22"/>
        <v>OK</v>
      </c>
      <c r="W218" s="117" t="str">
        <f t="shared" si="22"/>
        <v>OK</v>
      </c>
      <c r="X218" s="117" t="str">
        <f t="shared" si="22"/>
        <v>OK</v>
      </c>
      <c r="Y218" s="117" t="str">
        <f t="shared" si="22"/>
        <v>OK</v>
      </c>
      <c r="Z218" s="117" t="str">
        <f t="shared" si="22"/>
        <v>OK</v>
      </c>
      <c r="AA218" s="117" t="str">
        <f t="shared" si="22"/>
        <v>OK</v>
      </c>
    </row>
    <row r="219" spans="1:27">
      <c r="A219" s="196" t="s">
        <v>355</v>
      </c>
      <c r="B219" s="18" t="str">
        <f ca="1">'N3.41'!$A$12</f>
        <v>No entry required</v>
      </c>
      <c r="C219" s="65" t="s">
        <v>55</v>
      </c>
      <c r="D219" s="252"/>
      <c r="E219" s="252"/>
      <c r="F219" s="252"/>
      <c r="G219" s="252"/>
      <c r="H219" s="252"/>
      <c r="I219" s="252"/>
      <c r="J219" s="252"/>
      <c r="K219" s="252"/>
      <c r="L219" s="252"/>
      <c r="M219" s="252"/>
      <c r="N219" s="97">
        <f t="shared" si="21"/>
        <v>0</v>
      </c>
      <c r="P219" s="14"/>
      <c r="Q219" s="117" t="str">
        <f t="shared" si="22"/>
        <v>OK</v>
      </c>
      <c r="R219" s="117" t="str">
        <f t="shared" si="22"/>
        <v>OK</v>
      </c>
      <c r="S219" s="117" t="str">
        <f t="shared" si="22"/>
        <v>OK</v>
      </c>
      <c r="T219" s="117" t="str">
        <f t="shared" si="22"/>
        <v>OK</v>
      </c>
      <c r="U219" s="117" t="str">
        <f t="shared" si="22"/>
        <v>OK</v>
      </c>
      <c r="V219" s="117" t="str">
        <f t="shared" si="22"/>
        <v>OK</v>
      </c>
      <c r="W219" s="117" t="str">
        <f t="shared" si="22"/>
        <v>OK</v>
      </c>
      <c r="X219" s="117" t="str">
        <f t="shared" si="22"/>
        <v>OK</v>
      </c>
      <c r="Y219" s="117" t="str">
        <f t="shared" si="22"/>
        <v>OK</v>
      </c>
      <c r="Z219" s="117" t="str">
        <f t="shared" si="22"/>
        <v>OK</v>
      </c>
      <c r="AA219" s="117" t="str">
        <f t="shared" si="22"/>
        <v>OK</v>
      </c>
    </row>
    <row r="220" spans="1:27">
      <c r="A220" s="196" t="s">
        <v>356</v>
      </c>
      <c r="B220" s="18" t="str">
        <f ca="1">'N3.42'!$A$12</f>
        <v>No entry required</v>
      </c>
      <c r="C220" s="65" t="s">
        <v>55</v>
      </c>
      <c r="D220" s="252"/>
      <c r="E220" s="252"/>
      <c r="F220" s="252"/>
      <c r="G220" s="252"/>
      <c r="H220" s="252"/>
      <c r="I220" s="252"/>
      <c r="J220" s="252"/>
      <c r="K220" s="252"/>
      <c r="L220" s="252"/>
      <c r="M220" s="252"/>
      <c r="N220" s="97">
        <f t="shared" si="21"/>
        <v>0</v>
      </c>
      <c r="P220" s="14"/>
      <c r="Q220" s="117" t="str">
        <f t="shared" si="22"/>
        <v>OK</v>
      </c>
      <c r="R220" s="117" t="str">
        <f t="shared" si="22"/>
        <v>OK</v>
      </c>
      <c r="S220" s="117" t="str">
        <f t="shared" si="22"/>
        <v>OK</v>
      </c>
      <c r="T220" s="117" t="str">
        <f t="shared" si="22"/>
        <v>OK</v>
      </c>
      <c r="U220" s="117" t="str">
        <f t="shared" si="22"/>
        <v>OK</v>
      </c>
      <c r="V220" s="117" t="str">
        <f t="shared" si="22"/>
        <v>OK</v>
      </c>
      <c r="W220" s="117" t="str">
        <f t="shared" si="22"/>
        <v>OK</v>
      </c>
      <c r="X220" s="117" t="str">
        <f t="shared" si="22"/>
        <v>OK</v>
      </c>
      <c r="Y220" s="117" t="str">
        <f t="shared" si="22"/>
        <v>OK</v>
      </c>
      <c r="Z220" s="117" t="str">
        <f t="shared" si="22"/>
        <v>OK</v>
      </c>
      <c r="AA220" s="117" t="str">
        <f t="shared" si="22"/>
        <v>OK</v>
      </c>
    </row>
    <row r="221" spans="1:27">
      <c r="A221" s="196" t="s">
        <v>357</v>
      </c>
      <c r="B221" s="18" t="str">
        <f ca="1">'N3.43'!$A$12</f>
        <v>No entry required</v>
      </c>
      <c r="C221" s="65" t="s">
        <v>55</v>
      </c>
      <c r="D221" s="252"/>
      <c r="E221" s="252"/>
      <c r="F221" s="252"/>
      <c r="G221" s="252"/>
      <c r="H221" s="252"/>
      <c r="I221" s="252"/>
      <c r="J221" s="252"/>
      <c r="K221" s="252"/>
      <c r="L221" s="252"/>
      <c r="M221" s="252"/>
      <c r="N221" s="97">
        <f t="shared" si="21"/>
        <v>0</v>
      </c>
      <c r="P221" s="14"/>
      <c r="Q221" s="117" t="str">
        <f t="shared" si="22"/>
        <v>OK</v>
      </c>
      <c r="R221" s="117" t="str">
        <f t="shared" si="22"/>
        <v>OK</v>
      </c>
      <c r="S221" s="117" t="str">
        <f t="shared" si="22"/>
        <v>OK</v>
      </c>
      <c r="T221" s="117" t="str">
        <f t="shared" si="22"/>
        <v>OK</v>
      </c>
      <c r="U221" s="117" t="str">
        <f t="shared" si="22"/>
        <v>OK</v>
      </c>
      <c r="V221" s="117" t="str">
        <f t="shared" si="22"/>
        <v>OK</v>
      </c>
      <c r="W221" s="117" t="str">
        <f t="shared" si="22"/>
        <v>OK</v>
      </c>
      <c r="X221" s="117" t="str">
        <f t="shared" si="22"/>
        <v>OK</v>
      </c>
      <c r="Y221" s="117" t="str">
        <f t="shared" si="22"/>
        <v>OK</v>
      </c>
      <c r="Z221" s="117" t="str">
        <f t="shared" si="22"/>
        <v>OK</v>
      </c>
      <c r="AA221" s="117" t="str">
        <f t="shared" si="22"/>
        <v>OK</v>
      </c>
    </row>
    <row r="222" spans="1:27">
      <c r="A222" s="196" t="s">
        <v>358</v>
      </c>
      <c r="B222" s="18" t="str">
        <f ca="1">'N3.44'!$A$12</f>
        <v>No entry required</v>
      </c>
      <c r="C222" s="65" t="s">
        <v>55</v>
      </c>
      <c r="D222" s="252"/>
      <c r="E222" s="252"/>
      <c r="F222" s="252"/>
      <c r="G222" s="252"/>
      <c r="H222" s="252"/>
      <c r="I222" s="252"/>
      <c r="J222" s="252"/>
      <c r="K222" s="252"/>
      <c r="L222" s="252"/>
      <c r="M222" s="252"/>
      <c r="N222" s="97">
        <f t="shared" si="21"/>
        <v>0</v>
      </c>
      <c r="P222" s="14"/>
      <c r="Q222" s="117" t="str">
        <f t="shared" si="22"/>
        <v>OK</v>
      </c>
      <c r="R222" s="117" t="str">
        <f t="shared" si="22"/>
        <v>OK</v>
      </c>
      <c r="S222" s="117" t="str">
        <f t="shared" si="22"/>
        <v>OK</v>
      </c>
      <c r="T222" s="117" t="str">
        <f t="shared" si="22"/>
        <v>OK</v>
      </c>
      <c r="U222" s="117" t="str">
        <f t="shared" si="22"/>
        <v>OK</v>
      </c>
      <c r="V222" s="117" t="str">
        <f t="shared" si="22"/>
        <v>OK</v>
      </c>
      <c r="W222" s="117" t="str">
        <f t="shared" si="22"/>
        <v>OK</v>
      </c>
      <c r="X222" s="117" t="str">
        <f t="shared" si="22"/>
        <v>OK</v>
      </c>
      <c r="Y222" s="117" t="str">
        <f t="shared" si="22"/>
        <v>OK</v>
      </c>
      <c r="Z222" s="117" t="str">
        <f t="shared" si="22"/>
        <v>OK</v>
      </c>
      <c r="AA222" s="117" t="str">
        <f t="shared" si="22"/>
        <v>OK</v>
      </c>
    </row>
    <row r="223" spans="1:27">
      <c r="A223" s="196" t="s">
        <v>359</v>
      </c>
      <c r="B223" s="18" t="str">
        <f ca="1">'N3.45'!$A$12</f>
        <v>No entry required</v>
      </c>
      <c r="C223" s="65" t="s">
        <v>55</v>
      </c>
      <c r="D223" s="252"/>
      <c r="E223" s="252"/>
      <c r="F223" s="252"/>
      <c r="G223" s="252"/>
      <c r="H223" s="252"/>
      <c r="I223" s="252"/>
      <c r="J223" s="252"/>
      <c r="K223" s="252"/>
      <c r="L223" s="252"/>
      <c r="M223" s="252"/>
      <c r="N223" s="97">
        <f t="shared" si="21"/>
        <v>0</v>
      </c>
      <c r="P223" s="14"/>
      <c r="Q223" s="117" t="str">
        <f t="shared" si="22"/>
        <v>OK</v>
      </c>
      <c r="R223" s="117" t="str">
        <f t="shared" si="22"/>
        <v>OK</v>
      </c>
      <c r="S223" s="117" t="str">
        <f t="shared" si="22"/>
        <v>OK</v>
      </c>
      <c r="T223" s="117" t="str">
        <f t="shared" si="22"/>
        <v>OK</v>
      </c>
      <c r="U223" s="117" t="str">
        <f t="shared" si="22"/>
        <v>OK</v>
      </c>
      <c r="V223" s="117" t="str">
        <f t="shared" si="22"/>
        <v>OK</v>
      </c>
      <c r="W223" s="117" t="str">
        <f t="shared" si="22"/>
        <v>OK</v>
      </c>
      <c r="X223" s="117" t="str">
        <f t="shared" si="22"/>
        <v>OK</v>
      </c>
      <c r="Y223" s="117" t="str">
        <f t="shared" si="22"/>
        <v>OK</v>
      </c>
      <c r="Z223" s="117" t="str">
        <f t="shared" si="22"/>
        <v>OK</v>
      </c>
      <c r="AA223" s="117" t="str">
        <f t="shared" si="22"/>
        <v>OK</v>
      </c>
    </row>
    <row r="224" spans="1:27">
      <c r="A224" s="196" t="s">
        <v>360</v>
      </c>
      <c r="B224" s="18" t="str">
        <f ca="1">'N3.46'!$A$12</f>
        <v>No entry required</v>
      </c>
      <c r="C224" s="65" t="s">
        <v>55</v>
      </c>
      <c r="D224" s="252"/>
      <c r="E224" s="252"/>
      <c r="F224" s="252"/>
      <c r="G224" s="252"/>
      <c r="H224" s="252"/>
      <c r="I224" s="252"/>
      <c r="J224" s="252"/>
      <c r="K224" s="252"/>
      <c r="L224" s="252"/>
      <c r="M224" s="252"/>
      <c r="N224" s="97">
        <f t="shared" si="21"/>
        <v>0</v>
      </c>
      <c r="P224" s="14"/>
      <c r="Q224" s="117" t="str">
        <f t="shared" si="22"/>
        <v>OK</v>
      </c>
      <c r="R224" s="117" t="str">
        <f t="shared" si="22"/>
        <v>OK</v>
      </c>
      <c r="S224" s="117" t="str">
        <f t="shared" si="22"/>
        <v>OK</v>
      </c>
      <c r="T224" s="117" t="str">
        <f t="shared" si="22"/>
        <v>OK</v>
      </c>
      <c r="U224" s="117" t="str">
        <f t="shared" si="22"/>
        <v>OK</v>
      </c>
      <c r="V224" s="117" t="str">
        <f t="shared" si="22"/>
        <v>OK</v>
      </c>
      <c r="W224" s="117" t="str">
        <f t="shared" si="22"/>
        <v>OK</v>
      </c>
      <c r="X224" s="117" t="str">
        <f t="shared" si="22"/>
        <v>OK</v>
      </c>
      <c r="Y224" s="117" t="str">
        <f t="shared" si="22"/>
        <v>OK</v>
      </c>
      <c r="Z224" s="117" t="str">
        <f t="shared" si="22"/>
        <v>OK</v>
      </c>
      <c r="AA224" s="117" t="str">
        <f t="shared" si="22"/>
        <v>OK</v>
      </c>
    </row>
    <row r="225" spans="1:27">
      <c r="A225" s="196" t="s">
        <v>361</v>
      </c>
      <c r="B225" s="18" t="str">
        <f ca="1">'N3.47'!$A$12</f>
        <v>No entry required</v>
      </c>
      <c r="C225" s="65" t="s">
        <v>55</v>
      </c>
      <c r="D225" s="252"/>
      <c r="E225" s="252"/>
      <c r="F225" s="252"/>
      <c r="G225" s="252"/>
      <c r="H225" s="252"/>
      <c r="I225" s="252"/>
      <c r="J225" s="252"/>
      <c r="K225" s="252"/>
      <c r="L225" s="252"/>
      <c r="M225" s="252"/>
      <c r="N225" s="97">
        <f t="shared" si="21"/>
        <v>0</v>
      </c>
      <c r="P225" s="14"/>
      <c r="Q225" s="117" t="str">
        <f t="shared" si="22"/>
        <v>OK</v>
      </c>
      <c r="R225" s="117" t="str">
        <f t="shared" si="22"/>
        <v>OK</v>
      </c>
      <c r="S225" s="117" t="str">
        <f t="shared" si="22"/>
        <v>OK</v>
      </c>
      <c r="T225" s="117" t="str">
        <f t="shared" si="22"/>
        <v>OK</v>
      </c>
      <c r="U225" s="117" t="str">
        <f t="shared" si="22"/>
        <v>OK</v>
      </c>
      <c r="V225" s="117" t="str">
        <f t="shared" si="22"/>
        <v>OK</v>
      </c>
      <c r="W225" s="117" t="str">
        <f t="shared" si="22"/>
        <v>OK</v>
      </c>
      <c r="X225" s="117" t="str">
        <f t="shared" si="22"/>
        <v>OK</v>
      </c>
      <c r="Y225" s="117" t="str">
        <f t="shared" si="22"/>
        <v>OK</v>
      </c>
      <c r="Z225" s="117" t="str">
        <f t="shared" si="22"/>
        <v>OK</v>
      </c>
      <c r="AA225" s="117" t="str">
        <f t="shared" si="22"/>
        <v>OK</v>
      </c>
    </row>
    <row r="226" spans="1:27">
      <c r="A226" s="17"/>
      <c r="B226" s="18" t="s">
        <v>29</v>
      </c>
      <c r="C226" s="65" t="s">
        <v>55</v>
      </c>
      <c r="D226" s="65"/>
      <c r="E226" s="65"/>
      <c r="F226" s="65"/>
      <c r="G226" s="65"/>
      <c r="H226" s="65"/>
      <c r="I226" s="65"/>
      <c r="J226" s="65"/>
      <c r="K226" s="65"/>
      <c r="L226" s="65"/>
      <c r="M226" s="65"/>
      <c r="N226" s="36">
        <f>SUM(N189:N225)</f>
        <v>42.275676183305869</v>
      </c>
      <c r="O226" s="256"/>
      <c r="P226" s="14"/>
      <c r="Q226" s="120" t="str">
        <f t="shared" ref="Q226:AA226" si="23">IF(ISERROR(MATCH("Error",Q189:Q225,0)),"OK","Error")</f>
        <v>OK</v>
      </c>
      <c r="R226" s="120" t="str">
        <f t="shared" si="23"/>
        <v>OK</v>
      </c>
      <c r="S226" s="120" t="str">
        <f t="shared" si="23"/>
        <v>OK</v>
      </c>
      <c r="T226" s="120" t="str">
        <f t="shared" si="23"/>
        <v>OK</v>
      </c>
      <c r="U226" s="120" t="str">
        <f t="shared" si="23"/>
        <v>OK</v>
      </c>
      <c r="V226" s="120" t="str">
        <f t="shared" si="23"/>
        <v>OK</v>
      </c>
      <c r="W226" s="120" t="str">
        <f t="shared" si="23"/>
        <v>OK</v>
      </c>
      <c r="X226" s="120" t="str">
        <f t="shared" si="23"/>
        <v>OK</v>
      </c>
      <c r="Y226" s="120" t="str">
        <f t="shared" si="23"/>
        <v>OK</v>
      </c>
      <c r="Z226" s="120" t="str">
        <f t="shared" si="23"/>
        <v>OK</v>
      </c>
      <c r="AA226" s="120" t="str">
        <f t="shared" si="23"/>
        <v>OK</v>
      </c>
    </row>
  </sheetData>
  <mergeCells count="7">
    <mergeCell ref="D187:M187"/>
    <mergeCell ref="Q187:Z187"/>
    <mergeCell ref="D15:M15"/>
    <mergeCell ref="Q15:Z15"/>
    <mergeCell ref="D58:M58"/>
    <mergeCell ref="D101:M101"/>
    <mergeCell ref="D144:M14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249977111117893"/>
  </sheetPr>
  <dimension ref="A1:F77"/>
  <sheetViews>
    <sheetView workbookViewId="0"/>
  </sheetViews>
  <sheetFormatPr defaultColWidth="9" defaultRowHeight="12.75"/>
  <cols>
    <col min="1" max="1" width="35" style="49" customWidth="1"/>
    <col min="2" max="2" width="72.85546875" style="49" customWidth="1"/>
    <col min="3" max="3" width="6.85546875" style="49" customWidth="1"/>
    <col min="4" max="5" width="19" style="50" bestFit="1" customWidth="1"/>
    <col min="6" max="46" width="9" style="49"/>
    <col min="47" max="47" width="9.42578125" style="49" bestFit="1" customWidth="1"/>
    <col min="48" max="16384" width="9" style="49"/>
  </cols>
  <sheetData>
    <row r="1" spans="1:6" ht="24.75">
      <c r="A1" s="1" t="str">
        <f>N0_Cover!A1</f>
        <v>RIIO-2 Business Plan Data Template</v>
      </c>
      <c r="B1" s="2"/>
      <c r="C1" s="2"/>
      <c r="D1" s="2"/>
      <c r="E1" s="2"/>
      <c r="F1" s="166"/>
    </row>
    <row r="2" spans="1:6" s="62" customFormat="1" ht="22.5">
      <c r="A2" s="1" t="str">
        <f>N0_Cover!$B$12</f>
        <v>Scottish Power Transmission</v>
      </c>
      <c r="B2" s="4"/>
      <c r="C2" s="4"/>
      <c r="D2" s="4"/>
      <c r="E2" s="4"/>
    </row>
    <row r="3" spans="1:6" s="48" customFormat="1" ht="19.5">
      <c r="A3" s="5" t="str">
        <f>"Workbook " &amp; N0_Cover!$B$14</f>
        <v>Workbook N: NARM</v>
      </c>
      <c r="B3" s="6"/>
      <c r="C3" s="6"/>
      <c r="D3" s="6"/>
      <c r="E3" s="6"/>
    </row>
    <row r="4" spans="1:6" s="48" customFormat="1" ht="19.5">
      <c r="A4" s="7" t="str">
        <f>"Submission Version " &amp; N0_Cover!$B$15 &amp; " - Submitted on " &amp; TEXT(N0_Cover!$B$16,"dd mmm yyyy")</f>
        <v>Submission Version 3.0 - Submitted on 09 Dec 2019</v>
      </c>
      <c r="B4" s="8"/>
      <c r="C4" s="8"/>
      <c r="D4" s="8"/>
      <c r="E4" s="8"/>
    </row>
    <row r="5" spans="1:6" s="48" customFormat="1" ht="19.5">
      <c r="A5" s="7" t="str">
        <f>"Template Version: " &amp; N0_Cover!$B$11</f>
        <v>Template Version: v3.0</v>
      </c>
      <c r="B5" s="8"/>
      <c r="C5" s="8"/>
      <c r="D5" s="8"/>
      <c r="E5" s="8"/>
    </row>
    <row r="6" spans="1:6" s="47" customFormat="1" ht="19.5">
      <c r="A6" s="5" t="str">
        <f ca="1">"Sheet: " &amp;VLOOKUP(RIGHT(CELL("filename",A1),LEN(CELL("filename",A1))-FIND("]",CELL("filename",A1))),'N0.1_Contents'!$A$11:$B$77,2,FALSE)</f>
        <v>Sheet: N0.1 Contents</v>
      </c>
      <c r="B6" s="6"/>
      <c r="C6" s="6"/>
      <c r="D6" s="6"/>
      <c r="E6" s="6"/>
    </row>
    <row r="7" spans="1:6" ht="18">
      <c r="A7" s="7" t="str">
        <f>"Prices Base: " &amp; 'N0.5_Data_Constants'!C13</f>
        <v>Prices Base: 2018/19</v>
      </c>
      <c r="B7" s="8"/>
      <c r="C7" s="8"/>
      <c r="D7" s="8"/>
      <c r="E7" s="8"/>
    </row>
    <row r="8" spans="1:6" s="160" customFormat="1">
      <c r="A8" s="171" t="str">
        <f ca="1">"Error Checks: " &amp; IF(ISERROR(MATCH("Error",$A$9:$D$9,0)),"OK","Error")</f>
        <v>Error Checks: OK</v>
      </c>
      <c r="B8" s="172"/>
      <c r="C8" s="172"/>
      <c r="D8" s="172"/>
      <c r="E8" s="172"/>
    </row>
    <row r="9" spans="1:6" s="160" customFormat="1">
      <c r="A9" s="178" t="str">
        <f>IF(ISERROR(MATCH("Error",A10:A184,0)),"-","Error")</f>
        <v>-</v>
      </c>
      <c r="B9" s="178" t="str">
        <f>IF(ISERROR(MATCH("Error",B10:B184,0)),"-","Error")</f>
        <v>-</v>
      </c>
      <c r="C9" s="178" t="str">
        <f>IF(ISERROR(MATCH("Error",C10:C184,0)),"-","Error")</f>
        <v>-</v>
      </c>
      <c r="D9" s="178" t="str">
        <f ca="1">IF(ISERROR(MATCH("Error",D10:D184,0)),"-","Error")</f>
        <v>-</v>
      </c>
      <c r="E9" s="178"/>
    </row>
    <row r="11" spans="1:6">
      <c r="A11" s="61" t="s">
        <v>50</v>
      </c>
      <c r="B11" s="61" t="s">
        <v>49</v>
      </c>
      <c r="C11" s="60" t="s">
        <v>48</v>
      </c>
      <c r="D11" s="60" t="s">
        <v>238</v>
      </c>
      <c r="E11" s="60" t="s">
        <v>239</v>
      </c>
    </row>
    <row r="12" spans="1:6">
      <c r="A12" s="59" t="s">
        <v>72</v>
      </c>
      <c r="B12" s="59" t="s">
        <v>76</v>
      </c>
      <c r="C12" s="54" t="str">
        <f t="shared" ref="C12:C77" si="0">IF($A12 = "", "-", HYPERLINK("#'"&amp; $A12 &amp;"'!A1","Go"))</f>
        <v>Go</v>
      </c>
      <c r="D12" s="54" t="str">
        <f t="shared" ref="D12:D77" ca="1" si="1">IF($A12="", "-", IF(ISERROR(INDIRECT($A12 &amp; "!A1")),"Incorrect Tab Name","OK"))</f>
        <v>OK</v>
      </c>
      <c r="E12" s="54" t="str">
        <f ca="1">IFERROR(IF(SUBSTITUTE(INDIRECT($A12 &amp; "!A8"),"Error Checks: ","")="Error","Error","-"),"-")</f>
        <v>-</v>
      </c>
    </row>
    <row r="13" spans="1:6">
      <c r="A13" s="68" t="s">
        <v>73</v>
      </c>
      <c r="B13" s="55" t="s">
        <v>74</v>
      </c>
      <c r="C13" s="54" t="str">
        <f t="shared" si="0"/>
        <v>Go</v>
      </c>
      <c r="D13" s="54" t="str">
        <f t="shared" ca="1" si="1"/>
        <v>OK</v>
      </c>
      <c r="E13" s="54" t="str">
        <f t="shared" ref="E13:E67" ca="1" si="2">IFERROR(IF(SUBSTITUTE(INDIRECT($A13 &amp; "!A8"),"Error Checks: ","")="Error","Error","-"),"-")</f>
        <v>-</v>
      </c>
    </row>
    <row r="14" spans="1:6">
      <c r="A14" s="134" t="s">
        <v>169</v>
      </c>
      <c r="B14" s="134" t="s">
        <v>170</v>
      </c>
      <c r="C14" s="56" t="str">
        <f t="shared" si="0"/>
        <v>Go</v>
      </c>
      <c r="D14" s="54" t="str">
        <f t="shared" ca="1" si="1"/>
        <v>OK</v>
      </c>
      <c r="E14" s="54" t="str">
        <f t="shared" ca="1" si="2"/>
        <v>-</v>
      </c>
    </row>
    <row r="15" spans="1:6">
      <c r="A15" s="134" t="s">
        <v>171</v>
      </c>
      <c r="B15" s="134" t="s">
        <v>172</v>
      </c>
      <c r="C15" s="56" t="str">
        <f t="shared" si="0"/>
        <v>Go</v>
      </c>
      <c r="D15" s="54" t="str">
        <f t="shared" ca="1" si="1"/>
        <v>OK</v>
      </c>
      <c r="E15" s="54" t="str">
        <f t="shared" ca="1" si="2"/>
        <v>-</v>
      </c>
    </row>
    <row r="16" spans="1:6">
      <c r="A16" s="179" t="s">
        <v>243</v>
      </c>
      <c r="B16" s="198" t="s">
        <v>369</v>
      </c>
      <c r="C16" s="56" t="str">
        <f t="shared" si="0"/>
        <v>Go</v>
      </c>
      <c r="D16" s="54" t="str">
        <f t="shared" ca="1" si="1"/>
        <v>OK</v>
      </c>
      <c r="E16" s="54" t="str">
        <f t="shared" ca="1" si="2"/>
        <v>-</v>
      </c>
    </row>
    <row r="17" spans="1:5">
      <c r="A17" s="179" t="s">
        <v>240</v>
      </c>
      <c r="B17" s="55" t="s">
        <v>75</v>
      </c>
      <c r="C17" s="56" t="str">
        <f t="shared" si="0"/>
        <v>Go</v>
      </c>
      <c r="D17" s="54" t="str">
        <f t="shared" ca="1" si="1"/>
        <v>OK</v>
      </c>
      <c r="E17" s="54" t="str">
        <f t="shared" ca="1" si="2"/>
        <v>-</v>
      </c>
    </row>
    <row r="18" spans="1:5">
      <c r="A18" s="187" t="s">
        <v>281</v>
      </c>
      <c r="B18" s="187" t="s">
        <v>282</v>
      </c>
      <c r="C18" s="56" t="str">
        <f t="shared" si="0"/>
        <v>Go</v>
      </c>
      <c r="D18" s="54" t="str">
        <f t="shared" ca="1" si="1"/>
        <v>OK</v>
      </c>
      <c r="E18" s="54" t="str">
        <f t="shared" ca="1" si="2"/>
        <v>-</v>
      </c>
    </row>
    <row r="19" spans="1:5">
      <c r="A19" s="55"/>
      <c r="B19" s="55"/>
      <c r="C19" s="56" t="str">
        <f t="shared" si="0"/>
        <v>-</v>
      </c>
      <c r="D19" s="54" t="str">
        <f t="shared" ca="1" si="1"/>
        <v>-</v>
      </c>
      <c r="E19" s="54" t="str">
        <f t="shared" ca="1" si="2"/>
        <v>-</v>
      </c>
    </row>
    <row r="20" spans="1:5">
      <c r="A20" s="58" t="s">
        <v>91</v>
      </c>
      <c r="B20" s="58" t="s">
        <v>92</v>
      </c>
      <c r="C20" s="56" t="str">
        <f t="shared" si="0"/>
        <v>Go</v>
      </c>
      <c r="D20" s="54" t="str">
        <f t="shared" ca="1" si="1"/>
        <v>OK</v>
      </c>
      <c r="E20" s="54" t="str">
        <f t="shared" ca="1" si="2"/>
        <v>-</v>
      </c>
    </row>
    <row r="21" spans="1:5" s="210" customFormat="1">
      <c r="A21" s="208" t="s">
        <v>416</v>
      </c>
      <c r="B21" s="208" t="s">
        <v>416</v>
      </c>
      <c r="C21" s="56" t="str">
        <f t="shared" si="0"/>
        <v>Go</v>
      </c>
      <c r="D21" s="209" t="str">
        <f t="shared" ca="1" si="1"/>
        <v>OK</v>
      </c>
      <c r="E21" s="209" t="str">
        <f t="shared" ca="1" si="2"/>
        <v>-</v>
      </c>
    </row>
    <row r="22" spans="1:5">
      <c r="A22" s="68" t="s">
        <v>78</v>
      </c>
      <c r="B22" s="68" t="s">
        <v>79</v>
      </c>
      <c r="C22" s="56" t="str">
        <f t="shared" si="0"/>
        <v>Go</v>
      </c>
      <c r="D22" s="54" t="str">
        <f t="shared" ca="1" si="1"/>
        <v>OK</v>
      </c>
      <c r="E22" s="54" t="str">
        <f t="shared" ca="1" si="2"/>
        <v>-</v>
      </c>
    </row>
    <row r="23" spans="1:5">
      <c r="A23" s="68" t="s">
        <v>80</v>
      </c>
      <c r="B23" s="68" t="s">
        <v>81</v>
      </c>
      <c r="C23" s="56" t="str">
        <f t="shared" si="0"/>
        <v>Go</v>
      </c>
      <c r="D23" s="54" t="str">
        <f t="shared" ca="1" si="1"/>
        <v>OK</v>
      </c>
      <c r="E23" s="54" t="str">
        <f t="shared" ca="1" si="2"/>
        <v>-</v>
      </c>
    </row>
    <row r="24" spans="1:5">
      <c r="A24" s="68" t="s">
        <v>87</v>
      </c>
      <c r="B24" s="68" t="s">
        <v>88</v>
      </c>
      <c r="C24" s="56"/>
      <c r="D24" s="54" t="s">
        <v>854</v>
      </c>
      <c r="E24" s="54"/>
    </row>
    <row r="25" spans="1:5">
      <c r="A25" s="55"/>
      <c r="B25" s="55"/>
      <c r="C25" s="56" t="str">
        <f t="shared" si="0"/>
        <v>-</v>
      </c>
      <c r="D25" s="54" t="str">
        <f t="shared" ca="1" si="1"/>
        <v>-</v>
      </c>
      <c r="E25" s="54" t="str">
        <f t="shared" ca="1" si="2"/>
        <v>-</v>
      </c>
    </row>
    <row r="26" spans="1:5">
      <c r="A26" s="57" t="s">
        <v>82</v>
      </c>
      <c r="B26" s="57" t="s">
        <v>83</v>
      </c>
      <c r="C26" s="56" t="str">
        <f t="shared" si="0"/>
        <v>Go</v>
      </c>
      <c r="D26" s="54" t="str">
        <f t="shared" ca="1" si="1"/>
        <v>OK</v>
      </c>
      <c r="E26" s="54" t="str">
        <f t="shared" ca="1" si="2"/>
        <v>-</v>
      </c>
    </row>
    <row r="27" spans="1:5">
      <c r="A27" s="68" t="s">
        <v>84</v>
      </c>
      <c r="B27" s="68" t="s">
        <v>86</v>
      </c>
      <c r="C27" s="56" t="str">
        <f t="shared" si="0"/>
        <v>Go</v>
      </c>
      <c r="D27" s="54" t="str">
        <f t="shared" ca="1" si="1"/>
        <v>OK</v>
      </c>
      <c r="E27" s="54" t="str">
        <f t="shared" ca="1" si="2"/>
        <v>-</v>
      </c>
    </row>
    <row r="28" spans="1:5">
      <c r="A28" s="149" t="s">
        <v>85</v>
      </c>
      <c r="B28" s="197" t="s">
        <v>362</v>
      </c>
      <c r="C28" s="56" t="str">
        <f t="shared" si="0"/>
        <v>Go</v>
      </c>
      <c r="D28" s="54" t="str">
        <f t="shared" ca="1" si="1"/>
        <v>OK</v>
      </c>
      <c r="E28" s="54" t="str">
        <f t="shared" ca="1" si="2"/>
        <v>-</v>
      </c>
    </row>
    <row r="29" spans="1:5">
      <c r="A29" s="246" t="s">
        <v>540</v>
      </c>
      <c r="B29" s="246" t="s">
        <v>541</v>
      </c>
      <c r="C29" s="56" t="str">
        <f t="shared" si="0"/>
        <v>Go</v>
      </c>
      <c r="D29" s="54" t="str">
        <f t="shared" ca="1" si="1"/>
        <v>OK</v>
      </c>
      <c r="E29" s="54" t="str">
        <f t="shared" ca="1" si="2"/>
        <v>-</v>
      </c>
    </row>
    <row r="30" spans="1:5">
      <c r="A30" s="121" t="s">
        <v>137</v>
      </c>
      <c r="B30" s="122" t="s">
        <v>143</v>
      </c>
      <c r="C30" s="56" t="str">
        <f t="shared" si="0"/>
        <v>Go</v>
      </c>
      <c r="D30" s="54" t="str">
        <f t="shared" ca="1" si="1"/>
        <v>OK</v>
      </c>
      <c r="E30" s="54" t="str">
        <f t="shared" ca="1" si="2"/>
        <v>-</v>
      </c>
    </row>
    <row r="31" spans="1:5">
      <c r="A31" s="121" t="s">
        <v>138</v>
      </c>
      <c r="B31" s="122" t="s">
        <v>139</v>
      </c>
      <c r="C31" s="56" t="str">
        <f t="shared" si="0"/>
        <v>Go</v>
      </c>
      <c r="D31" s="54" t="str">
        <f t="shared" ca="1" si="1"/>
        <v>OK</v>
      </c>
      <c r="E31" s="54" t="str">
        <f t="shared" ca="1" si="2"/>
        <v>-</v>
      </c>
    </row>
    <row r="32" spans="1:5">
      <c r="A32" s="121" t="s">
        <v>134</v>
      </c>
      <c r="B32" s="122" t="s">
        <v>135</v>
      </c>
      <c r="C32" s="56" t="str">
        <f t="shared" si="0"/>
        <v>Go</v>
      </c>
      <c r="D32" s="54" t="str">
        <f t="shared" ca="1" si="1"/>
        <v>OK</v>
      </c>
      <c r="E32" s="54" t="str">
        <f t="shared" ca="1" si="2"/>
        <v>-</v>
      </c>
    </row>
    <row r="33" spans="1:5">
      <c r="A33" s="121" t="s">
        <v>141</v>
      </c>
      <c r="B33" s="122" t="s">
        <v>140</v>
      </c>
      <c r="C33" s="56" t="str">
        <f t="shared" si="0"/>
        <v>Go</v>
      </c>
      <c r="D33" s="54" t="str">
        <f t="shared" ca="1" si="1"/>
        <v>OK</v>
      </c>
      <c r="E33" s="54" t="str">
        <f t="shared" ca="1" si="2"/>
        <v>-</v>
      </c>
    </row>
    <row r="34" spans="1:5">
      <c r="A34" s="121" t="s">
        <v>142</v>
      </c>
      <c r="B34" s="198" t="s">
        <v>363</v>
      </c>
      <c r="C34" s="56" t="str">
        <f t="shared" si="0"/>
        <v>Go</v>
      </c>
      <c r="D34" s="54" t="str">
        <f t="shared" ca="1" si="1"/>
        <v>OK</v>
      </c>
      <c r="E34" s="54" t="str">
        <f t="shared" ca="1" si="2"/>
        <v>-</v>
      </c>
    </row>
    <row r="35" spans="1:5">
      <c r="A35" s="68"/>
      <c r="B35" s="68"/>
      <c r="C35" s="56" t="str">
        <f t="shared" si="0"/>
        <v>-</v>
      </c>
      <c r="D35" s="54" t="str">
        <f t="shared" ca="1" si="1"/>
        <v>-</v>
      </c>
      <c r="E35" s="54" t="str">
        <f t="shared" ca="1" si="2"/>
        <v>-</v>
      </c>
    </row>
    <row r="36" spans="1:5">
      <c r="A36" s="70" t="s">
        <v>89</v>
      </c>
      <c r="B36" s="70" t="s">
        <v>90</v>
      </c>
      <c r="C36" s="56" t="str">
        <f t="shared" si="0"/>
        <v>Go</v>
      </c>
      <c r="D36" s="54" t="str">
        <f t="shared" ca="1" si="1"/>
        <v>OK</v>
      </c>
      <c r="E36" s="54" t="str">
        <f t="shared" ca="1" si="2"/>
        <v>-</v>
      </c>
    </row>
    <row r="37" spans="1:5">
      <c r="A37" s="187" t="s">
        <v>280</v>
      </c>
      <c r="B37" s="198" t="s">
        <v>368</v>
      </c>
      <c r="C37" s="56" t="str">
        <f t="shared" si="0"/>
        <v>Go</v>
      </c>
      <c r="D37" s="54" t="str">
        <f t="shared" ca="1" si="1"/>
        <v>OK</v>
      </c>
      <c r="E37" s="54" t="str">
        <f t="shared" ca="1" si="2"/>
        <v>-</v>
      </c>
    </row>
    <row r="38" spans="1:5">
      <c r="A38" s="198" t="s">
        <v>366</v>
      </c>
      <c r="B38" s="198" t="s">
        <v>367</v>
      </c>
      <c r="C38" s="56" t="str">
        <f t="shared" si="0"/>
        <v>Go</v>
      </c>
      <c r="D38" s="54" t="str">
        <f t="shared" ca="1" si="1"/>
        <v>OK</v>
      </c>
      <c r="E38" s="54" t="str">
        <f t="shared" ca="1" si="2"/>
        <v>-</v>
      </c>
    </row>
    <row r="39" spans="1:5">
      <c r="A39" s="68" t="s">
        <v>208</v>
      </c>
      <c r="B39" s="187" t="str">
        <f>A39&amp;" "&amp;'N0.6_Lookup_References'!A14</f>
        <v>N3.01 132kV Circuit Breaker</v>
      </c>
      <c r="C39" s="56" t="str">
        <f t="shared" si="0"/>
        <v>Go</v>
      </c>
      <c r="D39" s="54" t="str">
        <f t="shared" ca="1" si="1"/>
        <v>OK</v>
      </c>
      <c r="E39" s="54" t="str">
        <f t="shared" ca="1" si="2"/>
        <v>-</v>
      </c>
    </row>
    <row r="40" spans="1:5">
      <c r="A40" s="68" t="s">
        <v>209</v>
      </c>
      <c r="B40" s="187" t="str">
        <f>A40&amp;" "&amp;'N0.6_Lookup_References'!A15</f>
        <v>N3.02 132kV Transformer</v>
      </c>
      <c r="C40" s="56" t="str">
        <f t="shared" si="0"/>
        <v>Go</v>
      </c>
      <c r="D40" s="54" t="str">
        <f t="shared" ca="1" si="1"/>
        <v>OK</v>
      </c>
      <c r="E40" s="54" t="str">
        <f t="shared" ca="1" si="2"/>
        <v>-</v>
      </c>
    </row>
    <row r="41" spans="1:5">
      <c r="A41" s="68" t="s">
        <v>210</v>
      </c>
      <c r="B41" s="187" t="str">
        <f>A41&amp;" "&amp;'N0.6_Lookup_References'!A16</f>
        <v>N3.03 132kV Reactor</v>
      </c>
      <c r="C41" s="56" t="str">
        <f t="shared" si="0"/>
        <v>Go</v>
      </c>
      <c r="D41" s="54" t="str">
        <f t="shared" ca="1" si="1"/>
        <v>OK</v>
      </c>
      <c r="E41" s="54" t="str">
        <f t="shared" ca="1" si="2"/>
        <v>-</v>
      </c>
    </row>
    <row r="42" spans="1:5">
      <c r="A42" s="68" t="s">
        <v>211</v>
      </c>
      <c r="B42" s="187" t="str">
        <f>A42&amp;" "&amp;'N0.6_Lookup_References'!A17</f>
        <v>N3.04 132kV Underground Cable</v>
      </c>
      <c r="C42" s="56" t="str">
        <f t="shared" si="0"/>
        <v>Go</v>
      </c>
      <c r="D42" s="54" t="str">
        <f t="shared" ca="1" si="1"/>
        <v>OK</v>
      </c>
      <c r="E42" s="54" t="str">
        <f t="shared" ca="1" si="2"/>
        <v>-</v>
      </c>
    </row>
    <row r="43" spans="1:5">
      <c r="A43" s="68" t="s">
        <v>212</v>
      </c>
      <c r="B43" s="187" t="str">
        <f>A43&amp;" "&amp;'N0.6_Lookup_References'!A18</f>
        <v>N3.05 132kV OHL Conductor</v>
      </c>
      <c r="C43" s="56" t="str">
        <f t="shared" si="0"/>
        <v>Go</v>
      </c>
      <c r="D43" s="54" t="str">
        <f t="shared" ca="1" si="1"/>
        <v>OK</v>
      </c>
      <c r="E43" s="54" t="str">
        <f t="shared" ca="1" si="2"/>
        <v>-</v>
      </c>
    </row>
    <row r="44" spans="1:5">
      <c r="A44" s="68" t="s">
        <v>213</v>
      </c>
      <c r="B44" s="187" t="str">
        <f>A44&amp;" "&amp;'N0.6_Lookup_References'!A19</f>
        <v>N3.06 132kV OHL Fittings</v>
      </c>
      <c r="C44" s="56" t="str">
        <f t="shared" si="0"/>
        <v>Go</v>
      </c>
      <c r="D44" s="54" t="str">
        <f t="shared" ca="1" si="1"/>
        <v>OK</v>
      </c>
      <c r="E44" s="54" t="str">
        <f t="shared" ca="1" si="2"/>
        <v>-</v>
      </c>
    </row>
    <row r="45" spans="1:5">
      <c r="A45" s="68" t="s">
        <v>214</v>
      </c>
      <c r="B45" s="187" t="str">
        <f>A45&amp;" "&amp;'N0.6_Lookup_References'!A20</f>
        <v>N3.13 132kV OHL Tower</v>
      </c>
      <c r="C45" s="56" t="str">
        <f t="shared" si="0"/>
        <v>Go</v>
      </c>
      <c r="D45" s="54" t="str">
        <f t="shared" ca="1" si="1"/>
        <v>OK</v>
      </c>
      <c r="E45" s="54" t="str">
        <f t="shared" ca="1" si="2"/>
        <v>-</v>
      </c>
    </row>
    <row r="46" spans="1:5">
      <c r="A46" s="68" t="s">
        <v>215</v>
      </c>
      <c r="B46" s="187" t="str">
        <f>A46&amp;" "&amp;'N0.6_Lookup_References'!A21</f>
        <v>N3.14 275kV Circuit Breaker</v>
      </c>
      <c r="C46" s="56" t="str">
        <f t="shared" si="0"/>
        <v>Go</v>
      </c>
      <c r="D46" s="54" t="str">
        <f t="shared" ca="1" si="1"/>
        <v>OK</v>
      </c>
      <c r="E46" s="54" t="str">
        <f t="shared" ca="1" si="2"/>
        <v>-</v>
      </c>
    </row>
    <row r="47" spans="1:5">
      <c r="A47" s="68" t="s">
        <v>216</v>
      </c>
      <c r="B47" s="187" t="str">
        <f>A47&amp;" "&amp;'N0.6_Lookup_References'!A22</f>
        <v>N3.15 275kV Transformer</v>
      </c>
      <c r="C47" s="56" t="str">
        <f t="shared" si="0"/>
        <v>Go</v>
      </c>
      <c r="D47" s="54" t="str">
        <f t="shared" ca="1" si="1"/>
        <v>OK</v>
      </c>
      <c r="E47" s="54" t="str">
        <f t="shared" ca="1" si="2"/>
        <v>-</v>
      </c>
    </row>
    <row r="48" spans="1:5">
      <c r="A48" s="68" t="s">
        <v>217</v>
      </c>
      <c r="B48" s="187" t="str">
        <f>A48&amp;" "&amp;'N0.6_Lookup_References'!A23</f>
        <v>N3.16 275kV Reactor</v>
      </c>
      <c r="C48" s="56" t="str">
        <f t="shared" si="0"/>
        <v>Go</v>
      </c>
      <c r="D48" s="54" t="str">
        <f t="shared" ca="1" si="1"/>
        <v>OK</v>
      </c>
      <c r="E48" s="54" t="str">
        <f t="shared" ca="1" si="2"/>
        <v>-</v>
      </c>
    </row>
    <row r="49" spans="1:5">
      <c r="A49" s="68" t="s">
        <v>218</v>
      </c>
      <c r="B49" s="187" t="str">
        <f>A49&amp;" "&amp;'N0.6_Lookup_References'!A24</f>
        <v>N3.17 275kV Underground Cable</v>
      </c>
      <c r="C49" s="56" t="str">
        <f t="shared" si="0"/>
        <v>Go</v>
      </c>
      <c r="D49" s="54" t="str">
        <f t="shared" ca="1" si="1"/>
        <v>OK</v>
      </c>
      <c r="E49" s="54" t="str">
        <f t="shared" ca="1" si="2"/>
        <v>-</v>
      </c>
    </row>
    <row r="50" spans="1:5">
      <c r="A50" s="68" t="s">
        <v>343</v>
      </c>
      <c r="B50" s="187" t="str">
        <f>A50&amp;" "&amp;'N0.6_Lookup_References'!A25</f>
        <v>N3.18 275kV OHL Conductor</v>
      </c>
      <c r="C50" s="56" t="str">
        <f t="shared" si="0"/>
        <v>Go</v>
      </c>
      <c r="D50" s="54" t="str">
        <f t="shared" ca="1" si="1"/>
        <v>OK</v>
      </c>
      <c r="E50" s="54" t="str">
        <f t="shared" ca="1" si="2"/>
        <v>-</v>
      </c>
    </row>
    <row r="51" spans="1:5">
      <c r="A51" s="68" t="s">
        <v>344</v>
      </c>
      <c r="B51" s="187" t="str">
        <f>A51&amp;" "&amp;'N0.6_Lookup_References'!A26</f>
        <v>N3.19 275kV OHL Fittings</v>
      </c>
      <c r="C51" s="56" t="str">
        <f t="shared" si="0"/>
        <v>Go</v>
      </c>
      <c r="D51" s="54" t="str">
        <f t="shared" ca="1" si="1"/>
        <v>OK</v>
      </c>
      <c r="E51" s="54" t="str">
        <f t="shared" ca="1" si="2"/>
        <v>-</v>
      </c>
    </row>
    <row r="52" spans="1:5">
      <c r="A52" s="68" t="s">
        <v>345</v>
      </c>
      <c r="B52" s="187" t="str">
        <f>A52&amp;" "&amp;'N0.6_Lookup_References'!A27</f>
        <v>N3.20 275kV OHL Tower</v>
      </c>
      <c r="C52" s="56" t="str">
        <f t="shared" si="0"/>
        <v>Go</v>
      </c>
      <c r="D52" s="54" t="str">
        <f t="shared" ca="1" si="1"/>
        <v>OK</v>
      </c>
      <c r="E52" s="54" t="str">
        <f t="shared" ca="1" si="2"/>
        <v>-</v>
      </c>
    </row>
    <row r="53" spans="1:5">
      <c r="A53" s="68" t="s">
        <v>219</v>
      </c>
      <c r="B53" s="187" t="str">
        <f>A53&amp;" "&amp;'N0.6_Lookup_References'!A28</f>
        <v>N3.21 400kV Circuit Breaker</v>
      </c>
      <c r="C53" s="56" t="str">
        <f t="shared" si="0"/>
        <v>Go</v>
      </c>
      <c r="D53" s="54" t="str">
        <f t="shared" ca="1" si="1"/>
        <v>OK</v>
      </c>
      <c r="E53" s="54" t="str">
        <f t="shared" ca="1" si="2"/>
        <v>-</v>
      </c>
    </row>
    <row r="54" spans="1:5">
      <c r="A54" s="68" t="s">
        <v>220</v>
      </c>
      <c r="B54" s="187" t="str">
        <f>A54&amp;" "&amp;'N0.6_Lookup_References'!A29</f>
        <v>N3.22 400kV Transformer</v>
      </c>
      <c r="C54" s="56" t="str">
        <f t="shared" si="0"/>
        <v>Go</v>
      </c>
      <c r="D54" s="54" t="str">
        <f t="shared" ca="1" si="1"/>
        <v>OK</v>
      </c>
      <c r="E54" s="54" t="str">
        <f t="shared" ca="1" si="2"/>
        <v>-</v>
      </c>
    </row>
    <row r="55" spans="1:5">
      <c r="A55" s="68" t="s">
        <v>221</v>
      </c>
      <c r="B55" s="187" t="str">
        <f>A55&amp;" "&amp;'N0.6_Lookup_References'!A30</f>
        <v>N3.23 400kV Reactor</v>
      </c>
      <c r="C55" s="56" t="str">
        <f t="shared" si="0"/>
        <v>Go</v>
      </c>
      <c r="D55" s="54" t="str">
        <f t="shared" ca="1" si="1"/>
        <v>OK</v>
      </c>
      <c r="E55" s="54" t="str">
        <f t="shared" ca="1" si="2"/>
        <v>-</v>
      </c>
    </row>
    <row r="56" spans="1:5">
      <c r="A56" s="68" t="s">
        <v>222</v>
      </c>
      <c r="B56" s="187" t="str">
        <f>A56&amp;" "&amp;'N0.6_Lookup_References'!A31</f>
        <v>N3.27 400kV Underground Cable</v>
      </c>
      <c r="C56" s="56" t="str">
        <f t="shared" si="0"/>
        <v>Go</v>
      </c>
      <c r="D56" s="54" t="str">
        <f t="shared" ca="1" si="1"/>
        <v>OK</v>
      </c>
      <c r="E56" s="54" t="str">
        <f t="shared" ca="1" si="2"/>
        <v>-</v>
      </c>
    </row>
    <row r="57" spans="1:5">
      <c r="A57" s="68" t="s">
        <v>346</v>
      </c>
      <c r="B57" s="187" t="str">
        <f>A57&amp;" "&amp;'N0.6_Lookup_References'!A32</f>
        <v>N3.28 400kV OHL Conductor</v>
      </c>
      <c r="C57" s="56" t="str">
        <f t="shared" si="0"/>
        <v>Go</v>
      </c>
      <c r="D57" s="54" t="str">
        <f t="shared" ca="1" si="1"/>
        <v>OK</v>
      </c>
      <c r="E57" s="54" t="str">
        <f t="shared" ca="1" si="2"/>
        <v>-</v>
      </c>
    </row>
    <row r="58" spans="1:5">
      <c r="A58" s="68" t="s">
        <v>347</v>
      </c>
      <c r="B58" s="187" t="str">
        <f>A58&amp;" "&amp;'N0.6_Lookup_References'!A33</f>
        <v>N3.29 400kV OHL Fittings</v>
      </c>
      <c r="C58" s="56" t="str">
        <f t="shared" si="0"/>
        <v>Go</v>
      </c>
      <c r="D58" s="54" t="str">
        <f t="shared" ca="1" si="1"/>
        <v>OK</v>
      </c>
      <c r="E58" s="54" t="str">
        <f t="shared" ca="1" si="2"/>
        <v>-</v>
      </c>
    </row>
    <row r="59" spans="1:5">
      <c r="A59" s="68" t="s">
        <v>348</v>
      </c>
      <c r="B59" s="187" t="str">
        <f>A59&amp;" "&amp;'N0.6_Lookup_References'!A34</f>
        <v>N3.30 400kV OHL Tower</v>
      </c>
      <c r="C59" s="56" t="str">
        <f t="shared" si="0"/>
        <v>Go</v>
      </c>
      <c r="D59" s="54" t="str">
        <f t="shared" ca="1" si="1"/>
        <v>OK</v>
      </c>
      <c r="E59" s="54" t="str">
        <f t="shared" ca="1" si="2"/>
        <v>-</v>
      </c>
    </row>
    <row r="60" spans="1:5">
      <c r="A60" s="68" t="s">
        <v>266</v>
      </c>
      <c r="B60" s="187" t="str">
        <f>A60&amp;" "&amp;'N0.6_Lookup_References'!A35</f>
        <v>N3.31 No entry required</v>
      </c>
      <c r="C60" s="56" t="str">
        <f t="shared" si="0"/>
        <v>Go</v>
      </c>
      <c r="D60" s="54" t="str">
        <f t="shared" ca="1" si="1"/>
        <v>OK</v>
      </c>
      <c r="E60" s="54" t="str">
        <f t="shared" ca="1" si="2"/>
        <v>-</v>
      </c>
    </row>
    <row r="61" spans="1:5">
      <c r="A61" s="68" t="s">
        <v>267</v>
      </c>
      <c r="B61" s="187" t="str">
        <f>A61&amp;" "&amp;'N0.6_Lookup_References'!A36</f>
        <v>N3.32 No entry required</v>
      </c>
      <c r="C61" s="56" t="str">
        <f t="shared" si="0"/>
        <v>Go</v>
      </c>
      <c r="D61" s="54" t="str">
        <f t="shared" ca="1" si="1"/>
        <v>OK</v>
      </c>
      <c r="E61" s="54" t="str">
        <f t="shared" ca="1" si="2"/>
        <v>-</v>
      </c>
    </row>
    <row r="62" spans="1:5">
      <c r="A62" s="68" t="s">
        <v>268</v>
      </c>
      <c r="B62" s="187" t="str">
        <f>A62&amp;" "&amp;'N0.6_Lookup_References'!A37</f>
        <v>N3.33 No entry required</v>
      </c>
      <c r="C62" s="56" t="str">
        <f t="shared" si="0"/>
        <v>Go</v>
      </c>
      <c r="D62" s="54" t="str">
        <f t="shared" ca="1" si="1"/>
        <v>OK</v>
      </c>
      <c r="E62" s="54" t="str">
        <f t="shared" ca="1" si="2"/>
        <v>-</v>
      </c>
    </row>
    <row r="63" spans="1:5">
      <c r="A63" s="68" t="s">
        <v>269</v>
      </c>
      <c r="B63" s="187" t="str">
        <f>A63&amp;" "&amp;'N0.6_Lookup_References'!A38</f>
        <v>N3.34 No entry required</v>
      </c>
      <c r="C63" s="56" t="str">
        <f t="shared" si="0"/>
        <v>Go</v>
      </c>
      <c r="D63" s="54" t="str">
        <f t="shared" ca="1" si="1"/>
        <v>OK</v>
      </c>
      <c r="E63" s="54" t="str">
        <f t="shared" ca="1" si="2"/>
        <v>-</v>
      </c>
    </row>
    <row r="64" spans="1:5">
      <c r="A64" s="68" t="s">
        <v>270</v>
      </c>
      <c r="B64" s="187" t="str">
        <f>A64&amp;" "&amp;'N0.6_Lookup_References'!A39</f>
        <v>N3.35 No entry required</v>
      </c>
      <c r="C64" s="56" t="str">
        <f t="shared" si="0"/>
        <v>Go</v>
      </c>
      <c r="D64" s="54" t="str">
        <f t="shared" ca="1" si="1"/>
        <v>OK</v>
      </c>
      <c r="E64" s="54" t="str">
        <f t="shared" ca="1" si="2"/>
        <v>-</v>
      </c>
    </row>
    <row r="65" spans="1:5">
      <c r="A65" s="68" t="s">
        <v>271</v>
      </c>
      <c r="B65" s="187" t="str">
        <f>A65&amp;" "&amp;'N0.6_Lookup_References'!A40</f>
        <v>N3.36 No entry required</v>
      </c>
      <c r="C65" s="56" t="str">
        <f t="shared" si="0"/>
        <v>Go</v>
      </c>
      <c r="D65" s="54" t="str">
        <f t="shared" ca="1" si="1"/>
        <v>OK</v>
      </c>
      <c r="E65" s="54" t="str">
        <f t="shared" ca="1" si="2"/>
        <v>-</v>
      </c>
    </row>
    <row r="66" spans="1:5">
      <c r="A66" s="68" t="s">
        <v>272</v>
      </c>
      <c r="B66" s="187" t="str">
        <f>A66&amp;" "&amp;'N0.6_Lookup_References'!A41</f>
        <v>N3.37 No entry required</v>
      </c>
      <c r="C66" s="56" t="str">
        <f t="shared" si="0"/>
        <v>Go</v>
      </c>
      <c r="D66" s="54" t="str">
        <f t="shared" ca="1" si="1"/>
        <v>OK</v>
      </c>
      <c r="E66" s="54" t="str">
        <f t="shared" ca="1" si="2"/>
        <v>-</v>
      </c>
    </row>
    <row r="67" spans="1:5">
      <c r="A67" s="68" t="s">
        <v>349</v>
      </c>
      <c r="B67" s="187" t="str">
        <f>A67&amp;" "&amp;'N0.6_Lookup_References'!A42</f>
        <v>N3.38 No entry required</v>
      </c>
      <c r="C67" s="56" t="str">
        <f t="shared" si="0"/>
        <v>Go</v>
      </c>
      <c r="D67" s="54" t="str">
        <f t="shared" ca="1" si="1"/>
        <v>OK</v>
      </c>
      <c r="E67" s="54" t="str">
        <f t="shared" ca="1" si="2"/>
        <v>-</v>
      </c>
    </row>
    <row r="68" spans="1:5">
      <c r="A68" s="68" t="s">
        <v>350</v>
      </c>
      <c r="B68" s="187" t="str">
        <f>A68&amp;" "&amp;'N0.6_Lookup_References'!A43</f>
        <v>N3.40 No entry required</v>
      </c>
      <c r="C68" s="56" t="str">
        <f t="shared" si="0"/>
        <v>Go</v>
      </c>
      <c r="D68" s="54" t="str">
        <f t="shared" ca="1" si="1"/>
        <v>OK</v>
      </c>
      <c r="E68" s="54" t="str">
        <f t="shared" ref="E68:E75" ca="1" si="3">IFERROR(IF(SUBSTITUTE(INDIRECT($A68 &amp; "!A8"),"Error Checks: ","")="Error","Error","-"),"-")</f>
        <v>-</v>
      </c>
    </row>
    <row r="69" spans="1:5">
      <c r="A69" s="68" t="s">
        <v>273</v>
      </c>
      <c r="B69" s="187" t="str">
        <f>A69&amp;" "&amp;'N0.6_Lookup_References'!A44</f>
        <v>N3.41 No entry required</v>
      </c>
      <c r="C69" s="56" t="str">
        <f t="shared" si="0"/>
        <v>Go</v>
      </c>
      <c r="D69" s="54" t="str">
        <f t="shared" ca="1" si="1"/>
        <v>OK</v>
      </c>
      <c r="E69" s="54" t="str">
        <f t="shared" ca="1" si="3"/>
        <v>-</v>
      </c>
    </row>
    <row r="70" spans="1:5">
      <c r="A70" s="68" t="s">
        <v>274</v>
      </c>
      <c r="B70" s="187" t="str">
        <f>A70&amp;" "&amp;'N0.6_Lookup_References'!A45</f>
        <v>N3.42 No entry required</v>
      </c>
      <c r="C70" s="56" t="str">
        <f t="shared" si="0"/>
        <v>Go</v>
      </c>
      <c r="D70" s="54" t="str">
        <f t="shared" ca="1" si="1"/>
        <v>OK</v>
      </c>
      <c r="E70" s="54" t="str">
        <f t="shared" ca="1" si="3"/>
        <v>-</v>
      </c>
    </row>
    <row r="71" spans="1:5">
      <c r="A71" s="68" t="s">
        <v>275</v>
      </c>
      <c r="B71" s="187" t="str">
        <f>A71&amp;" "&amp;'N0.6_Lookup_References'!A46</f>
        <v>N3.43 No entry required</v>
      </c>
      <c r="C71" s="56" t="str">
        <f t="shared" si="0"/>
        <v>Go</v>
      </c>
      <c r="D71" s="54" t="str">
        <f t="shared" ca="1" si="1"/>
        <v>OK</v>
      </c>
      <c r="E71" s="54" t="str">
        <f t="shared" ca="1" si="3"/>
        <v>-</v>
      </c>
    </row>
    <row r="72" spans="1:5">
      <c r="A72" s="68" t="s">
        <v>276</v>
      </c>
      <c r="B72" s="187" t="str">
        <f>A72&amp;" "&amp;'N0.6_Lookup_References'!A47</f>
        <v>N3.44 No entry required</v>
      </c>
      <c r="C72" s="56" t="str">
        <f t="shared" si="0"/>
        <v>Go</v>
      </c>
      <c r="D72" s="54" t="str">
        <f t="shared" ca="1" si="1"/>
        <v>OK</v>
      </c>
      <c r="E72" s="54" t="str">
        <f t="shared" ca="1" si="3"/>
        <v>-</v>
      </c>
    </row>
    <row r="73" spans="1:5">
      <c r="A73" s="68" t="s">
        <v>277</v>
      </c>
      <c r="B73" s="187" t="str">
        <f>A73&amp;" "&amp;'N0.6_Lookup_References'!A48</f>
        <v>N3.45 No entry required</v>
      </c>
      <c r="C73" s="56" t="str">
        <f t="shared" si="0"/>
        <v>Go</v>
      </c>
      <c r="D73" s="54" t="str">
        <f t="shared" ca="1" si="1"/>
        <v>OK</v>
      </c>
      <c r="E73" s="54" t="str">
        <f t="shared" ca="1" si="3"/>
        <v>-</v>
      </c>
    </row>
    <row r="74" spans="1:5">
      <c r="A74" s="68" t="s">
        <v>278</v>
      </c>
      <c r="B74" s="187" t="str">
        <f>A74&amp;" "&amp;'N0.6_Lookup_References'!A49</f>
        <v>N3.46 No entry required</v>
      </c>
      <c r="C74" s="56" t="str">
        <f t="shared" si="0"/>
        <v>Go</v>
      </c>
      <c r="D74" s="54" t="str">
        <f t="shared" ca="1" si="1"/>
        <v>OK</v>
      </c>
      <c r="E74" s="54" t="str">
        <f t="shared" ca="1" si="3"/>
        <v>-</v>
      </c>
    </row>
    <row r="75" spans="1:5">
      <c r="A75" s="68" t="s">
        <v>279</v>
      </c>
      <c r="B75" s="187" t="str">
        <f>A75&amp;" "&amp;'N0.6_Lookup_References'!A50</f>
        <v>N3.47 No entry required</v>
      </c>
      <c r="C75" s="56" t="str">
        <f t="shared" si="0"/>
        <v>Go</v>
      </c>
      <c r="D75" s="54" t="str">
        <f t="shared" ca="1" si="1"/>
        <v>OK</v>
      </c>
      <c r="E75" s="54" t="str">
        <f t="shared" ca="1" si="3"/>
        <v>-</v>
      </c>
    </row>
    <row r="76" spans="1:5">
      <c r="A76" s="68"/>
      <c r="B76" s="122"/>
      <c r="C76" s="56"/>
      <c r="D76" s="54"/>
      <c r="E76" s="54"/>
    </row>
    <row r="77" spans="1:5">
      <c r="A77" s="53"/>
      <c r="B77" s="52"/>
      <c r="C77" s="51" t="str">
        <f t="shared" si="0"/>
        <v>-</v>
      </c>
      <c r="D77" s="51" t="str">
        <f t="shared" ca="1" si="1"/>
        <v>-</v>
      </c>
      <c r="E77" s="51"/>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9" tint="-0.499984740745262"/>
  </sheetPr>
  <dimension ref="A1:CB226"/>
  <sheetViews>
    <sheetView workbookViewId="0"/>
  </sheetViews>
  <sheetFormatPr defaultRowHeight="15"/>
  <cols>
    <col min="2" max="2" width="44" bestFit="1" customWidth="1"/>
    <col min="3" max="3" width="9" customWidth="1"/>
    <col min="14" max="14" width="10.85546875" bestFit="1" customWidth="1"/>
    <col min="16" max="16" width="9" customWidth="1"/>
    <col min="47" max="47" width="9.42578125" bestFit="1" customWidth="1"/>
  </cols>
  <sheetData>
    <row r="1" spans="1:80" s="3" customFormat="1" ht="24.75">
      <c r="A1" s="1" t="str">
        <f>N0_Cover!A1</f>
        <v>RIIO-2 Business Plan Data Template</v>
      </c>
      <c r="B1" s="2"/>
      <c r="C1" s="2"/>
      <c r="D1" s="2"/>
      <c r="E1" s="2"/>
      <c r="F1" s="73"/>
      <c r="G1" s="2"/>
      <c r="H1" s="2"/>
      <c r="I1" s="2"/>
      <c r="J1" s="2"/>
      <c r="K1" s="2"/>
      <c r="L1" s="2"/>
      <c r="M1" s="2"/>
      <c r="N1" s="2"/>
      <c r="O1" s="2"/>
      <c r="P1" s="2"/>
      <c r="Q1" s="2"/>
      <c r="R1" s="2"/>
      <c r="S1" s="2"/>
      <c r="T1" s="2"/>
      <c r="U1" s="2"/>
      <c r="V1" s="2"/>
      <c r="W1" s="2"/>
      <c r="X1" s="2"/>
      <c r="Y1" s="2"/>
      <c r="Z1" s="2"/>
      <c r="AA1" s="2"/>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row>
    <row r="2" spans="1:80" s="3" customFormat="1" ht="22.5">
      <c r="A2" s="1" t="str">
        <f>N0_Cover!$B$12</f>
        <v>Scottish Power Transmission</v>
      </c>
      <c r="B2" s="4"/>
      <c r="C2" s="4"/>
      <c r="D2" s="4"/>
      <c r="E2" s="4"/>
      <c r="F2" s="4"/>
      <c r="G2" s="4"/>
      <c r="H2" s="4"/>
      <c r="I2" s="4"/>
      <c r="J2" s="4"/>
      <c r="K2" s="4"/>
      <c r="L2" s="4"/>
      <c r="M2" s="4"/>
      <c r="N2" s="4"/>
      <c r="O2" s="4"/>
      <c r="P2" s="4"/>
      <c r="Q2" s="4"/>
      <c r="R2" s="4"/>
      <c r="S2" s="4"/>
      <c r="T2" s="4"/>
      <c r="U2" s="4"/>
      <c r="V2" s="4"/>
      <c r="W2" s="4"/>
      <c r="X2" s="4"/>
      <c r="Y2" s="4"/>
      <c r="Z2" s="4"/>
      <c r="AA2" s="4"/>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row>
    <row r="3" spans="1:80" s="3" customFormat="1" ht="19.5">
      <c r="A3" s="5" t="str">
        <f>"Workbook " &amp; N0_Cover!$B$14</f>
        <v>Workbook N: NARM</v>
      </c>
      <c r="B3" s="6"/>
      <c r="C3" s="6"/>
      <c r="D3" s="6"/>
      <c r="E3" s="6"/>
      <c r="F3" s="6"/>
      <c r="G3" s="6"/>
      <c r="H3" s="6"/>
      <c r="I3" s="6"/>
      <c r="J3" s="6"/>
      <c r="K3" s="6"/>
      <c r="L3" s="6"/>
      <c r="M3" s="6"/>
      <c r="N3" s="6"/>
      <c r="O3" s="6"/>
      <c r="P3" s="6"/>
      <c r="Q3" s="6"/>
      <c r="R3" s="6"/>
      <c r="S3" s="6"/>
      <c r="T3" s="6"/>
      <c r="U3" s="6"/>
      <c r="V3" s="6"/>
      <c r="W3" s="6"/>
      <c r="X3" s="6"/>
      <c r="Y3" s="6"/>
      <c r="Z3" s="6"/>
      <c r="AA3" s="6"/>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row>
    <row r="4" spans="1:80" s="3" customFormat="1" ht="18">
      <c r="A4" s="7" t="str">
        <f>"Submission Version " &amp; N0_Cover!$B$15 &amp; " - Submitted on " &amp; TEXT(N0_Cover!$B$16,"dd mmm yyyy")</f>
        <v>Submission Version 3.0 - Submitted on 09 Dec 2019</v>
      </c>
      <c r="B4" s="8"/>
      <c r="C4" s="8"/>
      <c r="D4" s="8"/>
      <c r="E4" s="8"/>
      <c r="F4" s="8"/>
      <c r="G4" s="8"/>
      <c r="H4" s="8"/>
      <c r="I4" s="8"/>
      <c r="J4" s="8"/>
      <c r="K4" s="8"/>
      <c r="L4" s="8"/>
      <c r="M4" s="8"/>
      <c r="N4" s="8"/>
      <c r="O4" s="8"/>
      <c r="P4" s="8"/>
      <c r="Q4" s="8"/>
      <c r="R4" s="8"/>
      <c r="S4" s="8"/>
      <c r="T4" s="8"/>
      <c r="U4" s="8"/>
      <c r="V4" s="8"/>
      <c r="W4" s="8"/>
      <c r="X4" s="8"/>
      <c r="Y4" s="8"/>
      <c r="Z4" s="8"/>
      <c r="AA4" s="8"/>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row>
    <row r="5" spans="1:80" s="3" customFormat="1" ht="18">
      <c r="A5" s="7" t="str">
        <f>"Template Version: " &amp; N0_Cover!$B$11</f>
        <v>Template Version: v3.0</v>
      </c>
      <c r="B5" s="8"/>
      <c r="C5" s="8"/>
      <c r="D5" s="8"/>
      <c r="E5" s="8"/>
      <c r="F5" s="8"/>
      <c r="G5" s="8"/>
      <c r="H5" s="8"/>
      <c r="I5" s="8"/>
      <c r="J5" s="8"/>
      <c r="K5" s="8"/>
      <c r="L5" s="8"/>
      <c r="M5" s="8"/>
      <c r="N5" s="8"/>
      <c r="O5" s="8"/>
      <c r="P5" s="8"/>
      <c r="Q5" s="8"/>
      <c r="R5" s="8"/>
      <c r="S5" s="8"/>
      <c r="T5" s="8"/>
      <c r="U5" s="8"/>
      <c r="V5" s="8"/>
      <c r="W5" s="8"/>
      <c r="X5" s="8"/>
      <c r="Y5" s="8"/>
      <c r="Z5" s="8"/>
      <c r="AA5" s="8"/>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row>
    <row r="6" spans="1:80" s="3" customFormat="1" ht="19.5">
      <c r="A6" s="5" t="str">
        <f ca="1">"Sheet: " &amp;VLOOKUP(RIGHT(CELL("filename",A1),LEN(CELL("filename",A1))-FIND("]",CELL("filename",A1))),'N0.1_Contents'!$A$11:$B$87,2,FALSE)</f>
        <v>Sheet: N2.4.1 Risk Components With Intervention - End of 2025/26</v>
      </c>
      <c r="B6" s="6"/>
      <c r="C6" s="6"/>
      <c r="D6" s="6"/>
      <c r="E6" s="6"/>
      <c r="F6" s="6"/>
      <c r="G6" s="6"/>
      <c r="H6" s="6"/>
      <c r="I6" s="6"/>
      <c r="J6" s="6"/>
      <c r="K6" s="6"/>
      <c r="L6" s="6"/>
      <c r="M6" s="6"/>
      <c r="N6" s="6"/>
      <c r="O6" s="6"/>
      <c r="P6" s="6"/>
      <c r="Q6" s="6"/>
      <c r="R6" s="6"/>
      <c r="S6" s="6"/>
      <c r="T6" s="6"/>
      <c r="U6" s="6"/>
      <c r="V6" s="6"/>
      <c r="W6" s="6"/>
      <c r="X6" s="6"/>
      <c r="Y6" s="6"/>
      <c r="Z6" s="6"/>
      <c r="AA6" s="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row>
    <row r="7" spans="1:80" s="3" customFormat="1" ht="18">
      <c r="A7" s="7" t="str">
        <f>"Prices Base: " &amp; 'N0.5_Data_Constants'!C13</f>
        <v>Prices Base: 2018/19</v>
      </c>
      <c r="B7" s="8"/>
      <c r="C7" s="8"/>
      <c r="D7" s="8"/>
      <c r="E7" s="8"/>
      <c r="F7" s="8"/>
      <c r="G7" s="8"/>
      <c r="H7" s="8"/>
      <c r="I7" s="8"/>
      <c r="J7" s="8"/>
      <c r="K7" s="8"/>
      <c r="L7" s="8"/>
      <c r="M7" s="8"/>
      <c r="N7" s="8"/>
      <c r="O7" s="8"/>
      <c r="P7" s="8"/>
      <c r="Q7" s="8"/>
      <c r="R7" s="8"/>
      <c r="S7" s="8"/>
      <c r="T7" s="8"/>
      <c r="U7" s="8"/>
      <c r="V7" s="8"/>
      <c r="W7" s="8"/>
      <c r="X7" s="8"/>
      <c r="Y7" s="8"/>
      <c r="Z7" s="8"/>
      <c r="AA7" s="8"/>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row>
    <row r="8" spans="1:80" s="169" customFormat="1" ht="12.75">
      <c r="A8" s="171" t="str">
        <f ca="1">"Error Checks: " &amp; IF(ISERROR(MATCH("Error",$A$9:$AA$9,0)),"OK","Error")</f>
        <v>Error Checks: OK</v>
      </c>
      <c r="B8" s="172"/>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0"/>
      <c r="AC8" s="170"/>
      <c r="AD8" s="170"/>
      <c r="AE8" s="170"/>
      <c r="AF8" s="170"/>
      <c r="AG8" s="170"/>
      <c r="AH8" s="170"/>
      <c r="AI8" s="170"/>
      <c r="AJ8" s="170"/>
      <c r="AK8" s="170"/>
      <c r="AL8" s="170"/>
      <c r="AM8" s="170"/>
      <c r="AN8" s="170"/>
      <c r="AO8" s="170"/>
      <c r="AP8" s="170"/>
      <c r="AQ8" s="170"/>
      <c r="AR8" s="170"/>
      <c r="AS8" s="170"/>
      <c r="AT8" s="170"/>
      <c r="AU8" s="170"/>
      <c r="AV8" s="170"/>
      <c r="AW8" s="170"/>
      <c r="AX8" s="170"/>
      <c r="AY8" s="170"/>
      <c r="AZ8" s="170"/>
      <c r="BA8" s="170"/>
      <c r="BB8" s="170"/>
      <c r="BC8" s="170"/>
      <c r="BD8" s="170"/>
      <c r="BE8" s="170"/>
      <c r="BF8" s="170"/>
      <c r="BG8" s="170"/>
      <c r="BH8" s="170"/>
      <c r="BI8" s="170"/>
      <c r="BJ8" s="170"/>
      <c r="BK8" s="170"/>
      <c r="BL8" s="170"/>
      <c r="BM8" s="170"/>
      <c r="BN8" s="170"/>
      <c r="BO8" s="170"/>
      <c r="BP8" s="170"/>
      <c r="BQ8" s="170"/>
      <c r="BR8" s="170"/>
      <c r="BS8" s="170"/>
      <c r="BT8" s="170"/>
      <c r="BU8" s="170"/>
      <c r="BV8" s="170"/>
      <c r="BW8" s="170"/>
      <c r="BX8" s="170"/>
      <c r="BY8" s="170"/>
      <c r="BZ8" s="170"/>
      <c r="CA8" s="170"/>
      <c r="CB8" s="170"/>
    </row>
    <row r="9" spans="1:80" s="169" customFormat="1" ht="12.75">
      <c r="A9" s="176" t="str">
        <f t="shared" ref="A9:AA9" si="0">IF(ISERROR(MATCH("Error",A10:A245,0)),"-","Error")</f>
        <v>-</v>
      </c>
      <c r="B9" s="176" t="str">
        <f t="shared" ca="1" si="0"/>
        <v>-</v>
      </c>
      <c r="C9" s="176" t="str">
        <f t="shared" si="0"/>
        <v>-</v>
      </c>
      <c r="D9" s="176" t="str">
        <f t="shared" ca="1" si="0"/>
        <v>-</v>
      </c>
      <c r="E9" s="176" t="str">
        <f t="shared" si="0"/>
        <v>-</v>
      </c>
      <c r="F9" s="176" t="str">
        <f t="shared" si="0"/>
        <v>-</v>
      </c>
      <c r="G9" s="176" t="str">
        <f t="shared" si="0"/>
        <v>-</v>
      </c>
      <c r="H9" s="176" t="str">
        <f t="shared" si="0"/>
        <v>-</v>
      </c>
      <c r="I9" s="176" t="str">
        <f t="shared" si="0"/>
        <v>-</v>
      </c>
      <c r="J9" s="176" t="str">
        <f t="shared" si="0"/>
        <v>-</v>
      </c>
      <c r="K9" s="176" t="str">
        <f t="shared" si="0"/>
        <v>-</v>
      </c>
      <c r="L9" s="176" t="str">
        <f t="shared" si="0"/>
        <v>-</v>
      </c>
      <c r="M9" s="176" t="str">
        <f t="shared" si="0"/>
        <v>-</v>
      </c>
      <c r="N9" s="176" t="str">
        <f t="shared" si="0"/>
        <v>-</v>
      </c>
      <c r="O9" s="176" t="str">
        <f t="shared" si="0"/>
        <v>-</v>
      </c>
      <c r="P9" s="176" t="str">
        <f t="shared" si="0"/>
        <v>-</v>
      </c>
      <c r="Q9" s="176" t="str">
        <f t="shared" si="0"/>
        <v>-</v>
      </c>
      <c r="R9" s="176" t="str">
        <f t="shared" si="0"/>
        <v>-</v>
      </c>
      <c r="S9" s="176" t="str">
        <f t="shared" si="0"/>
        <v>-</v>
      </c>
      <c r="T9" s="176" t="str">
        <f t="shared" si="0"/>
        <v>-</v>
      </c>
      <c r="U9" s="176" t="str">
        <f t="shared" si="0"/>
        <v>-</v>
      </c>
      <c r="V9" s="176" t="str">
        <f t="shared" si="0"/>
        <v>-</v>
      </c>
      <c r="W9" s="176" t="str">
        <f t="shared" si="0"/>
        <v>-</v>
      </c>
      <c r="X9" s="176" t="str">
        <f t="shared" si="0"/>
        <v>-</v>
      </c>
      <c r="Y9" s="176" t="str">
        <f t="shared" si="0"/>
        <v>-</v>
      </c>
      <c r="Z9" s="176" t="str">
        <f t="shared" si="0"/>
        <v>-</v>
      </c>
      <c r="AA9" s="176" t="str">
        <f t="shared" si="0"/>
        <v>-</v>
      </c>
      <c r="AB9" s="170"/>
      <c r="AC9" s="170"/>
      <c r="AD9" s="170"/>
      <c r="AE9" s="170"/>
      <c r="AF9" s="170"/>
      <c r="AG9" s="170"/>
      <c r="AH9" s="170"/>
      <c r="AI9" s="170"/>
      <c r="AJ9" s="170"/>
      <c r="AK9" s="170"/>
      <c r="AL9" s="170"/>
      <c r="AM9" s="170"/>
      <c r="AN9" s="170"/>
      <c r="AO9" s="170"/>
      <c r="AP9" s="170"/>
      <c r="AQ9" s="170"/>
      <c r="AR9" s="170"/>
      <c r="AS9" s="170"/>
      <c r="AT9" s="170"/>
      <c r="AU9" s="170"/>
      <c r="AV9" s="170"/>
      <c r="AW9" s="170"/>
      <c r="AX9" s="170"/>
      <c r="AY9" s="170"/>
      <c r="AZ9" s="170"/>
      <c r="BA9" s="170"/>
      <c r="BB9" s="170"/>
      <c r="BC9" s="170"/>
      <c r="BD9" s="170"/>
      <c r="BE9" s="170"/>
      <c r="BF9" s="170"/>
      <c r="BG9" s="170"/>
      <c r="BH9" s="170"/>
      <c r="BI9" s="170"/>
      <c r="BJ9" s="170"/>
      <c r="BK9" s="170"/>
      <c r="BL9" s="170"/>
      <c r="BM9" s="170"/>
      <c r="BN9" s="170"/>
      <c r="BO9" s="170"/>
      <c r="BP9" s="170"/>
      <c r="BQ9" s="170"/>
      <c r="BR9" s="170"/>
      <c r="BS9" s="170"/>
      <c r="BT9" s="170"/>
      <c r="BU9" s="170"/>
      <c r="BV9" s="170"/>
      <c r="BW9" s="170"/>
      <c r="BX9" s="170"/>
      <c r="BY9" s="170"/>
      <c r="BZ9" s="170"/>
      <c r="CA9" s="170"/>
      <c r="CB9" s="170"/>
    </row>
    <row r="11" spans="1:80" ht="18">
      <c r="A11" s="9" t="s">
        <v>136</v>
      </c>
      <c r="D11" s="9" t="str">
        <f ca="1">SUBSTITUTE(VLOOKUP(RIGHT(CELL("filename",A1),LEN(CELL("filename",A1))-FIND("]",CELL("filename",A1))),'N0.1_Contents'!$A$11:$B$87,2,FALSE), LEFT(VLOOKUP(RIGHT(CELL("filename",A1),LEN(CELL("filename",A1))-FIND("]",CELL("filename",A1))),'N0.1_Contents'!$A$11:$B$87,2,FALSE),FIND(" ",VLOOKUP(RIGHT(CELL("filename",A1),LEN(CELL("filename",A1))-FIND("]",CELL("filename",A1))),'N0.1_Contents'!$A$11:$B$87,2,FALSE))),"")</f>
        <v>Risk Components With Intervention - End of 2025/26</v>
      </c>
    </row>
    <row r="13" spans="1:80" ht="18">
      <c r="A13" s="9" t="s">
        <v>27</v>
      </c>
      <c r="Q13" s="9"/>
    </row>
    <row r="15" spans="1:80">
      <c r="A15" s="13" t="s">
        <v>27</v>
      </c>
      <c r="B15" s="14"/>
      <c r="C15" s="14"/>
      <c r="D15" s="291" t="s">
        <v>28</v>
      </c>
      <c r="E15" s="292"/>
      <c r="F15" s="292"/>
      <c r="G15" s="292"/>
      <c r="H15" s="292"/>
      <c r="I15" s="292"/>
      <c r="J15" s="292"/>
      <c r="K15" s="292"/>
      <c r="L15" s="292"/>
      <c r="M15" s="293"/>
      <c r="P15" s="14"/>
      <c r="Q15" s="291" t="s">
        <v>51</v>
      </c>
      <c r="R15" s="292"/>
      <c r="S15" s="292"/>
      <c r="T15" s="292"/>
      <c r="U15" s="292"/>
      <c r="V15" s="292"/>
      <c r="W15" s="292"/>
      <c r="X15" s="292"/>
      <c r="Y15" s="292"/>
      <c r="Z15" s="293"/>
    </row>
    <row r="16" spans="1:80" ht="15.75" thickBot="1">
      <c r="A16" s="195"/>
      <c r="B16" s="195" t="s">
        <v>4</v>
      </c>
      <c r="C16" s="64" t="s">
        <v>53</v>
      </c>
      <c r="D16" s="20" t="s">
        <v>14</v>
      </c>
      <c r="E16" s="21" t="s">
        <v>15</v>
      </c>
      <c r="F16" s="22" t="s">
        <v>16</v>
      </c>
      <c r="G16" s="23" t="s">
        <v>17</v>
      </c>
      <c r="H16" s="24" t="s">
        <v>18</v>
      </c>
      <c r="I16" s="25" t="s">
        <v>19</v>
      </c>
      <c r="J16" s="26" t="s">
        <v>20</v>
      </c>
      <c r="K16" s="29" t="s">
        <v>21</v>
      </c>
      <c r="L16" s="27" t="s">
        <v>22</v>
      </c>
      <c r="M16" s="28" t="s">
        <v>23</v>
      </c>
      <c r="N16" s="183" t="s">
        <v>29</v>
      </c>
      <c r="P16" s="237" t="s">
        <v>53</v>
      </c>
      <c r="Q16" s="67" t="s">
        <v>14</v>
      </c>
      <c r="R16" s="21" t="s">
        <v>15</v>
      </c>
      <c r="S16" s="22" t="s">
        <v>16</v>
      </c>
      <c r="T16" s="23" t="s">
        <v>17</v>
      </c>
      <c r="U16" s="24" t="s">
        <v>18</v>
      </c>
      <c r="V16" s="25" t="s">
        <v>19</v>
      </c>
      <c r="W16" s="26" t="s">
        <v>20</v>
      </c>
      <c r="X16" s="29" t="s">
        <v>21</v>
      </c>
      <c r="Y16" s="27" t="s">
        <v>22</v>
      </c>
      <c r="Z16" s="28" t="s">
        <v>23</v>
      </c>
      <c r="AA16" s="32" t="s">
        <v>29</v>
      </c>
    </row>
    <row r="17" spans="1:27">
      <c r="A17" s="196" t="s">
        <v>305</v>
      </c>
      <c r="B17" s="18" t="str">
        <f ca="1">INDIRECT("N3." &amp;$A17 &amp; "!$A$12")</f>
        <v>132kV Circuit Breaker</v>
      </c>
      <c r="C17" s="65" t="s">
        <v>55</v>
      </c>
      <c r="D17" s="98">
        <f>'N2.3.3_Total_Risk_W_Int_2026'!D17</f>
        <v>1.660328925223413E-2</v>
      </c>
      <c r="E17" s="98">
        <f>'N2.3.3_Total_Risk_W_Int_2026'!E17</f>
        <v>2.0968669869724788</v>
      </c>
      <c r="F17" s="98">
        <f>'N2.3.3_Total_Risk_W_Int_2026'!F17</f>
        <v>0.59303374716482526</v>
      </c>
      <c r="G17" s="98">
        <f>'N2.3.3_Total_Risk_W_Int_2026'!G17</f>
        <v>0.71044042861916545</v>
      </c>
      <c r="H17" s="98">
        <f>'N2.3.3_Total_Risk_W_Int_2026'!H17</f>
        <v>0.90411533815744338</v>
      </c>
      <c r="I17" s="98">
        <f>'N2.3.3_Total_Risk_W_Int_2026'!I17</f>
        <v>0.574754507939086</v>
      </c>
      <c r="J17" s="98">
        <f>'N2.3.3_Total_Risk_W_Int_2026'!J17</f>
        <v>0.73855355714059245</v>
      </c>
      <c r="K17" s="98">
        <f>'N2.3.3_Total_Risk_W_Int_2026'!K17</f>
        <v>0.30425272012208288</v>
      </c>
      <c r="L17" s="98">
        <f>'N2.3.3_Total_Risk_W_Int_2026'!L17</f>
        <v>0</v>
      </c>
      <c r="M17" s="98">
        <f>'N2.3.3_Total_Risk_W_Int_2026'!M17</f>
        <v>5.7864735046625544</v>
      </c>
      <c r="N17" s="97">
        <f>SUM(D17:M17)</f>
        <v>11.725094080030463</v>
      </c>
      <c r="P17" s="65" t="str">
        <f>'N0.6_Lookup_References'!B14</f>
        <v>#</v>
      </c>
      <c r="Q17" s="98">
        <f>'N2.3.3_Total_Risk_W_Int_2026'!Q17</f>
        <v>7</v>
      </c>
      <c r="R17" s="98">
        <f>'N2.3.3_Total_Risk_W_Int_2026'!R17</f>
        <v>195</v>
      </c>
      <c r="S17" s="98">
        <f>'N2.3.3_Total_Risk_W_Int_2026'!S17</f>
        <v>9</v>
      </c>
      <c r="T17" s="98">
        <f>'N2.3.3_Total_Risk_W_Int_2026'!T17</f>
        <v>7</v>
      </c>
      <c r="U17" s="98">
        <f>'N2.3.3_Total_Risk_W_Int_2026'!U17</f>
        <v>6</v>
      </c>
      <c r="V17" s="98">
        <f>'N2.3.3_Total_Risk_W_Int_2026'!V17</f>
        <v>3</v>
      </c>
      <c r="W17" s="98">
        <f>'N2.3.3_Total_Risk_W_Int_2026'!W17</f>
        <v>3</v>
      </c>
      <c r="X17" s="98">
        <f>'N2.3.3_Total_Risk_W_Int_2026'!X17</f>
        <v>1</v>
      </c>
      <c r="Y17" s="98">
        <f>'N2.3.3_Total_Risk_W_Int_2026'!Y17</f>
        <v>0</v>
      </c>
      <c r="Z17" s="98">
        <f>'N2.3.3_Total_Risk_W_Int_2026'!Z17</f>
        <v>6</v>
      </c>
      <c r="AA17" s="36">
        <f>SUM(Q17:Z17)</f>
        <v>237</v>
      </c>
    </row>
    <row r="18" spans="1:27">
      <c r="A18" s="196" t="s">
        <v>306</v>
      </c>
      <c r="B18" s="18" t="str">
        <f t="shared" ref="B18:B53" ca="1" si="1">INDIRECT("N3." &amp;$A18 &amp; "!$A$12")</f>
        <v>132kV Transformer</v>
      </c>
      <c r="C18" s="65" t="s">
        <v>55</v>
      </c>
      <c r="D18" s="98">
        <f>'N2.3.3_Total_Risk_W_Int_2026'!D18</f>
        <v>0</v>
      </c>
      <c r="E18" s="98">
        <f>'N2.3.3_Total_Risk_W_Int_2026'!E18</f>
        <v>8.0919927925373631</v>
      </c>
      <c r="F18" s="98">
        <f>'N2.3.3_Total_Risk_W_Int_2026'!F18</f>
        <v>9.5046275240394706</v>
      </c>
      <c r="G18" s="98">
        <f>'N2.3.3_Total_Risk_W_Int_2026'!G18</f>
        <v>4.0563050039127608</v>
      </c>
      <c r="H18" s="98">
        <f>'N2.3.3_Total_Risk_W_Int_2026'!H18</f>
        <v>6.4098793156244884</v>
      </c>
      <c r="I18" s="98">
        <f>'N2.3.3_Total_Risk_W_Int_2026'!I18</f>
        <v>6.21615366028011</v>
      </c>
      <c r="J18" s="98">
        <f>'N2.3.3_Total_Risk_W_Int_2026'!J18</f>
        <v>0.87351001095305958</v>
      </c>
      <c r="K18" s="98">
        <f>'N2.3.3_Total_Risk_W_Int_2026'!K18</f>
        <v>3.4502206154693922</v>
      </c>
      <c r="L18" s="98">
        <f>'N2.3.3_Total_Risk_W_Int_2026'!L18</f>
        <v>2.5842765886142196</v>
      </c>
      <c r="M18" s="98">
        <f>'N2.3.3_Total_Risk_W_Int_2026'!M18</f>
        <v>2.6253650763223053</v>
      </c>
      <c r="N18" s="97">
        <f t="shared" ref="N18:N53" si="2">SUM(D18:M18)</f>
        <v>43.812330587753173</v>
      </c>
      <c r="P18" s="65" t="str">
        <f>'N0.6_Lookup_References'!B15</f>
        <v>#</v>
      </c>
      <c r="Q18" s="98">
        <f>'N2.3.3_Total_Risk_W_Int_2026'!Q18</f>
        <v>0</v>
      </c>
      <c r="R18" s="98">
        <f>'N2.3.3_Total_Risk_W_Int_2026'!R18</f>
        <v>100</v>
      </c>
      <c r="S18" s="98">
        <f>'N2.3.3_Total_Risk_W_Int_2026'!S18</f>
        <v>38</v>
      </c>
      <c r="T18" s="98">
        <f>'N2.3.3_Total_Risk_W_Int_2026'!T18</f>
        <v>10</v>
      </c>
      <c r="U18" s="98">
        <f>'N2.3.3_Total_Risk_W_Int_2026'!U18</f>
        <v>11</v>
      </c>
      <c r="V18" s="98">
        <f>'N2.3.3_Total_Risk_W_Int_2026'!V18</f>
        <v>8</v>
      </c>
      <c r="W18" s="98">
        <f>'N2.3.3_Total_Risk_W_Int_2026'!W18</f>
        <v>1</v>
      </c>
      <c r="X18" s="98">
        <f>'N2.3.3_Total_Risk_W_Int_2026'!X18</f>
        <v>3</v>
      </c>
      <c r="Y18" s="98">
        <f>'N2.3.3_Total_Risk_W_Int_2026'!Y18</f>
        <v>2</v>
      </c>
      <c r="Z18" s="98">
        <f>'N2.3.3_Total_Risk_W_Int_2026'!Z18</f>
        <v>1</v>
      </c>
      <c r="AA18" s="36">
        <f t="shared" ref="AA18:AA31" si="3">SUM(Q18:Z18)</f>
        <v>174</v>
      </c>
    </row>
    <row r="19" spans="1:27">
      <c r="A19" s="196" t="s">
        <v>307</v>
      </c>
      <c r="B19" s="18" t="str">
        <f t="shared" ca="1" si="1"/>
        <v>132kV Reactor</v>
      </c>
      <c r="C19" s="65" t="s">
        <v>55</v>
      </c>
      <c r="D19" s="98">
        <f>'N2.3.3_Total_Risk_W_Int_2026'!D19</f>
        <v>0.26308972075127202</v>
      </c>
      <c r="E19" s="98">
        <f>'N2.3.3_Total_Risk_W_Int_2026'!E19</f>
        <v>0</v>
      </c>
      <c r="F19" s="98">
        <f>'N2.3.3_Total_Risk_W_Int_2026'!F19</f>
        <v>0</v>
      </c>
      <c r="G19" s="98">
        <f>'N2.3.3_Total_Risk_W_Int_2026'!G19</f>
        <v>0</v>
      </c>
      <c r="H19" s="98">
        <f>'N2.3.3_Total_Risk_W_Int_2026'!H19</f>
        <v>0</v>
      </c>
      <c r="I19" s="98">
        <f>'N2.3.3_Total_Risk_W_Int_2026'!I19</f>
        <v>0</v>
      </c>
      <c r="J19" s="98">
        <f>'N2.3.3_Total_Risk_W_Int_2026'!J19</f>
        <v>0</v>
      </c>
      <c r="K19" s="98">
        <f>'N2.3.3_Total_Risk_W_Int_2026'!K19</f>
        <v>0</v>
      </c>
      <c r="L19" s="98">
        <f>'N2.3.3_Total_Risk_W_Int_2026'!L19</f>
        <v>0</v>
      </c>
      <c r="M19" s="98">
        <f>'N2.3.3_Total_Risk_W_Int_2026'!M19</f>
        <v>0.416731460178563</v>
      </c>
      <c r="N19" s="97">
        <f t="shared" si="2"/>
        <v>0.67982118092983501</v>
      </c>
      <c r="P19" s="65" t="str">
        <f>'N0.6_Lookup_References'!B16</f>
        <v>#</v>
      </c>
      <c r="Q19" s="98">
        <f>'N2.3.3_Total_Risk_W_Int_2026'!Q19</f>
        <v>1</v>
      </c>
      <c r="R19" s="98">
        <f>'N2.3.3_Total_Risk_W_Int_2026'!R19</f>
        <v>0</v>
      </c>
      <c r="S19" s="98">
        <f>'N2.3.3_Total_Risk_W_Int_2026'!S19</f>
        <v>0</v>
      </c>
      <c r="T19" s="98">
        <f>'N2.3.3_Total_Risk_W_Int_2026'!T19</f>
        <v>0</v>
      </c>
      <c r="U19" s="98">
        <f>'N2.3.3_Total_Risk_W_Int_2026'!U19</f>
        <v>0</v>
      </c>
      <c r="V19" s="98">
        <f>'N2.3.3_Total_Risk_W_Int_2026'!V19</f>
        <v>0</v>
      </c>
      <c r="W19" s="98">
        <f>'N2.3.3_Total_Risk_W_Int_2026'!W19</f>
        <v>0</v>
      </c>
      <c r="X19" s="98">
        <f>'N2.3.3_Total_Risk_W_Int_2026'!X19</f>
        <v>0</v>
      </c>
      <c r="Y19" s="98">
        <f>'N2.3.3_Total_Risk_W_Int_2026'!Y19</f>
        <v>0</v>
      </c>
      <c r="Z19" s="98">
        <f>'N2.3.3_Total_Risk_W_Int_2026'!Z19</f>
        <v>1</v>
      </c>
      <c r="AA19" s="36">
        <f t="shared" si="3"/>
        <v>2</v>
      </c>
    </row>
    <row r="20" spans="1:27">
      <c r="A20" s="196" t="s">
        <v>308</v>
      </c>
      <c r="B20" s="18" t="str">
        <f t="shared" ca="1" si="1"/>
        <v>132kV Underground Cable</v>
      </c>
      <c r="C20" s="65" t="s">
        <v>55</v>
      </c>
      <c r="D20" s="98">
        <f>'N2.3.3_Total_Risk_W_Int_2026'!D20</f>
        <v>1.9717126155303221E-3</v>
      </c>
      <c r="E20" s="98">
        <f>'N2.3.3_Total_Risk_W_Int_2026'!E20</f>
        <v>4.4797636076982723</v>
      </c>
      <c r="F20" s="98">
        <f>'N2.3.3_Total_Risk_W_Int_2026'!F20</f>
        <v>4.0050937175226418</v>
      </c>
      <c r="G20" s="98">
        <f>'N2.3.3_Total_Risk_W_Int_2026'!G20</f>
        <v>3.4100431691959687</v>
      </c>
      <c r="H20" s="98">
        <f>'N2.3.3_Total_Risk_W_Int_2026'!H20</f>
        <v>0</v>
      </c>
      <c r="I20" s="98">
        <f>'N2.3.3_Total_Risk_W_Int_2026'!I20</f>
        <v>0.26312184291319246</v>
      </c>
      <c r="J20" s="98">
        <f>'N2.3.3_Total_Risk_W_Int_2026'!J20</f>
        <v>0</v>
      </c>
      <c r="K20" s="98">
        <f>'N2.3.3_Total_Risk_W_Int_2026'!K20</f>
        <v>9.3679869808124316E-2</v>
      </c>
      <c r="L20" s="98">
        <f>'N2.3.3_Total_Risk_W_Int_2026'!L20</f>
        <v>0</v>
      </c>
      <c r="M20" s="98">
        <f>'N2.3.3_Total_Risk_W_Int_2026'!M20</f>
        <v>0</v>
      </c>
      <c r="N20" s="97">
        <f t="shared" si="2"/>
        <v>12.253673919753728</v>
      </c>
      <c r="P20" s="65" t="str">
        <f>'N0.6_Lookup_References'!B17</f>
        <v>km</v>
      </c>
      <c r="Q20" s="98">
        <f>'N2.3.3_Total_Risk_W_Int_2026'!Q20</f>
        <v>69.414000000000001</v>
      </c>
      <c r="R20" s="98">
        <f>'N2.3.3_Total_Risk_W_Int_2026'!R20</f>
        <v>215.87290000000002</v>
      </c>
      <c r="S20" s="98">
        <f>'N2.3.3_Total_Risk_W_Int_2026'!S20</f>
        <v>16.5152</v>
      </c>
      <c r="T20" s="98">
        <f>'N2.3.3_Total_Risk_W_Int_2026'!T20</f>
        <v>7.2296999999999993</v>
      </c>
      <c r="U20" s="98">
        <f>'N2.3.3_Total_Risk_W_Int_2026'!U20</f>
        <v>0</v>
      </c>
      <c r="V20" s="98">
        <f>'N2.3.3_Total_Risk_W_Int_2026'!V20</f>
        <v>0.25969999999999999</v>
      </c>
      <c r="W20" s="98">
        <f>'N2.3.3_Total_Risk_W_Int_2026'!W20</f>
        <v>0</v>
      </c>
      <c r="X20" s="98">
        <f>'N2.3.3_Total_Risk_W_Int_2026'!X20</f>
        <v>7.2499999999999995E-2</v>
      </c>
      <c r="Y20" s="98">
        <f>'N2.3.3_Total_Risk_W_Int_2026'!Y20</f>
        <v>0</v>
      </c>
      <c r="Z20" s="98">
        <f>'N2.3.3_Total_Risk_W_Int_2026'!Z20</f>
        <v>0</v>
      </c>
      <c r="AA20" s="36">
        <f t="shared" si="3"/>
        <v>309.36399999999998</v>
      </c>
    </row>
    <row r="21" spans="1:27">
      <c r="A21" s="196" t="s">
        <v>309</v>
      </c>
      <c r="B21" s="18" t="str">
        <f t="shared" ca="1" si="1"/>
        <v>132kV OHL Conductor</v>
      </c>
      <c r="C21" s="65" t="s">
        <v>55</v>
      </c>
      <c r="D21" s="98">
        <f>'N2.3.3_Total_Risk_W_Int_2026'!D21</f>
        <v>1.3848367842620103E-3</v>
      </c>
      <c r="E21" s="98">
        <f>'N2.3.3_Total_Risk_W_Int_2026'!E21</f>
        <v>8.4059038327800923</v>
      </c>
      <c r="F21" s="98">
        <f>'N2.3.3_Total_Risk_W_Int_2026'!F21</f>
        <v>11.402068958963428</v>
      </c>
      <c r="G21" s="98">
        <f>'N2.3.3_Total_Risk_W_Int_2026'!G21</f>
        <v>1.7552234419026529</v>
      </c>
      <c r="H21" s="98">
        <f>'N2.3.3_Total_Risk_W_Int_2026'!H21</f>
        <v>1.265055873259515</v>
      </c>
      <c r="I21" s="98">
        <f>'N2.3.3_Total_Risk_W_Int_2026'!I21</f>
        <v>0.83111583845100467</v>
      </c>
      <c r="J21" s="98">
        <f>'N2.3.3_Total_Risk_W_Int_2026'!J21</f>
        <v>4.0961269851154523</v>
      </c>
      <c r="K21" s="98">
        <f>'N2.3.3_Total_Risk_W_Int_2026'!K21</f>
        <v>0</v>
      </c>
      <c r="L21" s="98">
        <f>'N2.3.3_Total_Risk_W_Int_2026'!L21</f>
        <v>2.0803196944027942</v>
      </c>
      <c r="M21" s="98">
        <f>'N2.3.3_Total_Risk_W_Int_2026'!M21</f>
        <v>2.901698371099831</v>
      </c>
      <c r="N21" s="97">
        <f t="shared" si="2"/>
        <v>32.738897832759037</v>
      </c>
      <c r="P21" s="65" t="str">
        <f>'N0.6_Lookup_References'!B18</f>
        <v>km</v>
      </c>
      <c r="Q21" s="98">
        <f>'N2.3.3_Total_Risk_W_Int_2026'!Q21</f>
        <v>36.530399999999986</v>
      </c>
      <c r="R21" s="98">
        <f>'N2.3.3_Total_Risk_W_Int_2026'!R21</f>
        <v>1061.32592</v>
      </c>
      <c r="S21" s="98">
        <f>'N2.3.3_Total_Risk_W_Int_2026'!S21</f>
        <v>339.22920000000005</v>
      </c>
      <c r="T21" s="98">
        <f>'N2.3.3_Total_Risk_W_Int_2026'!T21</f>
        <v>30.160100000000007</v>
      </c>
      <c r="U21" s="98">
        <f>'N2.3.3_Total_Risk_W_Int_2026'!U21</f>
        <v>15.3165</v>
      </c>
      <c r="V21" s="98">
        <f>'N2.3.3_Total_Risk_W_Int_2026'!V21</f>
        <v>7.6868000000000016</v>
      </c>
      <c r="W21" s="98">
        <f>'N2.3.3_Total_Risk_W_Int_2026'!W21</f>
        <v>31.2746</v>
      </c>
      <c r="X21" s="98">
        <f>'N2.3.3_Total_Risk_W_Int_2026'!X21</f>
        <v>0</v>
      </c>
      <c r="Y21" s="98">
        <f>'N2.3.3_Total_Risk_W_Int_2026'!Y21</f>
        <v>11.0154</v>
      </c>
      <c r="Z21" s="98">
        <f>'N2.3.3_Total_Risk_W_Int_2026'!Z21</f>
        <v>13.156400000000005</v>
      </c>
      <c r="AA21" s="36">
        <f t="shared" si="3"/>
        <v>1545.6953199999998</v>
      </c>
    </row>
    <row r="22" spans="1:27">
      <c r="A22" s="196" t="s">
        <v>310</v>
      </c>
      <c r="B22" s="18" t="str">
        <f t="shared" ca="1" si="1"/>
        <v>132kV OHL Fittings</v>
      </c>
      <c r="C22" s="65" t="s">
        <v>55</v>
      </c>
      <c r="D22" s="98">
        <f>'N2.3.3_Total_Risk_W_Int_2026'!D22</f>
        <v>0.17554095190886021</v>
      </c>
      <c r="E22" s="98">
        <f>'N2.3.3_Total_Risk_W_Int_2026'!E22</f>
        <v>130.54673499512805</v>
      </c>
      <c r="F22" s="98">
        <f>'N2.3.3_Total_Risk_W_Int_2026'!F22</f>
        <v>105.1534592614905</v>
      </c>
      <c r="G22" s="98">
        <f>'N2.3.3_Total_Risk_W_Int_2026'!G22</f>
        <v>19.304714750652852</v>
      </c>
      <c r="H22" s="98">
        <f>'N2.3.3_Total_Risk_W_Int_2026'!H22</f>
        <v>5.6229237313015359</v>
      </c>
      <c r="I22" s="98">
        <f>'N2.3.3_Total_Risk_W_Int_2026'!I22</f>
        <v>8.0204286359096777</v>
      </c>
      <c r="J22" s="98">
        <f>'N2.3.3_Total_Risk_W_Int_2026'!J22</f>
        <v>8.3999231636142362</v>
      </c>
      <c r="K22" s="98">
        <f>'N2.3.3_Total_Risk_W_Int_2026'!K22</f>
        <v>2.4454862596743863</v>
      </c>
      <c r="L22" s="98">
        <f>'N2.3.3_Total_Risk_W_Int_2026'!L22</f>
        <v>12.907605972265419</v>
      </c>
      <c r="M22" s="98">
        <f>'N2.3.3_Total_Risk_W_Int_2026'!M22</f>
        <v>10.6292326231376</v>
      </c>
      <c r="N22" s="97">
        <f t="shared" si="2"/>
        <v>303.20605034508316</v>
      </c>
      <c r="P22" s="65" t="str">
        <f>'N0.6_Lookup_References'!B19</f>
        <v>#</v>
      </c>
      <c r="Q22" s="98">
        <f>'N2.3.3_Total_Risk_W_Int_2026'!Q22</f>
        <v>1269</v>
      </c>
      <c r="R22" s="98">
        <f>'N2.3.3_Total_Risk_W_Int_2026'!R22</f>
        <v>4234</v>
      </c>
      <c r="S22" s="98">
        <f>'N2.3.3_Total_Risk_W_Int_2026'!S22</f>
        <v>845</v>
      </c>
      <c r="T22" s="98">
        <f>'N2.3.3_Total_Risk_W_Int_2026'!T22</f>
        <v>90</v>
      </c>
      <c r="U22" s="98">
        <f>'N2.3.3_Total_Risk_W_Int_2026'!U22</f>
        <v>17</v>
      </c>
      <c r="V22" s="98">
        <f>'N2.3.3_Total_Risk_W_Int_2026'!V22</f>
        <v>18</v>
      </c>
      <c r="W22" s="98">
        <f>'N2.3.3_Total_Risk_W_Int_2026'!W22</f>
        <v>16</v>
      </c>
      <c r="X22" s="98">
        <f>'N2.3.3_Total_Risk_W_Int_2026'!X22</f>
        <v>4</v>
      </c>
      <c r="Y22" s="98">
        <f>'N2.3.3_Total_Risk_W_Int_2026'!Y22</f>
        <v>18</v>
      </c>
      <c r="Z22" s="98">
        <f>'N2.3.3_Total_Risk_W_Int_2026'!Z22</f>
        <v>9</v>
      </c>
      <c r="AA22" s="36">
        <f t="shared" si="3"/>
        <v>6520</v>
      </c>
    </row>
    <row r="23" spans="1:27">
      <c r="A23" s="196" t="s">
        <v>311</v>
      </c>
      <c r="B23" s="18" t="str">
        <f t="shared" ca="1" si="1"/>
        <v>132kV OHL Tower</v>
      </c>
      <c r="C23" s="65" t="s">
        <v>55</v>
      </c>
      <c r="D23" s="98">
        <f>'N2.3.3_Total_Risk_W_Int_2026'!D23</f>
        <v>0</v>
      </c>
      <c r="E23" s="98">
        <f>'N2.3.3_Total_Risk_W_Int_2026'!E23</f>
        <v>44.313426188809991</v>
      </c>
      <c r="F23" s="98">
        <f>'N2.3.3_Total_Risk_W_Int_2026'!F23</f>
        <v>83.048119115002493</v>
      </c>
      <c r="G23" s="98">
        <f>'N2.3.3_Total_Risk_W_Int_2026'!G23</f>
        <v>12.978469609947068</v>
      </c>
      <c r="H23" s="98">
        <f>'N2.3.3_Total_Risk_W_Int_2026'!H23</f>
        <v>2.3945985802978464</v>
      </c>
      <c r="I23" s="98">
        <f>'N2.3.3_Total_Risk_W_Int_2026'!I23</f>
        <v>9.6939818585198516</v>
      </c>
      <c r="J23" s="98">
        <f>'N2.3.3_Total_Risk_W_Int_2026'!J23</f>
        <v>0</v>
      </c>
      <c r="K23" s="98">
        <f>'N2.3.3_Total_Risk_W_Int_2026'!K23</f>
        <v>0</v>
      </c>
      <c r="L23" s="98">
        <f>'N2.3.3_Total_Risk_W_Int_2026'!L23</f>
        <v>9.3156533832906927</v>
      </c>
      <c r="M23" s="98">
        <f>'N2.3.3_Total_Risk_W_Int_2026'!M23</f>
        <v>47.183100122584626</v>
      </c>
      <c r="N23" s="97">
        <f t="shared" si="2"/>
        <v>208.92734885845255</v>
      </c>
      <c r="P23" s="65" t="str">
        <f>'N0.6_Lookup_References'!B20</f>
        <v>#</v>
      </c>
      <c r="Q23" s="98">
        <f>'N2.3.3_Total_Risk_W_Int_2026'!Q23</f>
        <v>0</v>
      </c>
      <c r="R23" s="98">
        <f>'N2.3.3_Total_Risk_W_Int_2026'!R23</f>
        <v>2290</v>
      </c>
      <c r="S23" s="98">
        <f>'N2.3.3_Total_Risk_W_Int_2026'!S23</f>
        <v>464</v>
      </c>
      <c r="T23" s="98">
        <f>'N2.3.3_Total_Risk_W_Int_2026'!T23</f>
        <v>42</v>
      </c>
      <c r="U23" s="98">
        <f>'N2.3.3_Total_Risk_W_Int_2026'!U23</f>
        <v>5</v>
      </c>
      <c r="V23" s="98">
        <f>'N2.3.3_Total_Risk_W_Int_2026'!V23</f>
        <v>14</v>
      </c>
      <c r="W23" s="98">
        <f>'N2.3.3_Total_Risk_W_Int_2026'!W23</f>
        <v>0</v>
      </c>
      <c r="X23" s="98">
        <f>'N2.3.3_Total_Risk_W_Int_2026'!X23</f>
        <v>0</v>
      </c>
      <c r="Y23" s="98">
        <f>'N2.3.3_Total_Risk_W_Int_2026'!Y23</f>
        <v>9</v>
      </c>
      <c r="Z23" s="98">
        <f>'N2.3.3_Total_Risk_W_Int_2026'!Z23</f>
        <v>32</v>
      </c>
      <c r="AA23" s="36">
        <f t="shared" si="3"/>
        <v>2856</v>
      </c>
    </row>
    <row r="24" spans="1:27">
      <c r="A24" s="196" t="s">
        <v>312</v>
      </c>
      <c r="B24" s="18" t="str">
        <f t="shared" ca="1" si="1"/>
        <v>275kV Circuit Breaker</v>
      </c>
      <c r="C24" s="65" t="s">
        <v>55</v>
      </c>
      <c r="D24" s="98">
        <f>'N2.3.3_Total_Risk_W_Int_2026'!D24</f>
        <v>2.5255275268377948E-3</v>
      </c>
      <c r="E24" s="98">
        <f>'N2.3.3_Total_Risk_W_Int_2026'!E24</f>
        <v>1.7788248250289997</v>
      </c>
      <c r="F24" s="98">
        <f>'N2.3.3_Total_Risk_W_Int_2026'!F24</f>
        <v>0.21619894343510596</v>
      </c>
      <c r="G24" s="98">
        <f>'N2.3.3_Total_Risk_W_Int_2026'!G24</f>
        <v>0.30121345296877672</v>
      </c>
      <c r="H24" s="98">
        <f>'N2.3.3_Total_Risk_W_Int_2026'!H24</f>
        <v>0.12177456593961247</v>
      </c>
      <c r="I24" s="98">
        <f>'N2.3.3_Total_Risk_W_Int_2026'!I24</f>
        <v>0</v>
      </c>
      <c r="J24" s="98">
        <f>'N2.3.3_Total_Risk_W_Int_2026'!J24</f>
        <v>0.21688567698188918</v>
      </c>
      <c r="K24" s="98">
        <f>'N2.3.3_Total_Risk_W_Int_2026'!K24</f>
        <v>0.50274200906823685</v>
      </c>
      <c r="L24" s="98">
        <f>'N2.3.3_Total_Risk_W_Int_2026'!L24</f>
        <v>0.27293080041797108</v>
      </c>
      <c r="M24" s="98">
        <f>'N2.3.3_Total_Risk_W_Int_2026'!M24</f>
        <v>7.5837564591070317</v>
      </c>
      <c r="N24" s="97">
        <f t="shared" si="2"/>
        <v>10.996852260474462</v>
      </c>
      <c r="P24" s="65" t="str">
        <f>'N0.6_Lookup_References'!B21</f>
        <v>#</v>
      </c>
      <c r="Q24" s="98">
        <f>'N2.3.3_Total_Risk_W_Int_2026'!Q24</f>
        <v>1</v>
      </c>
      <c r="R24" s="98">
        <f>'N2.3.3_Total_Risk_W_Int_2026'!R24</f>
        <v>168</v>
      </c>
      <c r="S24" s="98">
        <f>'N2.3.3_Total_Risk_W_Int_2026'!S24</f>
        <v>4</v>
      </c>
      <c r="T24" s="98">
        <f>'N2.3.3_Total_Risk_W_Int_2026'!T24</f>
        <v>3</v>
      </c>
      <c r="U24" s="98">
        <f>'N2.3.3_Total_Risk_W_Int_2026'!U24</f>
        <v>1</v>
      </c>
      <c r="V24" s="98">
        <f>'N2.3.3_Total_Risk_W_Int_2026'!V24</f>
        <v>0</v>
      </c>
      <c r="W24" s="98">
        <f>'N2.3.3_Total_Risk_W_Int_2026'!W24</f>
        <v>1</v>
      </c>
      <c r="X24" s="98">
        <f>'N2.3.3_Total_Risk_W_Int_2026'!X24</f>
        <v>2</v>
      </c>
      <c r="Y24" s="98">
        <f>'N2.3.3_Total_Risk_W_Int_2026'!Y24</f>
        <v>1</v>
      </c>
      <c r="Z24" s="98">
        <f>'N2.3.3_Total_Risk_W_Int_2026'!Z24</f>
        <v>8</v>
      </c>
      <c r="AA24" s="36">
        <f t="shared" si="3"/>
        <v>189</v>
      </c>
    </row>
    <row r="25" spans="1:27">
      <c r="A25" s="196" t="s">
        <v>313</v>
      </c>
      <c r="B25" s="18" t="str">
        <f t="shared" ca="1" si="1"/>
        <v>275kV Transformer</v>
      </c>
      <c r="C25" s="65" t="s">
        <v>55</v>
      </c>
      <c r="D25" s="98">
        <f>'N2.3.3_Total_Risk_W_Int_2026'!D25</f>
        <v>0</v>
      </c>
      <c r="E25" s="98">
        <f>'N2.3.3_Total_Risk_W_Int_2026'!E25</f>
        <v>5.6573895241632064</v>
      </c>
      <c r="F25" s="98">
        <f>'N2.3.3_Total_Risk_W_Int_2026'!F25</f>
        <v>4.211394126371677</v>
      </c>
      <c r="G25" s="98">
        <f>'N2.3.3_Total_Risk_W_Int_2026'!G25</f>
        <v>3.061640811514577</v>
      </c>
      <c r="H25" s="98">
        <f>'N2.3.3_Total_Risk_W_Int_2026'!H25</f>
        <v>2.4590993119078428</v>
      </c>
      <c r="I25" s="98">
        <f>'N2.3.3_Total_Risk_W_Int_2026'!I25</f>
        <v>5.5479941457689597</v>
      </c>
      <c r="J25" s="98">
        <f>'N2.3.3_Total_Risk_W_Int_2026'!J25</f>
        <v>0</v>
      </c>
      <c r="K25" s="98">
        <f>'N2.3.3_Total_Risk_W_Int_2026'!K25</f>
        <v>1.1851553545772715</v>
      </c>
      <c r="L25" s="98">
        <f>'N2.3.3_Total_Risk_W_Int_2026'!L25</f>
        <v>5.5447768689996417</v>
      </c>
      <c r="M25" s="98">
        <f>'N2.3.3_Total_Risk_W_Int_2026'!M25</f>
        <v>1.408442877647565</v>
      </c>
      <c r="N25" s="97">
        <f t="shared" si="2"/>
        <v>29.075893020950744</v>
      </c>
      <c r="P25" s="65" t="str">
        <f>'N0.6_Lookup_References'!B22</f>
        <v>#</v>
      </c>
      <c r="Q25" s="98">
        <f>'N2.3.3_Total_Risk_W_Int_2026'!Q25</f>
        <v>0</v>
      </c>
      <c r="R25" s="98">
        <f>'N2.3.3_Total_Risk_W_Int_2026'!R25</f>
        <v>63</v>
      </c>
      <c r="S25" s="98">
        <f>'N2.3.3_Total_Risk_W_Int_2026'!S25</f>
        <v>15</v>
      </c>
      <c r="T25" s="98">
        <f>'N2.3.3_Total_Risk_W_Int_2026'!T25</f>
        <v>7</v>
      </c>
      <c r="U25" s="98">
        <f>'N2.3.3_Total_Risk_W_Int_2026'!U25</f>
        <v>4</v>
      </c>
      <c r="V25" s="98">
        <f>'N2.3.3_Total_Risk_W_Int_2026'!V25</f>
        <v>7</v>
      </c>
      <c r="W25" s="98">
        <f>'N2.3.3_Total_Risk_W_Int_2026'!W25</f>
        <v>0</v>
      </c>
      <c r="X25" s="98">
        <f>'N2.3.3_Total_Risk_W_Int_2026'!X25</f>
        <v>1</v>
      </c>
      <c r="Y25" s="98">
        <f>'N2.3.3_Total_Risk_W_Int_2026'!Y25</f>
        <v>4</v>
      </c>
      <c r="Z25" s="98">
        <f>'N2.3.3_Total_Risk_W_Int_2026'!Z25</f>
        <v>1</v>
      </c>
      <c r="AA25" s="36">
        <f t="shared" si="3"/>
        <v>102</v>
      </c>
    </row>
    <row r="26" spans="1:27">
      <c r="A26" s="196" t="s">
        <v>314</v>
      </c>
      <c r="B26" s="18" t="str">
        <f t="shared" ca="1" si="1"/>
        <v>275kV Reactor</v>
      </c>
      <c r="C26" s="65" t="s">
        <v>55</v>
      </c>
      <c r="D26" s="98">
        <f>'N2.3.3_Total_Risk_W_Int_2026'!D26</f>
        <v>0</v>
      </c>
      <c r="E26" s="98">
        <f>'N2.3.3_Total_Risk_W_Int_2026'!E26</f>
        <v>0.20001097043895805</v>
      </c>
      <c r="F26" s="98">
        <f>'N2.3.3_Total_Risk_W_Int_2026'!F26</f>
        <v>0</v>
      </c>
      <c r="G26" s="98">
        <f>'N2.3.3_Total_Risk_W_Int_2026'!G26</f>
        <v>0.28551235931380264</v>
      </c>
      <c r="H26" s="98">
        <f>'N2.3.3_Total_Risk_W_Int_2026'!H26</f>
        <v>9.2808084142505715E-2</v>
      </c>
      <c r="I26" s="98">
        <f>'N2.3.3_Total_Risk_W_Int_2026'!I26</f>
        <v>0.110489543344871</v>
      </c>
      <c r="J26" s="98">
        <f>'N2.3.3_Total_Risk_W_Int_2026'!J26</f>
        <v>0</v>
      </c>
      <c r="K26" s="98">
        <f>'N2.3.3_Total_Risk_W_Int_2026'!K26</f>
        <v>0.15667550229200505</v>
      </c>
      <c r="L26" s="98">
        <f>'N2.3.3_Total_Risk_W_Int_2026'!L26</f>
        <v>0</v>
      </c>
      <c r="M26" s="98">
        <f>'N2.3.3_Total_Risk_W_Int_2026'!M26</f>
        <v>0</v>
      </c>
      <c r="N26" s="97">
        <f t="shared" si="2"/>
        <v>0.84549645953214259</v>
      </c>
      <c r="P26" s="65" t="str">
        <f>'N0.6_Lookup_References'!B23</f>
        <v>#</v>
      </c>
      <c r="Q26" s="98">
        <f>'N2.3.3_Total_Risk_W_Int_2026'!Q26</f>
        <v>0</v>
      </c>
      <c r="R26" s="98">
        <f>'N2.3.3_Total_Risk_W_Int_2026'!R26</f>
        <v>8</v>
      </c>
      <c r="S26" s="98">
        <f>'N2.3.3_Total_Risk_W_Int_2026'!S26</f>
        <v>0</v>
      </c>
      <c r="T26" s="98">
        <f>'N2.3.3_Total_Risk_W_Int_2026'!T26</f>
        <v>4</v>
      </c>
      <c r="U26" s="98">
        <f>'N2.3.3_Total_Risk_W_Int_2026'!U26</f>
        <v>1</v>
      </c>
      <c r="V26" s="98">
        <f>'N2.3.3_Total_Risk_W_Int_2026'!V26</f>
        <v>1</v>
      </c>
      <c r="W26" s="98">
        <f>'N2.3.3_Total_Risk_W_Int_2026'!W26</f>
        <v>0</v>
      </c>
      <c r="X26" s="98">
        <f>'N2.3.3_Total_Risk_W_Int_2026'!X26</f>
        <v>1</v>
      </c>
      <c r="Y26" s="98">
        <f>'N2.3.3_Total_Risk_W_Int_2026'!Y26</f>
        <v>0</v>
      </c>
      <c r="Z26" s="98">
        <f>'N2.3.3_Total_Risk_W_Int_2026'!Z26</f>
        <v>0</v>
      </c>
      <c r="AA26" s="36">
        <f t="shared" si="3"/>
        <v>15</v>
      </c>
    </row>
    <row r="27" spans="1:27">
      <c r="A27" s="196" t="s">
        <v>315</v>
      </c>
      <c r="B27" s="18" t="str">
        <f t="shared" ca="1" si="1"/>
        <v>275kV Underground Cable</v>
      </c>
      <c r="C27" s="65" t="s">
        <v>55</v>
      </c>
      <c r="D27" s="98">
        <f>'N2.3.3_Total_Risk_W_Int_2026'!D27</f>
        <v>3.8098663823056675E-4</v>
      </c>
      <c r="E27" s="98">
        <f>'N2.3.3_Total_Risk_W_Int_2026'!E27</f>
        <v>4.4206609702375008</v>
      </c>
      <c r="F27" s="98">
        <f>'N2.3.3_Total_Risk_W_Int_2026'!F27</f>
        <v>0.78087692155219846</v>
      </c>
      <c r="G27" s="98">
        <f>'N2.3.3_Total_Risk_W_Int_2026'!G27</f>
        <v>7.6505736990087501</v>
      </c>
      <c r="H27" s="98">
        <f>'N2.3.3_Total_Risk_W_Int_2026'!H27</f>
        <v>0</v>
      </c>
      <c r="I27" s="98">
        <f>'N2.3.3_Total_Risk_W_Int_2026'!I27</f>
        <v>0</v>
      </c>
      <c r="J27" s="98">
        <f>'N2.3.3_Total_Risk_W_Int_2026'!J27</f>
        <v>0</v>
      </c>
      <c r="K27" s="98">
        <f>'N2.3.3_Total_Risk_W_Int_2026'!K27</f>
        <v>0</v>
      </c>
      <c r="L27" s="98">
        <f>'N2.3.3_Total_Risk_W_Int_2026'!L27</f>
        <v>0</v>
      </c>
      <c r="M27" s="98">
        <f>'N2.3.3_Total_Risk_W_Int_2026'!M27</f>
        <v>0</v>
      </c>
      <c r="N27" s="97">
        <f t="shared" si="2"/>
        <v>12.85249257743668</v>
      </c>
      <c r="P27" s="65" t="str">
        <f>'N0.6_Lookup_References'!B24</f>
        <v>km</v>
      </c>
      <c r="Q27" s="98">
        <f>'N2.3.3_Total_Risk_W_Int_2026'!Q27</f>
        <v>9.4966999999999988</v>
      </c>
      <c r="R27" s="98">
        <f>'N2.3.3_Total_Risk_W_Int_2026'!R27</f>
        <v>110.00189999999999</v>
      </c>
      <c r="S27" s="98">
        <f>'N2.3.3_Total_Risk_W_Int_2026'!S27</f>
        <v>1.2526000000000002</v>
      </c>
      <c r="T27" s="98">
        <f>'N2.3.3_Total_Risk_W_Int_2026'!T27</f>
        <v>8.8238000000000021</v>
      </c>
      <c r="U27" s="98">
        <f>'N2.3.3_Total_Risk_W_Int_2026'!U27</f>
        <v>0</v>
      </c>
      <c r="V27" s="98">
        <f>'N2.3.3_Total_Risk_W_Int_2026'!V27</f>
        <v>0</v>
      </c>
      <c r="W27" s="98">
        <f>'N2.3.3_Total_Risk_W_Int_2026'!W27</f>
        <v>0</v>
      </c>
      <c r="X27" s="98">
        <f>'N2.3.3_Total_Risk_W_Int_2026'!X27</f>
        <v>0</v>
      </c>
      <c r="Y27" s="98">
        <f>'N2.3.3_Total_Risk_W_Int_2026'!Y27</f>
        <v>0</v>
      </c>
      <c r="Z27" s="98">
        <f>'N2.3.3_Total_Risk_W_Int_2026'!Z27</f>
        <v>0</v>
      </c>
      <c r="AA27" s="36">
        <f t="shared" si="3"/>
        <v>129.57499999999999</v>
      </c>
    </row>
    <row r="28" spans="1:27">
      <c r="A28" s="196" t="s">
        <v>316</v>
      </c>
      <c r="B28" s="18" t="str">
        <f t="shared" ca="1" si="1"/>
        <v>275kV OHL Conductor</v>
      </c>
      <c r="C28" s="65" t="s">
        <v>55</v>
      </c>
      <c r="D28" s="98">
        <f>'N2.3.3_Total_Risk_W_Int_2026'!D28</f>
        <v>2.420549134854864E-3</v>
      </c>
      <c r="E28" s="98">
        <f>'N2.3.3_Total_Risk_W_Int_2026'!E28</f>
        <v>12.098494066746538</v>
      </c>
      <c r="F28" s="98">
        <f>'N2.3.3_Total_Risk_W_Int_2026'!F28</f>
        <v>9.2593524413918935</v>
      </c>
      <c r="G28" s="98">
        <f>'N2.3.3_Total_Risk_W_Int_2026'!G28</f>
        <v>4.298046774540623</v>
      </c>
      <c r="H28" s="98">
        <f>'N2.3.3_Total_Risk_W_Int_2026'!H28</f>
        <v>4.4589642440149708</v>
      </c>
      <c r="I28" s="98">
        <f>'N2.3.3_Total_Risk_W_Int_2026'!I28</f>
        <v>7.014728091144347</v>
      </c>
      <c r="J28" s="98">
        <f>'N2.3.3_Total_Risk_W_Int_2026'!J28</f>
        <v>7.1767215583674941</v>
      </c>
      <c r="K28" s="98">
        <f>'N2.3.3_Total_Risk_W_Int_2026'!K28</f>
        <v>2.881722605284796</v>
      </c>
      <c r="L28" s="98">
        <f>'N2.3.3_Total_Risk_W_Int_2026'!L28</f>
        <v>0</v>
      </c>
      <c r="M28" s="98">
        <f>'N2.3.3_Total_Risk_W_Int_2026'!M28</f>
        <v>11.766373364232123</v>
      </c>
      <c r="N28" s="97">
        <f t="shared" si="2"/>
        <v>58.95682369485764</v>
      </c>
      <c r="P28" s="65" t="str">
        <f>'N0.6_Lookup_References'!B25</f>
        <v>km</v>
      </c>
      <c r="Q28" s="98">
        <f>'N2.3.3_Total_Risk_W_Int_2026'!Q28</f>
        <v>27.133500000000005</v>
      </c>
      <c r="R28" s="98">
        <f>'N2.3.3_Total_Risk_W_Int_2026'!R28</f>
        <v>836.02710000000002</v>
      </c>
      <c r="S28" s="98">
        <f>'N2.3.3_Total_Risk_W_Int_2026'!S28</f>
        <v>116.32440000000001</v>
      </c>
      <c r="T28" s="98">
        <f>'N2.3.3_Total_Risk_W_Int_2026'!T28</f>
        <v>36.862200000000009</v>
      </c>
      <c r="U28" s="98">
        <f>'N2.3.3_Total_Risk_W_Int_2026'!U28</f>
        <v>23.483400000000003</v>
      </c>
      <c r="V28" s="98">
        <f>'N2.3.3_Total_Risk_W_Int_2026'!V28</f>
        <v>33.924399999999991</v>
      </c>
      <c r="W28" s="98">
        <f>'N2.3.3_Total_Risk_W_Int_2026'!W28</f>
        <v>24.067500000000003</v>
      </c>
      <c r="X28" s="98">
        <f>'N2.3.3_Total_Risk_W_Int_2026'!X28</f>
        <v>8.5654000000000003</v>
      </c>
      <c r="Y28" s="98">
        <f>'N2.3.3_Total_Risk_W_Int_2026'!Y28</f>
        <v>0</v>
      </c>
      <c r="Z28" s="98">
        <f>'N2.3.3_Total_Risk_W_Int_2026'!Z28</f>
        <v>28.881199999999996</v>
      </c>
      <c r="AA28" s="36">
        <f t="shared" si="3"/>
        <v>1135.2691000000002</v>
      </c>
    </row>
    <row r="29" spans="1:27">
      <c r="A29" s="196" t="s">
        <v>317</v>
      </c>
      <c r="B29" s="18" t="str">
        <f t="shared" ca="1" si="1"/>
        <v>275kV OHL Fittings</v>
      </c>
      <c r="C29" s="65" t="s">
        <v>55</v>
      </c>
      <c r="D29" s="98">
        <f>'N2.3.3_Total_Risk_W_Int_2026'!D29</f>
        <v>1.1971054170560798E-2</v>
      </c>
      <c r="E29" s="98">
        <f>'N2.3.3_Total_Risk_W_Int_2026'!E29</f>
        <v>86.154402838936335</v>
      </c>
      <c r="F29" s="98">
        <f>'N2.3.3_Total_Risk_W_Int_2026'!F29</f>
        <v>56.15766511551535</v>
      </c>
      <c r="G29" s="98">
        <f>'N2.3.3_Total_Risk_W_Int_2026'!G29</f>
        <v>14.1798875459149</v>
      </c>
      <c r="H29" s="98">
        <f>'N2.3.3_Total_Risk_W_Int_2026'!H29</f>
        <v>2.4587228729717236</v>
      </c>
      <c r="I29" s="98">
        <f>'N2.3.3_Total_Risk_W_Int_2026'!I29</f>
        <v>2.7849794013982136</v>
      </c>
      <c r="J29" s="98">
        <f>'N2.3.3_Total_Risk_W_Int_2026'!J29</f>
        <v>5.4789120078821822</v>
      </c>
      <c r="K29" s="98">
        <f>'N2.3.3_Total_Risk_W_Int_2026'!K29</f>
        <v>9.2988351022859064</v>
      </c>
      <c r="L29" s="98">
        <f>'N2.3.3_Total_Risk_W_Int_2026'!L29</f>
        <v>0</v>
      </c>
      <c r="M29" s="98">
        <f>'N2.3.3_Total_Risk_W_Int_2026'!M29</f>
        <v>31.140603905859216</v>
      </c>
      <c r="N29" s="97">
        <f t="shared" si="2"/>
        <v>207.66597984493438</v>
      </c>
      <c r="P29" s="65" t="str">
        <f>'N0.6_Lookup_References'!B26</f>
        <v>#</v>
      </c>
      <c r="Q29" s="98">
        <f>'N2.3.3_Total_Risk_W_Int_2026'!Q29</f>
        <v>50</v>
      </c>
      <c r="R29" s="98">
        <f>'N2.3.3_Total_Risk_W_Int_2026'!R29</f>
        <v>2910</v>
      </c>
      <c r="S29" s="98">
        <f>'N2.3.3_Total_Risk_W_Int_2026'!S29</f>
        <v>425</v>
      </c>
      <c r="T29" s="98">
        <f>'N2.3.3_Total_Risk_W_Int_2026'!T29</f>
        <v>53</v>
      </c>
      <c r="U29" s="98">
        <f>'N2.3.3_Total_Risk_W_Int_2026'!U29</f>
        <v>7</v>
      </c>
      <c r="V29" s="98">
        <f>'N2.3.3_Total_Risk_W_Int_2026'!V29</f>
        <v>6</v>
      </c>
      <c r="W29" s="98">
        <f>'N2.3.3_Total_Risk_W_Int_2026'!W29</f>
        <v>9</v>
      </c>
      <c r="X29" s="98">
        <f>'N2.3.3_Total_Risk_W_Int_2026'!X29</f>
        <v>14</v>
      </c>
      <c r="Y29" s="98">
        <f>'N2.3.3_Total_Risk_W_Int_2026'!Y29</f>
        <v>0</v>
      </c>
      <c r="Z29" s="98">
        <f>'N2.3.3_Total_Risk_W_Int_2026'!Z29</f>
        <v>20</v>
      </c>
      <c r="AA29" s="36">
        <f t="shared" si="3"/>
        <v>3494</v>
      </c>
    </row>
    <row r="30" spans="1:27">
      <c r="A30" s="196" t="s">
        <v>318</v>
      </c>
      <c r="B30" s="18" t="str">
        <f t="shared" ca="1" si="1"/>
        <v>275kV OHL Tower</v>
      </c>
      <c r="C30" s="65" t="s">
        <v>55</v>
      </c>
      <c r="D30" s="98">
        <f>'N2.3.3_Total_Risk_W_Int_2026'!D30</f>
        <v>1.4201478296986092E-3</v>
      </c>
      <c r="E30" s="98">
        <f>'N2.3.3_Total_Risk_W_Int_2026'!E30</f>
        <v>52.268416040045615</v>
      </c>
      <c r="F30" s="98">
        <f>'N2.3.3_Total_Risk_W_Int_2026'!F30</f>
        <v>19.719555046740687</v>
      </c>
      <c r="G30" s="98">
        <f>'N2.3.3_Total_Risk_W_Int_2026'!G30</f>
        <v>3.0974730739868521</v>
      </c>
      <c r="H30" s="98">
        <f>'N2.3.3_Total_Risk_W_Int_2026'!H30</f>
        <v>4.3385274835913457</v>
      </c>
      <c r="I30" s="98">
        <f>'N2.3.3_Total_Risk_W_Int_2026'!I30</f>
        <v>4.2932670878867967</v>
      </c>
      <c r="J30" s="98">
        <f>'N2.3.3_Total_Risk_W_Int_2026'!J30</f>
        <v>5.175495811004045</v>
      </c>
      <c r="K30" s="98">
        <f>'N2.3.3_Total_Risk_W_Int_2026'!K30</f>
        <v>4.1346499344538792</v>
      </c>
      <c r="L30" s="98">
        <f>'N2.3.3_Total_Risk_W_Int_2026'!L30</f>
        <v>32.043488086754877</v>
      </c>
      <c r="M30" s="98">
        <f>'N2.3.3_Total_Risk_W_Int_2026'!M30</f>
        <v>175.67499044493121</v>
      </c>
      <c r="N30" s="97">
        <f t="shared" si="2"/>
        <v>300.74728315722501</v>
      </c>
      <c r="P30" s="65" t="str">
        <f>'N0.6_Lookup_References'!B27</f>
        <v>#</v>
      </c>
      <c r="Q30" s="98">
        <f>'N2.3.3_Total_Risk_W_Int_2026'!Q30</f>
        <v>10</v>
      </c>
      <c r="R30" s="98">
        <f>'N2.3.3_Total_Risk_W_Int_2026'!R30</f>
        <v>1695</v>
      </c>
      <c r="S30" s="98">
        <f>'N2.3.3_Total_Risk_W_Int_2026'!S30</f>
        <v>39</v>
      </c>
      <c r="T30" s="98">
        <f>'N2.3.3_Total_Risk_W_Int_2026'!T30</f>
        <v>4</v>
      </c>
      <c r="U30" s="98">
        <f>'N2.3.3_Total_Risk_W_Int_2026'!U30</f>
        <v>4</v>
      </c>
      <c r="V30" s="98">
        <f>'N2.3.3_Total_Risk_W_Int_2026'!V30</f>
        <v>3</v>
      </c>
      <c r="W30" s="98">
        <f>'N2.3.3_Total_Risk_W_Int_2026'!W30</f>
        <v>3</v>
      </c>
      <c r="X30" s="98">
        <f>'N2.3.3_Total_Risk_W_Int_2026'!X30</f>
        <v>2</v>
      </c>
      <c r="Y30" s="98">
        <f>'N2.3.3_Total_Risk_W_Int_2026'!Y30</f>
        <v>13</v>
      </c>
      <c r="Z30" s="98">
        <f>'N2.3.3_Total_Risk_W_Int_2026'!Z30</f>
        <v>34</v>
      </c>
      <c r="AA30" s="36">
        <f t="shared" si="3"/>
        <v>1807</v>
      </c>
    </row>
    <row r="31" spans="1:27">
      <c r="A31" s="196" t="s">
        <v>319</v>
      </c>
      <c r="B31" s="18" t="str">
        <f t="shared" ca="1" si="1"/>
        <v>400kV Circuit Breaker</v>
      </c>
      <c r="C31" s="65" t="s">
        <v>55</v>
      </c>
      <c r="D31" s="98">
        <f>'N2.3.3_Total_Risk_W_Int_2026'!D31</f>
        <v>8.4812376049375124E-3</v>
      </c>
      <c r="E31" s="98">
        <f>'N2.3.3_Total_Risk_W_Int_2026'!E31</f>
        <v>2.2297278215801843</v>
      </c>
      <c r="F31" s="98">
        <f>'N2.3.3_Total_Risk_W_Int_2026'!F31</f>
        <v>6.1530647065589993E-2</v>
      </c>
      <c r="G31" s="98">
        <f>'N2.3.3_Total_Risk_W_Int_2026'!G31</f>
        <v>0</v>
      </c>
      <c r="H31" s="98">
        <f>'N2.3.3_Total_Risk_W_Int_2026'!H31</f>
        <v>0</v>
      </c>
      <c r="I31" s="98">
        <f>'N2.3.3_Total_Risk_W_Int_2026'!I31</f>
        <v>0.23270385232193241</v>
      </c>
      <c r="J31" s="98">
        <f>'N2.3.3_Total_Risk_W_Int_2026'!J31</f>
        <v>0</v>
      </c>
      <c r="K31" s="98">
        <f>'N2.3.3_Total_Risk_W_Int_2026'!K31</f>
        <v>0</v>
      </c>
      <c r="L31" s="98">
        <f>'N2.3.3_Total_Risk_W_Int_2026'!L31</f>
        <v>0</v>
      </c>
      <c r="M31" s="98">
        <f>'N2.3.3_Total_Risk_W_Int_2026'!M31</f>
        <v>2.8705325549551794</v>
      </c>
      <c r="N31" s="97">
        <f t="shared" si="2"/>
        <v>5.4029761135278243</v>
      </c>
      <c r="P31" s="65" t="str">
        <f>'N0.6_Lookup_References'!B28</f>
        <v>#</v>
      </c>
      <c r="Q31" s="98">
        <f>'N2.3.3_Total_Risk_W_Int_2026'!Q31</f>
        <v>3</v>
      </c>
      <c r="R31" s="98">
        <f>'N2.3.3_Total_Risk_W_Int_2026'!R31</f>
        <v>100</v>
      </c>
      <c r="S31" s="98">
        <f>'N2.3.3_Total_Risk_W_Int_2026'!S31</f>
        <v>1</v>
      </c>
      <c r="T31" s="98">
        <f>'N2.3.3_Total_Risk_W_Int_2026'!T31</f>
        <v>0</v>
      </c>
      <c r="U31" s="98">
        <f>'N2.3.3_Total_Risk_W_Int_2026'!U31</f>
        <v>0</v>
      </c>
      <c r="V31" s="98">
        <f>'N2.3.3_Total_Risk_W_Int_2026'!V31</f>
        <v>1</v>
      </c>
      <c r="W31" s="98">
        <f>'N2.3.3_Total_Risk_W_Int_2026'!W31</f>
        <v>0</v>
      </c>
      <c r="X31" s="98">
        <f>'N2.3.3_Total_Risk_W_Int_2026'!X31</f>
        <v>0</v>
      </c>
      <c r="Y31" s="98">
        <f>'N2.3.3_Total_Risk_W_Int_2026'!Y31</f>
        <v>0</v>
      </c>
      <c r="Z31" s="98">
        <f>'N2.3.3_Total_Risk_W_Int_2026'!Z31</f>
        <v>4</v>
      </c>
      <c r="AA31" s="36">
        <f t="shared" si="3"/>
        <v>109</v>
      </c>
    </row>
    <row r="32" spans="1:27">
      <c r="A32" s="196" t="s">
        <v>320</v>
      </c>
      <c r="B32" s="18" t="str">
        <f t="shared" ca="1" si="1"/>
        <v>400kV Transformer</v>
      </c>
      <c r="C32" s="65" t="s">
        <v>55</v>
      </c>
      <c r="D32" s="98">
        <f>'N2.3.3_Total_Risk_W_Int_2026'!D32</f>
        <v>4.7393076446058217E-2</v>
      </c>
      <c r="E32" s="98">
        <f>'N2.3.3_Total_Risk_W_Int_2026'!E32</f>
        <v>3.5369732677960828</v>
      </c>
      <c r="F32" s="98">
        <f>'N2.3.3_Total_Risk_W_Int_2026'!F32</f>
        <v>3.0986470474650294</v>
      </c>
      <c r="G32" s="98">
        <f>'N2.3.3_Total_Risk_W_Int_2026'!G32</f>
        <v>0</v>
      </c>
      <c r="H32" s="98">
        <f>'N2.3.3_Total_Risk_W_Int_2026'!H32</f>
        <v>1.8383936639966807</v>
      </c>
      <c r="I32" s="98">
        <f>'N2.3.3_Total_Risk_W_Int_2026'!I32</f>
        <v>0</v>
      </c>
      <c r="J32" s="98">
        <f>'N2.3.3_Total_Risk_W_Int_2026'!J32</f>
        <v>2.6274568769516646</v>
      </c>
      <c r="K32" s="98">
        <f>'N2.3.3_Total_Risk_W_Int_2026'!K32</f>
        <v>0</v>
      </c>
      <c r="L32" s="98">
        <f>'N2.3.3_Total_Risk_W_Int_2026'!L32</f>
        <v>0</v>
      </c>
      <c r="M32" s="98">
        <f>'N2.3.3_Total_Risk_W_Int_2026'!M32</f>
        <v>0</v>
      </c>
      <c r="N32" s="97">
        <f t="shared" si="2"/>
        <v>11.148863932655516</v>
      </c>
      <c r="P32" s="65" t="str">
        <f>'N0.6_Lookup_References'!B29</f>
        <v>#</v>
      </c>
      <c r="Q32" s="98">
        <f>'N2.3.3_Total_Risk_W_Int_2026'!Q32</f>
        <v>1</v>
      </c>
      <c r="R32" s="98">
        <f>'N2.3.3_Total_Risk_W_Int_2026'!R32</f>
        <v>26</v>
      </c>
      <c r="S32" s="98">
        <f>'N2.3.3_Total_Risk_W_Int_2026'!S32</f>
        <v>8</v>
      </c>
      <c r="T32" s="98">
        <f>'N2.3.3_Total_Risk_W_Int_2026'!T32</f>
        <v>0</v>
      </c>
      <c r="U32" s="98">
        <f>'N2.3.3_Total_Risk_W_Int_2026'!U32</f>
        <v>2</v>
      </c>
      <c r="V32" s="98">
        <f>'N2.3.3_Total_Risk_W_Int_2026'!V32</f>
        <v>0</v>
      </c>
      <c r="W32" s="98">
        <f>'N2.3.3_Total_Risk_W_Int_2026'!W32</f>
        <v>2</v>
      </c>
      <c r="X32" s="98">
        <f>'N2.3.3_Total_Risk_W_Int_2026'!X32</f>
        <v>0</v>
      </c>
      <c r="Y32" s="98">
        <f>'N2.3.3_Total_Risk_W_Int_2026'!Y32</f>
        <v>0</v>
      </c>
      <c r="Z32" s="98">
        <f>'N2.3.3_Total_Risk_W_Int_2026'!Z32</f>
        <v>0</v>
      </c>
      <c r="AA32" s="36">
        <f t="shared" ref="AA32:AA53" si="4">SUM(Q32:Z32)</f>
        <v>39</v>
      </c>
    </row>
    <row r="33" spans="1:27">
      <c r="A33" s="196" t="s">
        <v>321</v>
      </c>
      <c r="B33" s="18" t="str">
        <f t="shared" ca="1" si="1"/>
        <v>400kV Reactor</v>
      </c>
      <c r="C33" s="65" t="s">
        <v>55</v>
      </c>
      <c r="D33" s="98">
        <f>'N2.3.3_Total_Risk_W_Int_2026'!D33</f>
        <v>0</v>
      </c>
      <c r="E33" s="98">
        <f>'N2.3.3_Total_Risk_W_Int_2026'!E33</f>
        <v>0.21658272584126986</v>
      </c>
      <c r="F33" s="98">
        <f>'N2.3.3_Total_Risk_W_Int_2026'!F33</f>
        <v>0.46947158418409873</v>
      </c>
      <c r="G33" s="98">
        <f>'N2.3.3_Total_Risk_W_Int_2026'!G33</f>
        <v>0.29522814943755316</v>
      </c>
      <c r="H33" s="98">
        <f>'N2.3.3_Total_Risk_W_Int_2026'!H33</f>
        <v>0</v>
      </c>
      <c r="I33" s="98">
        <f>'N2.3.3_Total_Risk_W_Int_2026'!I33</f>
        <v>0</v>
      </c>
      <c r="J33" s="98">
        <f>'N2.3.3_Total_Risk_W_Int_2026'!J33</f>
        <v>0</v>
      </c>
      <c r="K33" s="98">
        <f>'N2.3.3_Total_Risk_W_Int_2026'!K33</f>
        <v>0</v>
      </c>
      <c r="L33" s="98">
        <f>'N2.3.3_Total_Risk_W_Int_2026'!L33</f>
        <v>0</v>
      </c>
      <c r="M33" s="98">
        <f>'N2.3.3_Total_Risk_W_Int_2026'!M33</f>
        <v>0</v>
      </c>
      <c r="N33" s="97">
        <f t="shared" si="2"/>
        <v>0.98128245946292181</v>
      </c>
      <c r="P33" s="65" t="str">
        <f>'N0.6_Lookup_References'!B30</f>
        <v>#</v>
      </c>
      <c r="Q33" s="98">
        <f>'N2.3.3_Total_Risk_W_Int_2026'!Q33</f>
        <v>0</v>
      </c>
      <c r="R33" s="98">
        <f>'N2.3.3_Total_Risk_W_Int_2026'!R33</f>
        <v>8</v>
      </c>
      <c r="S33" s="98">
        <f>'N2.3.3_Total_Risk_W_Int_2026'!S33</f>
        <v>4</v>
      </c>
      <c r="T33" s="98">
        <f>'N2.3.3_Total_Risk_W_Int_2026'!T33</f>
        <v>2</v>
      </c>
      <c r="U33" s="98">
        <f>'N2.3.3_Total_Risk_W_Int_2026'!U33</f>
        <v>0</v>
      </c>
      <c r="V33" s="98">
        <f>'N2.3.3_Total_Risk_W_Int_2026'!V33</f>
        <v>0</v>
      </c>
      <c r="W33" s="98">
        <f>'N2.3.3_Total_Risk_W_Int_2026'!W33</f>
        <v>0</v>
      </c>
      <c r="X33" s="98">
        <f>'N2.3.3_Total_Risk_W_Int_2026'!X33</f>
        <v>0</v>
      </c>
      <c r="Y33" s="98">
        <f>'N2.3.3_Total_Risk_W_Int_2026'!Y33</f>
        <v>0</v>
      </c>
      <c r="Z33" s="98">
        <f>'N2.3.3_Total_Risk_W_Int_2026'!Z33</f>
        <v>0</v>
      </c>
      <c r="AA33" s="36">
        <f t="shared" si="4"/>
        <v>14</v>
      </c>
    </row>
    <row r="34" spans="1:27">
      <c r="A34" s="196" t="s">
        <v>322</v>
      </c>
      <c r="B34" s="18" t="str">
        <f t="shared" ca="1" si="1"/>
        <v>400kV Underground Cable</v>
      </c>
      <c r="C34" s="65" t="s">
        <v>55</v>
      </c>
      <c r="D34" s="98">
        <f>'N2.3.3_Total_Risk_W_Int_2026'!D34</f>
        <v>8.3285005879510555E-5</v>
      </c>
      <c r="E34" s="98">
        <f>'N2.3.3_Total_Risk_W_Int_2026'!E34</f>
        <v>3.6022865214743239E-4</v>
      </c>
      <c r="F34" s="98">
        <f>'N2.3.3_Total_Risk_W_Int_2026'!F34</f>
        <v>0</v>
      </c>
      <c r="G34" s="98">
        <f>'N2.3.3_Total_Risk_W_Int_2026'!G34</f>
        <v>0</v>
      </c>
      <c r="H34" s="98">
        <f>'N2.3.3_Total_Risk_W_Int_2026'!H34</f>
        <v>0</v>
      </c>
      <c r="I34" s="98">
        <f>'N2.3.3_Total_Risk_W_Int_2026'!I34</f>
        <v>1.2567413094251139</v>
      </c>
      <c r="J34" s="98">
        <f>'N2.3.3_Total_Risk_W_Int_2026'!J34</f>
        <v>0</v>
      </c>
      <c r="K34" s="98">
        <f>'N2.3.3_Total_Risk_W_Int_2026'!K34</f>
        <v>8.2585346847699984E-2</v>
      </c>
      <c r="L34" s="98">
        <f>'N2.3.3_Total_Risk_W_Int_2026'!L34</f>
        <v>0.10772129463773102</v>
      </c>
      <c r="M34" s="98">
        <f>'N2.3.3_Total_Risk_W_Int_2026'!M34</f>
        <v>0</v>
      </c>
      <c r="N34" s="97">
        <f t="shared" si="2"/>
        <v>1.4474914645685719</v>
      </c>
      <c r="P34" s="65" t="str">
        <f>'N0.6_Lookup_References'!B31</f>
        <v>km</v>
      </c>
      <c r="Q34" s="98">
        <f>'N2.3.3_Total_Risk_W_Int_2026'!Q34</f>
        <v>2.089</v>
      </c>
      <c r="R34" s="98">
        <f>'N2.3.3_Total_Risk_W_Int_2026'!R34</f>
        <v>8.5506000000000011</v>
      </c>
      <c r="S34" s="98">
        <f>'N2.3.3_Total_Risk_W_Int_2026'!S34</f>
        <v>0</v>
      </c>
      <c r="T34" s="98">
        <f>'N2.3.3_Total_Risk_W_Int_2026'!T34</f>
        <v>0</v>
      </c>
      <c r="U34" s="98">
        <f>'N2.3.3_Total_Risk_W_Int_2026'!U34</f>
        <v>0</v>
      </c>
      <c r="V34" s="98">
        <f>'N2.3.3_Total_Risk_W_Int_2026'!V34</f>
        <v>4.1997999999999998</v>
      </c>
      <c r="W34" s="98">
        <f>'N2.3.3_Total_Risk_W_Int_2026'!W34</f>
        <v>0</v>
      </c>
      <c r="X34" s="98">
        <f>'N2.3.3_Total_Risk_W_Int_2026'!X34</f>
        <v>0.20529999999999998</v>
      </c>
      <c r="Y34" s="98">
        <f>'N2.3.3_Total_Risk_W_Int_2026'!Y34</f>
        <v>0.20810000000000001</v>
      </c>
      <c r="Z34" s="98">
        <f>'N2.3.3_Total_Risk_W_Int_2026'!Z34</f>
        <v>0</v>
      </c>
      <c r="AA34" s="36">
        <f t="shared" si="4"/>
        <v>15.252800000000001</v>
      </c>
    </row>
    <row r="35" spans="1:27">
      <c r="A35" s="196" t="s">
        <v>323</v>
      </c>
      <c r="B35" s="18" t="str">
        <f t="shared" ca="1" si="1"/>
        <v>400kV OHL Conductor</v>
      </c>
      <c r="C35" s="65" t="s">
        <v>55</v>
      </c>
      <c r="D35" s="98">
        <f>'N2.3.3_Total_Risk_W_Int_2026'!D35</f>
        <v>0.79097445872895467</v>
      </c>
      <c r="E35" s="98">
        <f>'N2.3.3_Total_Risk_W_Int_2026'!E35</f>
        <v>29.708258261669148</v>
      </c>
      <c r="F35" s="98">
        <f>'N2.3.3_Total_Risk_W_Int_2026'!F35</f>
        <v>6.0194925145968163</v>
      </c>
      <c r="G35" s="98">
        <f>'N2.3.3_Total_Risk_W_Int_2026'!G35</f>
        <v>2.4925389815225785</v>
      </c>
      <c r="H35" s="98">
        <f>'N2.3.3_Total_Risk_W_Int_2026'!H35</f>
        <v>0</v>
      </c>
      <c r="I35" s="98">
        <f>'N2.3.3_Total_Risk_W_Int_2026'!I35</f>
        <v>0</v>
      </c>
      <c r="J35" s="98">
        <f>'N2.3.3_Total_Risk_W_Int_2026'!J35</f>
        <v>0</v>
      </c>
      <c r="K35" s="98">
        <f>'N2.3.3_Total_Risk_W_Int_2026'!K35</f>
        <v>9.047445242807159</v>
      </c>
      <c r="L35" s="98">
        <f>'N2.3.3_Total_Risk_W_Int_2026'!L35</f>
        <v>0</v>
      </c>
      <c r="M35" s="98">
        <f>'N2.3.3_Total_Risk_W_Int_2026'!M35</f>
        <v>0.16644911875762994</v>
      </c>
      <c r="N35" s="97">
        <f t="shared" si="2"/>
        <v>48.225158578082286</v>
      </c>
      <c r="P35" s="65" t="str">
        <f>'N0.6_Lookup_References'!B32</f>
        <v>km</v>
      </c>
      <c r="Q35" s="98">
        <f>'N2.3.3_Total_Risk_W_Int_2026'!Q35</f>
        <v>155.10110000000006</v>
      </c>
      <c r="R35" s="98">
        <f>'N2.3.3_Total_Risk_W_Int_2026'!R35</f>
        <v>758.96649999999988</v>
      </c>
      <c r="S35" s="98">
        <f>'N2.3.3_Total_Risk_W_Int_2026'!S35</f>
        <v>66.842300000000023</v>
      </c>
      <c r="T35" s="98">
        <f>'N2.3.3_Total_Risk_W_Int_2026'!T35</f>
        <v>17.445699999999999</v>
      </c>
      <c r="U35" s="98">
        <f>'N2.3.3_Total_Risk_W_Int_2026'!U35</f>
        <v>0</v>
      </c>
      <c r="V35" s="98">
        <f>'N2.3.3_Total_Risk_W_Int_2026'!V35</f>
        <v>0</v>
      </c>
      <c r="W35" s="98">
        <f>'N2.3.3_Total_Risk_W_Int_2026'!W35</f>
        <v>0</v>
      </c>
      <c r="X35" s="98">
        <f>'N2.3.3_Total_Risk_W_Int_2026'!X35</f>
        <v>27.1435</v>
      </c>
      <c r="Y35" s="98">
        <f>'N2.3.3_Total_Risk_W_Int_2026'!Y35</f>
        <v>0</v>
      </c>
      <c r="Z35" s="98">
        <f>'N2.3.3_Total_Risk_W_Int_2026'!Z35</f>
        <v>0.39729999999999999</v>
      </c>
      <c r="AA35" s="36">
        <f t="shared" si="4"/>
        <v>1025.8964000000001</v>
      </c>
    </row>
    <row r="36" spans="1:27">
      <c r="A36" s="196" t="s">
        <v>324</v>
      </c>
      <c r="B36" s="18" t="str">
        <f t="shared" ca="1" si="1"/>
        <v>400kV OHL Fittings</v>
      </c>
      <c r="C36" s="65" t="s">
        <v>55</v>
      </c>
      <c r="D36" s="98">
        <f>'N2.3.3_Total_Risk_W_Int_2026'!D36</f>
        <v>5.0676706961701248</v>
      </c>
      <c r="E36" s="98">
        <f>'N2.3.3_Total_Risk_W_Int_2026'!E36</f>
        <v>319.12195431634177</v>
      </c>
      <c r="F36" s="98">
        <f>'N2.3.3_Total_Risk_W_Int_2026'!F36</f>
        <v>77.781975196602559</v>
      </c>
      <c r="G36" s="98">
        <f>'N2.3.3_Total_Risk_W_Int_2026'!G36</f>
        <v>241.45978187656354</v>
      </c>
      <c r="H36" s="98">
        <f>'N2.3.3_Total_Risk_W_Int_2026'!H36</f>
        <v>93.640543398588051</v>
      </c>
      <c r="I36" s="98">
        <f>'N2.3.3_Total_Risk_W_Int_2026'!I36</f>
        <v>15.503716581804118</v>
      </c>
      <c r="J36" s="98">
        <f>'N2.3.3_Total_Risk_W_Int_2026'!J36</f>
        <v>7.4717956871387061</v>
      </c>
      <c r="K36" s="98">
        <f>'N2.3.3_Total_Risk_W_Int_2026'!K36</f>
        <v>13.569665955789311</v>
      </c>
      <c r="L36" s="98">
        <f>'N2.3.3_Total_Risk_W_Int_2026'!L36</f>
        <v>10.007765643428257</v>
      </c>
      <c r="M36" s="98">
        <f>'N2.3.3_Total_Risk_W_Int_2026'!M36</f>
        <v>413.26545966234801</v>
      </c>
      <c r="N36" s="97">
        <f t="shared" si="2"/>
        <v>1196.8903290147746</v>
      </c>
      <c r="P36" s="65" t="str">
        <f>'N0.6_Lookup_References'!B33</f>
        <v>#</v>
      </c>
      <c r="Q36" s="98">
        <f>'N2.3.3_Total_Risk_W_Int_2026'!Q36</f>
        <v>482</v>
      </c>
      <c r="R36" s="98">
        <f>'N2.3.3_Total_Risk_W_Int_2026'!R36</f>
        <v>2057</v>
      </c>
      <c r="S36" s="98">
        <f>'N2.3.3_Total_Risk_W_Int_2026'!S36</f>
        <v>159</v>
      </c>
      <c r="T36" s="98">
        <f>'N2.3.3_Total_Risk_W_Int_2026'!T36</f>
        <v>284</v>
      </c>
      <c r="U36" s="98">
        <f>'N2.3.3_Total_Risk_W_Int_2026'!U36</f>
        <v>79</v>
      </c>
      <c r="V36" s="98">
        <f>'N2.3.3_Total_Risk_W_Int_2026'!V36</f>
        <v>11</v>
      </c>
      <c r="W36" s="98">
        <f>'N2.3.3_Total_Risk_W_Int_2026'!W36</f>
        <v>4</v>
      </c>
      <c r="X36" s="98">
        <f>'N2.3.3_Total_Risk_W_Int_2026'!X36</f>
        <v>6</v>
      </c>
      <c r="Y36" s="98">
        <f>'N2.3.3_Total_Risk_W_Int_2026'!Y36</f>
        <v>4</v>
      </c>
      <c r="Z36" s="98">
        <f>'N2.3.3_Total_Risk_W_Int_2026'!Z36</f>
        <v>88</v>
      </c>
      <c r="AA36" s="36">
        <f t="shared" si="4"/>
        <v>3174</v>
      </c>
    </row>
    <row r="37" spans="1:27">
      <c r="A37" s="196" t="s">
        <v>325</v>
      </c>
      <c r="B37" s="18" t="str">
        <f t="shared" ca="1" si="1"/>
        <v>400kV OHL Tower</v>
      </c>
      <c r="C37" s="65" t="s">
        <v>55</v>
      </c>
      <c r="D37" s="98">
        <f>'N2.3.3_Total_Risk_W_Int_2026'!D37</f>
        <v>6.7432634847411502E-3</v>
      </c>
      <c r="E37" s="98">
        <f>'N2.3.3_Total_Risk_W_Int_2026'!E37</f>
        <v>18.307529430480429</v>
      </c>
      <c r="F37" s="98">
        <f>'N2.3.3_Total_Risk_W_Int_2026'!F37</f>
        <v>5.6826520203103241</v>
      </c>
      <c r="G37" s="98">
        <f>'N2.3.3_Total_Risk_W_Int_2026'!G37</f>
        <v>3.6083050173867135</v>
      </c>
      <c r="H37" s="98">
        <f>'N2.3.3_Total_Risk_W_Int_2026'!H37</f>
        <v>11.856617489770191</v>
      </c>
      <c r="I37" s="98">
        <f>'N2.3.3_Total_Risk_W_Int_2026'!I37</f>
        <v>1.41847586451056</v>
      </c>
      <c r="J37" s="98">
        <f>'N2.3.3_Total_Risk_W_Int_2026'!J37</f>
        <v>1.5112405855955566</v>
      </c>
      <c r="K37" s="98">
        <f>'N2.3.3_Total_Risk_W_Int_2026'!K37</f>
        <v>2.3978639518281848</v>
      </c>
      <c r="L37" s="98">
        <f>'N2.3.3_Total_Risk_W_Int_2026'!L37</f>
        <v>34.14456820600013</v>
      </c>
      <c r="M37" s="98">
        <f>'N2.3.3_Total_Risk_W_Int_2026'!M37</f>
        <v>2.3261921256338463</v>
      </c>
      <c r="N37" s="97">
        <f t="shared" si="2"/>
        <v>81.260187955000688</v>
      </c>
      <c r="P37" s="65" t="str">
        <f>'N0.6_Lookup_References'!B34</f>
        <v>#</v>
      </c>
      <c r="Q37" s="98">
        <f>'N2.3.3_Total_Risk_W_Int_2026'!Q37</f>
        <v>31</v>
      </c>
      <c r="R37" s="98">
        <f>'N2.3.3_Total_Risk_W_Int_2026'!R37</f>
        <v>1227</v>
      </c>
      <c r="S37" s="98">
        <f>'N2.3.3_Total_Risk_W_Int_2026'!S37</f>
        <v>125</v>
      </c>
      <c r="T37" s="98">
        <f>'N2.3.3_Total_Risk_W_Int_2026'!T37</f>
        <v>35</v>
      </c>
      <c r="U37" s="98">
        <f>'N2.3.3_Total_Risk_W_Int_2026'!U37</f>
        <v>93</v>
      </c>
      <c r="V37" s="98">
        <f>'N2.3.3_Total_Risk_W_Int_2026'!V37</f>
        <v>8</v>
      </c>
      <c r="W37" s="98">
        <f>'N2.3.3_Total_Risk_W_Int_2026'!W37</f>
        <v>7</v>
      </c>
      <c r="X37" s="98">
        <f>'N2.3.3_Total_Risk_W_Int_2026'!X37</f>
        <v>10</v>
      </c>
      <c r="Y37" s="98">
        <f>'N2.3.3_Total_Risk_W_Int_2026'!Y37</f>
        <v>117</v>
      </c>
      <c r="Z37" s="98">
        <f>'N2.3.3_Total_Risk_W_Int_2026'!Z37</f>
        <v>7</v>
      </c>
      <c r="AA37" s="36">
        <f t="shared" si="4"/>
        <v>1660</v>
      </c>
    </row>
    <row r="38" spans="1:27">
      <c r="A38" s="196" t="s">
        <v>326</v>
      </c>
      <c r="B38" s="18" t="str">
        <f t="shared" ca="1" si="1"/>
        <v>No entry required</v>
      </c>
      <c r="C38" s="65" t="s">
        <v>55</v>
      </c>
      <c r="D38" s="98">
        <f>'N2.3.3_Total_Risk_W_Int_2026'!D38</f>
        <v>0</v>
      </c>
      <c r="E38" s="98">
        <f>'N2.3.3_Total_Risk_W_Int_2026'!E38</f>
        <v>0</v>
      </c>
      <c r="F38" s="98">
        <f>'N2.3.3_Total_Risk_W_Int_2026'!F38</f>
        <v>0</v>
      </c>
      <c r="G38" s="98">
        <f>'N2.3.3_Total_Risk_W_Int_2026'!G38</f>
        <v>0</v>
      </c>
      <c r="H38" s="98">
        <f>'N2.3.3_Total_Risk_W_Int_2026'!H38</f>
        <v>0</v>
      </c>
      <c r="I38" s="98">
        <f>'N2.3.3_Total_Risk_W_Int_2026'!I38</f>
        <v>0</v>
      </c>
      <c r="J38" s="98">
        <f>'N2.3.3_Total_Risk_W_Int_2026'!J38</f>
        <v>0</v>
      </c>
      <c r="K38" s="98">
        <f>'N2.3.3_Total_Risk_W_Int_2026'!K38</f>
        <v>0</v>
      </c>
      <c r="L38" s="98">
        <f>'N2.3.3_Total_Risk_W_Int_2026'!L38</f>
        <v>0</v>
      </c>
      <c r="M38" s="98">
        <f>'N2.3.3_Total_Risk_W_Int_2026'!M38</f>
        <v>0</v>
      </c>
      <c r="N38" s="97">
        <f t="shared" si="2"/>
        <v>0</v>
      </c>
      <c r="P38" s="65" t="str">
        <f>'N0.6_Lookup_References'!B35</f>
        <v>-</v>
      </c>
      <c r="Q38" s="98">
        <f>'N2.3.3_Total_Risk_W_Int_2026'!Q38</f>
        <v>0</v>
      </c>
      <c r="R38" s="98">
        <f>'N2.3.3_Total_Risk_W_Int_2026'!R38</f>
        <v>0</v>
      </c>
      <c r="S38" s="98">
        <f>'N2.3.3_Total_Risk_W_Int_2026'!S38</f>
        <v>0</v>
      </c>
      <c r="T38" s="98">
        <f>'N2.3.3_Total_Risk_W_Int_2026'!T38</f>
        <v>0</v>
      </c>
      <c r="U38" s="98">
        <f>'N2.3.3_Total_Risk_W_Int_2026'!U38</f>
        <v>0</v>
      </c>
      <c r="V38" s="98">
        <f>'N2.3.3_Total_Risk_W_Int_2026'!V38</f>
        <v>0</v>
      </c>
      <c r="W38" s="98">
        <f>'N2.3.3_Total_Risk_W_Int_2026'!W38</f>
        <v>0</v>
      </c>
      <c r="X38" s="98">
        <f>'N2.3.3_Total_Risk_W_Int_2026'!X38</f>
        <v>0</v>
      </c>
      <c r="Y38" s="98">
        <f>'N2.3.3_Total_Risk_W_Int_2026'!Y38</f>
        <v>0</v>
      </c>
      <c r="Z38" s="98">
        <f>'N2.3.3_Total_Risk_W_Int_2026'!Z38</f>
        <v>0</v>
      </c>
      <c r="AA38" s="36">
        <f t="shared" si="4"/>
        <v>0</v>
      </c>
    </row>
    <row r="39" spans="1:27">
      <c r="A39" s="196" t="s">
        <v>327</v>
      </c>
      <c r="B39" s="18" t="str">
        <f t="shared" ca="1" si="1"/>
        <v>No entry required</v>
      </c>
      <c r="C39" s="65" t="s">
        <v>55</v>
      </c>
      <c r="D39" s="98">
        <f>'N2.3.3_Total_Risk_W_Int_2026'!D39</f>
        <v>0</v>
      </c>
      <c r="E39" s="98">
        <f>'N2.3.3_Total_Risk_W_Int_2026'!E39</f>
        <v>0</v>
      </c>
      <c r="F39" s="98">
        <f>'N2.3.3_Total_Risk_W_Int_2026'!F39</f>
        <v>0</v>
      </c>
      <c r="G39" s="98">
        <f>'N2.3.3_Total_Risk_W_Int_2026'!G39</f>
        <v>0</v>
      </c>
      <c r="H39" s="98">
        <f>'N2.3.3_Total_Risk_W_Int_2026'!H39</f>
        <v>0</v>
      </c>
      <c r="I39" s="98">
        <f>'N2.3.3_Total_Risk_W_Int_2026'!I39</f>
        <v>0</v>
      </c>
      <c r="J39" s="98">
        <f>'N2.3.3_Total_Risk_W_Int_2026'!J39</f>
        <v>0</v>
      </c>
      <c r="K39" s="98">
        <f>'N2.3.3_Total_Risk_W_Int_2026'!K39</f>
        <v>0</v>
      </c>
      <c r="L39" s="98">
        <f>'N2.3.3_Total_Risk_W_Int_2026'!L39</f>
        <v>0</v>
      </c>
      <c r="M39" s="98">
        <f>'N2.3.3_Total_Risk_W_Int_2026'!M39</f>
        <v>0</v>
      </c>
      <c r="N39" s="97">
        <f t="shared" si="2"/>
        <v>0</v>
      </c>
      <c r="P39" s="65" t="str">
        <f>'N0.6_Lookup_References'!B36</f>
        <v>-</v>
      </c>
      <c r="Q39" s="98">
        <f>'N2.3.3_Total_Risk_W_Int_2026'!Q39</f>
        <v>0</v>
      </c>
      <c r="R39" s="98">
        <f>'N2.3.3_Total_Risk_W_Int_2026'!R39</f>
        <v>0</v>
      </c>
      <c r="S39" s="98">
        <f>'N2.3.3_Total_Risk_W_Int_2026'!S39</f>
        <v>0</v>
      </c>
      <c r="T39" s="98">
        <f>'N2.3.3_Total_Risk_W_Int_2026'!T39</f>
        <v>0</v>
      </c>
      <c r="U39" s="98">
        <f>'N2.3.3_Total_Risk_W_Int_2026'!U39</f>
        <v>0</v>
      </c>
      <c r="V39" s="98">
        <f>'N2.3.3_Total_Risk_W_Int_2026'!V39</f>
        <v>0</v>
      </c>
      <c r="W39" s="98">
        <f>'N2.3.3_Total_Risk_W_Int_2026'!W39</f>
        <v>0</v>
      </c>
      <c r="X39" s="98">
        <f>'N2.3.3_Total_Risk_W_Int_2026'!X39</f>
        <v>0</v>
      </c>
      <c r="Y39" s="98">
        <f>'N2.3.3_Total_Risk_W_Int_2026'!Y39</f>
        <v>0</v>
      </c>
      <c r="Z39" s="98">
        <f>'N2.3.3_Total_Risk_W_Int_2026'!Z39</f>
        <v>0</v>
      </c>
      <c r="AA39" s="36">
        <f t="shared" si="4"/>
        <v>0</v>
      </c>
    </row>
    <row r="40" spans="1:27">
      <c r="A40" s="196" t="s">
        <v>328</v>
      </c>
      <c r="B40" s="18" t="str">
        <f t="shared" ca="1" si="1"/>
        <v>No entry required</v>
      </c>
      <c r="C40" s="65" t="s">
        <v>55</v>
      </c>
      <c r="D40" s="98">
        <f>'N2.3.3_Total_Risk_W_Int_2026'!D40</f>
        <v>0</v>
      </c>
      <c r="E40" s="98">
        <f>'N2.3.3_Total_Risk_W_Int_2026'!E40</f>
        <v>0</v>
      </c>
      <c r="F40" s="98">
        <f>'N2.3.3_Total_Risk_W_Int_2026'!F40</f>
        <v>0</v>
      </c>
      <c r="G40" s="98">
        <f>'N2.3.3_Total_Risk_W_Int_2026'!G40</f>
        <v>0</v>
      </c>
      <c r="H40" s="98">
        <f>'N2.3.3_Total_Risk_W_Int_2026'!H40</f>
        <v>0</v>
      </c>
      <c r="I40" s="98">
        <f>'N2.3.3_Total_Risk_W_Int_2026'!I40</f>
        <v>0</v>
      </c>
      <c r="J40" s="98">
        <f>'N2.3.3_Total_Risk_W_Int_2026'!J40</f>
        <v>0</v>
      </c>
      <c r="K40" s="98">
        <f>'N2.3.3_Total_Risk_W_Int_2026'!K40</f>
        <v>0</v>
      </c>
      <c r="L40" s="98">
        <f>'N2.3.3_Total_Risk_W_Int_2026'!L40</f>
        <v>0</v>
      </c>
      <c r="M40" s="98">
        <f>'N2.3.3_Total_Risk_W_Int_2026'!M40</f>
        <v>0</v>
      </c>
      <c r="N40" s="97">
        <f t="shared" si="2"/>
        <v>0</v>
      </c>
      <c r="P40" s="65" t="str">
        <f>'N0.6_Lookup_References'!B37</f>
        <v>-</v>
      </c>
      <c r="Q40" s="98">
        <f>'N2.3.3_Total_Risk_W_Int_2026'!Q40</f>
        <v>0</v>
      </c>
      <c r="R40" s="98">
        <f>'N2.3.3_Total_Risk_W_Int_2026'!R40</f>
        <v>0</v>
      </c>
      <c r="S40" s="98">
        <f>'N2.3.3_Total_Risk_W_Int_2026'!S40</f>
        <v>0</v>
      </c>
      <c r="T40" s="98">
        <f>'N2.3.3_Total_Risk_W_Int_2026'!T40</f>
        <v>0</v>
      </c>
      <c r="U40" s="98">
        <f>'N2.3.3_Total_Risk_W_Int_2026'!U40</f>
        <v>0</v>
      </c>
      <c r="V40" s="98">
        <f>'N2.3.3_Total_Risk_W_Int_2026'!V40</f>
        <v>0</v>
      </c>
      <c r="W40" s="98">
        <f>'N2.3.3_Total_Risk_W_Int_2026'!W40</f>
        <v>0</v>
      </c>
      <c r="X40" s="98">
        <f>'N2.3.3_Total_Risk_W_Int_2026'!X40</f>
        <v>0</v>
      </c>
      <c r="Y40" s="98">
        <f>'N2.3.3_Total_Risk_W_Int_2026'!Y40</f>
        <v>0</v>
      </c>
      <c r="Z40" s="98">
        <f>'N2.3.3_Total_Risk_W_Int_2026'!Z40</f>
        <v>0</v>
      </c>
      <c r="AA40" s="36">
        <f t="shared" si="4"/>
        <v>0</v>
      </c>
    </row>
    <row r="41" spans="1:27">
      <c r="A41" s="196" t="s">
        <v>329</v>
      </c>
      <c r="B41" s="18" t="str">
        <f t="shared" ca="1" si="1"/>
        <v>No entry required</v>
      </c>
      <c r="C41" s="65" t="s">
        <v>55</v>
      </c>
      <c r="D41" s="98">
        <f>'N2.3.3_Total_Risk_W_Int_2026'!D41</f>
        <v>0</v>
      </c>
      <c r="E41" s="98">
        <f>'N2.3.3_Total_Risk_W_Int_2026'!E41</f>
        <v>0</v>
      </c>
      <c r="F41" s="98">
        <f>'N2.3.3_Total_Risk_W_Int_2026'!F41</f>
        <v>0</v>
      </c>
      <c r="G41" s="98">
        <f>'N2.3.3_Total_Risk_W_Int_2026'!G41</f>
        <v>0</v>
      </c>
      <c r="H41" s="98">
        <f>'N2.3.3_Total_Risk_W_Int_2026'!H41</f>
        <v>0</v>
      </c>
      <c r="I41" s="98">
        <f>'N2.3.3_Total_Risk_W_Int_2026'!I41</f>
        <v>0</v>
      </c>
      <c r="J41" s="98">
        <f>'N2.3.3_Total_Risk_W_Int_2026'!J41</f>
        <v>0</v>
      </c>
      <c r="K41" s="98">
        <f>'N2.3.3_Total_Risk_W_Int_2026'!K41</f>
        <v>0</v>
      </c>
      <c r="L41" s="98">
        <f>'N2.3.3_Total_Risk_W_Int_2026'!L41</f>
        <v>0</v>
      </c>
      <c r="M41" s="98">
        <f>'N2.3.3_Total_Risk_W_Int_2026'!M41</f>
        <v>0</v>
      </c>
      <c r="N41" s="97">
        <f t="shared" si="2"/>
        <v>0</v>
      </c>
      <c r="P41" s="65" t="str">
        <f>'N0.6_Lookup_References'!B38</f>
        <v>-</v>
      </c>
      <c r="Q41" s="98">
        <f>'N2.3.3_Total_Risk_W_Int_2026'!Q41</f>
        <v>0</v>
      </c>
      <c r="R41" s="98">
        <f>'N2.3.3_Total_Risk_W_Int_2026'!R41</f>
        <v>0</v>
      </c>
      <c r="S41" s="98">
        <f>'N2.3.3_Total_Risk_W_Int_2026'!S41</f>
        <v>0</v>
      </c>
      <c r="T41" s="98">
        <f>'N2.3.3_Total_Risk_W_Int_2026'!T41</f>
        <v>0</v>
      </c>
      <c r="U41" s="98">
        <f>'N2.3.3_Total_Risk_W_Int_2026'!U41</f>
        <v>0</v>
      </c>
      <c r="V41" s="98">
        <f>'N2.3.3_Total_Risk_W_Int_2026'!V41</f>
        <v>0</v>
      </c>
      <c r="W41" s="98">
        <f>'N2.3.3_Total_Risk_W_Int_2026'!W41</f>
        <v>0</v>
      </c>
      <c r="X41" s="98">
        <f>'N2.3.3_Total_Risk_W_Int_2026'!X41</f>
        <v>0</v>
      </c>
      <c r="Y41" s="98">
        <f>'N2.3.3_Total_Risk_W_Int_2026'!Y41</f>
        <v>0</v>
      </c>
      <c r="Z41" s="98">
        <f>'N2.3.3_Total_Risk_W_Int_2026'!Z41</f>
        <v>0</v>
      </c>
      <c r="AA41" s="36">
        <f t="shared" si="4"/>
        <v>0</v>
      </c>
    </row>
    <row r="42" spans="1:27">
      <c r="A42" s="196" t="s">
        <v>330</v>
      </c>
      <c r="B42" s="18" t="str">
        <f t="shared" ca="1" si="1"/>
        <v>No entry required</v>
      </c>
      <c r="C42" s="65" t="s">
        <v>55</v>
      </c>
      <c r="D42" s="98">
        <f>'N2.3.3_Total_Risk_W_Int_2026'!D42</f>
        <v>0</v>
      </c>
      <c r="E42" s="98">
        <f>'N2.3.3_Total_Risk_W_Int_2026'!E42</f>
        <v>0</v>
      </c>
      <c r="F42" s="98">
        <f>'N2.3.3_Total_Risk_W_Int_2026'!F42</f>
        <v>0</v>
      </c>
      <c r="G42" s="98">
        <f>'N2.3.3_Total_Risk_W_Int_2026'!G42</f>
        <v>0</v>
      </c>
      <c r="H42" s="98">
        <f>'N2.3.3_Total_Risk_W_Int_2026'!H42</f>
        <v>0</v>
      </c>
      <c r="I42" s="98">
        <f>'N2.3.3_Total_Risk_W_Int_2026'!I42</f>
        <v>0</v>
      </c>
      <c r="J42" s="98">
        <f>'N2.3.3_Total_Risk_W_Int_2026'!J42</f>
        <v>0</v>
      </c>
      <c r="K42" s="98">
        <f>'N2.3.3_Total_Risk_W_Int_2026'!K42</f>
        <v>0</v>
      </c>
      <c r="L42" s="98">
        <f>'N2.3.3_Total_Risk_W_Int_2026'!L42</f>
        <v>0</v>
      </c>
      <c r="M42" s="98">
        <f>'N2.3.3_Total_Risk_W_Int_2026'!M42</f>
        <v>0</v>
      </c>
      <c r="N42" s="97">
        <f t="shared" si="2"/>
        <v>0</v>
      </c>
      <c r="P42" s="65" t="str">
        <f>'N0.6_Lookup_References'!B39</f>
        <v>-</v>
      </c>
      <c r="Q42" s="98">
        <f>'N2.3.3_Total_Risk_W_Int_2026'!Q42</f>
        <v>0</v>
      </c>
      <c r="R42" s="98">
        <f>'N2.3.3_Total_Risk_W_Int_2026'!R42</f>
        <v>0</v>
      </c>
      <c r="S42" s="98">
        <f>'N2.3.3_Total_Risk_W_Int_2026'!S42</f>
        <v>0</v>
      </c>
      <c r="T42" s="98">
        <f>'N2.3.3_Total_Risk_W_Int_2026'!T42</f>
        <v>0</v>
      </c>
      <c r="U42" s="98">
        <f>'N2.3.3_Total_Risk_W_Int_2026'!U42</f>
        <v>0</v>
      </c>
      <c r="V42" s="98">
        <f>'N2.3.3_Total_Risk_W_Int_2026'!V42</f>
        <v>0</v>
      </c>
      <c r="W42" s="98">
        <f>'N2.3.3_Total_Risk_W_Int_2026'!W42</f>
        <v>0</v>
      </c>
      <c r="X42" s="98">
        <f>'N2.3.3_Total_Risk_W_Int_2026'!X42</f>
        <v>0</v>
      </c>
      <c r="Y42" s="98">
        <f>'N2.3.3_Total_Risk_W_Int_2026'!Y42</f>
        <v>0</v>
      </c>
      <c r="Z42" s="98">
        <f>'N2.3.3_Total_Risk_W_Int_2026'!Z42</f>
        <v>0</v>
      </c>
      <c r="AA42" s="36">
        <f t="shared" si="4"/>
        <v>0</v>
      </c>
    </row>
    <row r="43" spans="1:27">
      <c r="A43" s="196" t="s">
        <v>351</v>
      </c>
      <c r="B43" s="18" t="str">
        <f t="shared" ca="1" si="1"/>
        <v>No entry required</v>
      </c>
      <c r="C43" s="65" t="s">
        <v>55</v>
      </c>
      <c r="D43" s="98">
        <f>'N2.3.3_Total_Risk_W_Int_2026'!D43</f>
        <v>0</v>
      </c>
      <c r="E43" s="98">
        <f>'N2.3.3_Total_Risk_W_Int_2026'!E43</f>
        <v>0</v>
      </c>
      <c r="F43" s="98">
        <f>'N2.3.3_Total_Risk_W_Int_2026'!F43</f>
        <v>0</v>
      </c>
      <c r="G43" s="98">
        <f>'N2.3.3_Total_Risk_W_Int_2026'!G43</f>
        <v>0</v>
      </c>
      <c r="H43" s="98">
        <f>'N2.3.3_Total_Risk_W_Int_2026'!H43</f>
        <v>0</v>
      </c>
      <c r="I43" s="98">
        <f>'N2.3.3_Total_Risk_W_Int_2026'!I43</f>
        <v>0</v>
      </c>
      <c r="J43" s="98">
        <f>'N2.3.3_Total_Risk_W_Int_2026'!J43</f>
        <v>0</v>
      </c>
      <c r="K43" s="98">
        <f>'N2.3.3_Total_Risk_W_Int_2026'!K43</f>
        <v>0</v>
      </c>
      <c r="L43" s="98">
        <f>'N2.3.3_Total_Risk_W_Int_2026'!L43</f>
        <v>0</v>
      </c>
      <c r="M43" s="98">
        <f>'N2.3.3_Total_Risk_W_Int_2026'!M43</f>
        <v>0</v>
      </c>
      <c r="N43" s="97">
        <f t="shared" si="2"/>
        <v>0</v>
      </c>
      <c r="P43" s="65" t="str">
        <f>'N0.6_Lookup_References'!B40</f>
        <v>-</v>
      </c>
      <c r="Q43" s="98">
        <f>'N2.3.3_Total_Risk_W_Int_2026'!Q43</f>
        <v>0</v>
      </c>
      <c r="R43" s="98">
        <f>'N2.3.3_Total_Risk_W_Int_2026'!R43</f>
        <v>0</v>
      </c>
      <c r="S43" s="98">
        <f>'N2.3.3_Total_Risk_W_Int_2026'!S43</f>
        <v>0</v>
      </c>
      <c r="T43" s="98">
        <f>'N2.3.3_Total_Risk_W_Int_2026'!T43</f>
        <v>0</v>
      </c>
      <c r="U43" s="98">
        <f>'N2.3.3_Total_Risk_W_Int_2026'!U43</f>
        <v>0</v>
      </c>
      <c r="V43" s="98">
        <f>'N2.3.3_Total_Risk_W_Int_2026'!V43</f>
        <v>0</v>
      </c>
      <c r="W43" s="98">
        <f>'N2.3.3_Total_Risk_W_Int_2026'!W43</f>
        <v>0</v>
      </c>
      <c r="X43" s="98">
        <f>'N2.3.3_Total_Risk_W_Int_2026'!X43</f>
        <v>0</v>
      </c>
      <c r="Y43" s="98">
        <f>'N2.3.3_Total_Risk_W_Int_2026'!Y43</f>
        <v>0</v>
      </c>
      <c r="Z43" s="98">
        <f>'N2.3.3_Total_Risk_W_Int_2026'!Z43</f>
        <v>0</v>
      </c>
      <c r="AA43" s="36">
        <f t="shared" si="4"/>
        <v>0</v>
      </c>
    </row>
    <row r="44" spans="1:27">
      <c r="A44" s="196" t="s">
        <v>352</v>
      </c>
      <c r="B44" s="18" t="str">
        <f t="shared" ca="1" si="1"/>
        <v>No entry required</v>
      </c>
      <c r="C44" s="65" t="s">
        <v>55</v>
      </c>
      <c r="D44" s="98">
        <f>'N2.3.3_Total_Risk_W_Int_2026'!D44</f>
        <v>0</v>
      </c>
      <c r="E44" s="98">
        <f>'N2.3.3_Total_Risk_W_Int_2026'!E44</f>
        <v>0</v>
      </c>
      <c r="F44" s="98">
        <f>'N2.3.3_Total_Risk_W_Int_2026'!F44</f>
        <v>0</v>
      </c>
      <c r="G44" s="98">
        <f>'N2.3.3_Total_Risk_W_Int_2026'!G44</f>
        <v>0</v>
      </c>
      <c r="H44" s="98">
        <f>'N2.3.3_Total_Risk_W_Int_2026'!H44</f>
        <v>0</v>
      </c>
      <c r="I44" s="98">
        <f>'N2.3.3_Total_Risk_W_Int_2026'!I44</f>
        <v>0</v>
      </c>
      <c r="J44" s="98">
        <f>'N2.3.3_Total_Risk_W_Int_2026'!J44</f>
        <v>0</v>
      </c>
      <c r="K44" s="98">
        <f>'N2.3.3_Total_Risk_W_Int_2026'!K44</f>
        <v>0</v>
      </c>
      <c r="L44" s="98">
        <f>'N2.3.3_Total_Risk_W_Int_2026'!L44</f>
        <v>0</v>
      </c>
      <c r="M44" s="98">
        <f>'N2.3.3_Total_Risk_W_Int_2026'!M44</f>
        <v>0</v>
      </c>
      <c r="N44" s="97">
        <f t="shared" si="2"/>
        <v>0</v>
      </c>
      <c r="P44" s="65" t="str">
        <f>'N0.6_Lookup_References'!B41</f>
        <v>-</v>
      </c>
      <c r="Q44" s="98">
        <f>'N2.3.3_Total_Risk_W_Int_2026'!Q44</f>
        <v>0</v>
      </c>
      <c r="R44" s="98">
        <f>'N2.3.3_Total_Risk_W_Int_2026'!R44</f>
        <v>0</v>
      </c>
      <c r="S44" s="98">
        <f>'N2.3.3_Total_Risk_W_Int_2026'!S44</f>
        <v>0</v>
      </c>
      <c r="T44" s="98">
        <f>'N2.3.3_Total_Risk_W_Int_2026'!T44</f>
        <v>0</v>
      </c>
      <c r="U44" s="98">
        <f>'N2.3.3_Total_Risk_W_Int_2026'!U44</f>
        <v>0</v>
      </c>
      <c r="V44" s="98">
        <f>'N2.3.3_Total_Risk_W_Int_2026'!V44</f>
        <v>0</v>
      </c>
      <c r="W44" s="98">
        <f>'N2.3.3_Total_Risk_W_Int_2026'!W44</f>
        <v>0</v>
      </c>
      <c r="X44" s="98">
        <f>'N2.3.3_Total_Risk_W_Int_2026'!X44</f>
        <v>0</v>
      </c>
      <c r="Y44" s="98">
        <f>'N2.3.3_Total_Risk_W_Int_2026'!Y44</f>
        <v>0</v>
      </c>
      <c r="Z44" s="98">
        <f>'N2.3.3_Total_Risk_W_Int_2026'!Z44</f>
        <v>0</v>
      </c>
      <c r="AA44" s="36">
        <f t="shared" si="4"/>
        <v>0</v>
      </c>
    </row>
    <row r="45" spans="1:27">
      <c r="A45" s="196" t="s">
        <v>353</v>
      </c>
      <c r="B45" s="18" t="str">
        <f t="shared" ca="1" si="1"/>
        <v>No entry required</v>
      </c>
      <c r="C45" s="65" t="s">
        <v>55</v>
      </c>
      <c r="D45" s="98">
        <f>'N2.3.3_Total_Risk_W_Int_2026'!D45</f>
        <v>0</v>
      </c>
      <c r="E45" s="98">
        <f>'N2.3.3_Total_Risk_W_Int_2026'!E45</f>
        <v>0</v>
      </c>
      <c r="F45" s="98">
        <f>'N2.3.3_Total_Risk_W_Int_2026'!F45</f>
        <v>0</v>
      </c>
      <c r="G45" s="98">
        <f>'N2.3.3_Total_Risk_W_Int_2026'!G45</f>
        <v>0</v>
      </c>
      <c r="H45" s="98">
        <f>'N2.3.3_Total_Risk_W_Int_2026'!H45</f>
        <v>0</v>
      </c>
      <c r="I45" s="98">
        <f>'N2.3.3_Total_Risk_W_Int_2026'!I45</f>
        <v>0</v>
      </c>
      <c r="J45" s="98">
        <f>'N2.3.3_Total_Risk_W_Int_2026'!J45</f>
        <v>0</v>
      </c>
      <c r="K45" s="98">
        <f>'N2.3.3_Total_Risk_W_Int_2026'!K45</f>
        <v>0</v>
      </c>
      <c r="L45" s="98">
        <f>'N2.3.3_Total_Risk_W_Int_2026'!L45</f>
        <v>0</v>
      </c>
      <c r="M45" s="98">
        <f>'N2.3.3_Total_Risk_W_Int_2026'!M45</f>
        <v>0</v>
      </c>
      <c r="N45" s="97">
        <f t="shared" si="2"/>
        <v>0</v>
      </c>
      <c r="P45" s="65" t="str">
        <f>'N0.6_Lookup_References'!B42</f>
        <v>-</v>
      </c>
      <c r="Q45" s="98">
        <f>'N2.3.3_Total_Risk_W_Int_2026'!Q45</f>
        <v>0</v>
      </c>
      <c r="R45" s="98">
        <f>'N2.3.3_Total_Risk_W_Int_2026'!R45</f>
        <v>0</v>
      </c>
      <c r="S45" s="98">
        <f>'N2.3.3_Total_Risk_W_Int_2026'!S45</f>
        <v>0</v>
      </c>
      <c r="T45" s="98">
        <f>'N2.3.3_Total_Risk_W_Int_2026'!T45</f>
        <v>0</v>
      </c>
      <c r="U45" s="98">
        <f>'N2.3.3_Total_Risk_W_Int_2026'!U45</f>
        <v>0</v>
      </c>
      <c r="V45" s="98">
        <f>'N2.3.3_Total_Risk_W_Int_2026'!V45</f>
        <v>0</v>
      </c>
      <c r="W45" s="98">
        <f>'N2.3.3_Total_Risk_W_Int_2026'!W45</f>
        <v>0</v>
      </c>
      <c r="X45" s="98">
        <f>'N2.3.3_Total_Risk_W_Int_2026'!X45</f>
        <v>0</v>
      </c>
      <c r="Y45" s="98">
        <f>'N2.3.3_Total_Risk_W_Int_2026'!Y45</f>
        <v>0</v>
      </c>
      <c r="Z45" s="98">
        <f>'N2.3.3_Total_Risk_W_Int_2026'!Z45</f>
        <v>0</v>
      </c>
      <c r="AA45" s="36">
        <f t="shared" si="4"/>
        <v>0</v>
      </c>
    </row>
    <row r="46" spans="1:27">
      <c r="A46" s="196" t="s">
        <v>354</v>
      </c>
      <c r="B46" s="18" t="str">
        <f t="shared" ca="1" si="1"/>
        <v>No entry required</v>
      </c>
      <c r="C46" s="65" t="s">
        <v>55</v>
      </c>
      <c r="D46" s="98">
        <f>'N2.3.3_Total_Risk_W_Int_2026'!D46</f>
        <v>0</v>
      </c>
      <c r="E46" s="98">
        <f>'N2.3.3_Total_Risk_W_Int_2026'!E46</f>
        <v>0</v>
      </c>
      <c r="F46" s="98">
        <f>'N2.3.3_Total_Risk_W_Int_2026'!F46</f>
        <v>0</v>
      </c>
      <c r="G46" s="98">
        <f>'N2.3.3_Total_Risk_W_Int_2026'!G46</f>
        <v>0</v>
      </c>
      <c r="H46" s="98">
        <f>'N2.3.3_Total_Risk_W_Int_2026'!H46</f>
        <v>0</v>
      </c>
      <c r="I46" s="98">
        <f>'N2.3.3_Total_Risk_W_Int_2026'!I46</f>
        <v>0</v>
      </c>
      <c r="J46" s="98">
        <f>'N2.3.3_Total_Risk_W_Int_2026'!J46</f>
        <v>0</v>
      </c>
      <c r="K46" s="98">
        <f>'N2.3.3_Total_Risk_W_Int_2026'!K46</f>
        <v>0</v>
      </c>
      <c r="L46" s="98">
        <f>'N2.3.3_Total_Risk_W_Int_2026'!L46</f>
        <v>0</v>
      </c>
      <c r="M46" s="98">
        <f>'N2.3.3_Total_Risk_W_Int_2026'!M46</f>
        <v>0</v>
      </c>
      <c r="N46" s="97">
        <f t="shared" si="2"/>
        <v>0</v>
      </c>
      <c r="P46" s="65" t="str">
        <f>'N0.6_Lookup_References'!B43</f>
        <v>-</v>
      </c>
      <c r="Q46" s="98">
        <f>'N2.3.3_Total_Risk_W_Int_2026'!Q46</f>
        <v>0</v>
      </c>
      <c r="R46" s="98">
        <f>'N2.3.3_Total_Risk_W_Int_2026'!R46</f>
        <v>0</v>
      </c>
      <c r="S46" s="98">
        <f>'N2.3.3_Total_Risk_W_Int_2026'!S46</f>
        <v>0</v>
      </c>
      <c r="T46" s="98">
        <f>'N2.3.3_Total_Risk_W_Int_2026'!T46</f>
        <v>0</v>
      </c>
      <c r="U46" s="98">
        <f>'N2.3.3_Total_Risk_W_Int_2026'!U46</f>
        <v>0</v>
      </c>
      <c r="V46" s="98">
        <f>'N2.3.3_Total_Risk_W_Int_2026'!V46</f>
        <v>0</v>
      </c>
      <c r="W46" s="98">
        <f>'N2.3.3_Total_Risk_W_Int_2026'!W46</f>
        <v>0</v>
      </c>
      <c r="X46" s="98">
        <f>'N2.3.3_Total_Risk_W_Int_2026'!X46</f>
        <v>0</v>
      </c>
      <c r="Y46" s="98">
        <f>'N2.3.3_Total_Risk_W_Int_2026'!Y46</f>
        <v>0</v>
      </c>
      <c r="Z46" s="98">
        <f>'N2.3.3_Total_Risk_W_Int_2026'!Z46</f>
        <v>0</v>
      </c>
      <c r="AA46" s="36">
        <f t="shared" si="4"/>
        <v>0</v>
      </c>
    </row>
    <row r="47" spans="1:27">
      <c r="A47" s="196" t="s">
        <v>355</v>
      </c>
      <c r="B47" s="18" t="str">
        <f t="shared" ca="1" si="1"/>
        <v>No entry required</v>
      </c>
      <c r="C47" s="65" t="s">
        <v>55</v>
      </c>
      <c r="D47" s="98">
        <f>'N2.3.3_Total_Risk_W_Int_2026'!D47</f>
        <v>0</v>
      </c>
      <c r="E47" s="98">
        <f>'N2.3.3_Total_Risk_W_Int_2026'!E47</f>
        <v>0</v>
      </c>
      <c r="F47" s="98">
        <f>'N2.3.3_Total_Risk_W_Int_2026'!F47</f>
        <v>0</v>
      </c>
      <c r="G47" s="98">
        <f>'N2.3.3_Total_Risk_W_Int_2026'!G47</f>
        <v>0</v>
      </c>
      <c r="H47" s="98">
        <f>'N2.3.3_Total_Risk_W_Int_2026'!H47</f>
        <v>0</v>
      </c>
      <c r="I47" s="98">
        <f>'N2.3.3_Total_Risk_W_Int_2026'!I47</f>
        <v>0</v>
      </c>
      <c r="J47" s="98">
        <f>'N2.3.3_Total_Risk_W_Int_2026'!J47</f>
        <v>0</v>
      </c>
      <c r="K47" s="98">
        <f>'N2.3.3_Total_Risk_W_Int_2026'!K47</f>
        <v>0</v>
      </c>
      <c r="L47" s="98">
        <f>'N2.3.3_Total_Risk_W_Int_2026'!L47</f>
        <v>0</v>
      </c>
      <c r="M47" s="98">
        <f>'N2.3.3_Total_Risk_W_Int_2026'!M47</f>
        <v>0</v>
      </c>
      <c r="N47" s="97">
        <f t="shared" si="2"/>
        <v>0</v>
      </c>
      <c r="P47" s="65" t="str">
        <f>'N0.6_Lookup_References'!B44</f>
        <v>-</v>
      </c>
      <c r="Q47" s="98">
        <f>'N2.3.3_Total_Risk_W_Int_2026'!Q47</f>
        <v>0</v>
      </c>
      <c r="R47" s="98">
        <f>'N2.3.3_Total_Risk_W_Int_2026'!R47</f>
        <v>0</v>
      </c>
      <c r="S47" s="98">
        <f>'N2.3.3_Total_Risk_W_Int_2026'!S47</f>
        <v>0</v>
      </c>
      <c r="T47" s="98">
        <f>'N2.3.3_Total_Risk_W_Int_2026'!T47</f>
        <v>0</v>
      </c>
      <c r="U47" s="98">
        <f>'N2.3.3_Total_Risk_W_Int_2026'!U47</f>
        <v>0</v>
      </c>
      <c r="V47" s="98">
        <f>'N2.3.3_Total_Risk_W_Int_2026'!V47</f>
        <v>0</v>
      </c>
      <c r="W47" s="98">
        <f>'N2.3.3_Total_Risk_W_Int_2026'!W47</f>
        <v>0</v>
      </c>
      <c r="X47" s="98">
        <f>'N2.3.3_Total_Risk_W_Int_2026'!X47</f>
        <v>0</v>
      </c>
      <c r="Y47" s="98">
        <f>'N2.3.3_Total_Risk_W_Int_2026'!Y47</f>
        <v>0</v>
      </c>
      <c r="Z47" s="98">
        <f>'N2.3.3_Total_Risk_W_Int_2026'!Z47</f>
        <v>0</v>
      </c>
      <c r="AA47" s="36">
        <f t="shared" si="4"/>
        <v>0</v>
      </c>
    </row>
    <row r="48" spans="1:27">
      <c r="A48" s="196" t="s">
        <v>356</v>
      </c>
      <c r="B48" s="18" t="str">
        <f t="shared" ca="1" si="1"/>
        <v>No entry required</v>
      </c>
      <c r="C48" s="65" t="s">
        <v>55</v>
      </c>
      <c r="D48" s="98">
        <f>'N2.3.3_Total_Risk_W_Int_2026'!D48</f>
        <v>0</v>
      </c>
      <c r="E48" s="98">
        <f>'N2.3.3_Total_Risk_W_Int_2026'!E48</f>
        <v>0</v>
      </c>
      <c r="F48" s="98">
        <f>'N2.3.3_Total_Risk_W_Int_2026'!F48</f>
        <v>0</v>
      </c>
      <c r="G48" s="98">
        <f>'N2.3.3_Total_Risk_W_Int_2026'!G48</f>
        <v>0</v>
      </c>
      <c r="H48" s="98">
        <f>'N2.3.3_Total_Risk_W_Int_2026'!H48</f>
        <v>0</v>
      </c>
      <c r="I48" s="98">
        <f>'N2.3.3_Total_Risk_W_Int_2026'!I48</f>
        <v>0</v>
      </c>
      <c r="J48" s="98">
        <f>'N2.3.3_Total_Risk_W_Int_2026'!J48</f>
        <v>0</v>
      </c>
      <c r="K48" s="98">
        <f>'N2.3.3_Total_Risk_W_Int_2026'!K48</f>
        <v>0</v>
      </c>
      <c r="L48" s="98">
        <f>'N2.3.3_Total_Risk_W_Int_2026'!L48</f>
        <v>0</v>
      </c>
      <c r="M48" s="98">
        <f>'N2.3.3_Total_Risk_W_Int_2026'!M48</f>
        <v>0</v>
      </c>
      <c r="N48" s="97">
        <f t="shared" si="2"/>
        <v>0</v>
      </c>
      <c r="P48" s="65" t="str">
        <f>'N0.6_Lookup_References'!B45</f>
        <v>-</v>
      </c>
      <c r="Q48" s="98">
        <f>'N2.3.3_Total_Risk_W_Int_2026'!Q48</f>
        <v>0</v>
      </c>
      <c r="R48" s="98">
        <f>'N2.3.3_Total_Risk_W_Int_2026'!R48</f>
        <v>0</v>
      </c>
      <c r="S48" s="98">
        <f>'N2.3.3_Total_Risk_W_Int_2026'!S48</f>
        <v>0</v>
      </c>
      <c r="T48" s="98">
        <f>'N2.3.3_Total_Risk_W_Int_2026'!T48</f>
        <v>0</v>
      </c>
      <c r="U48" s="98">
        <f>'N2.3.3_Total_Risk_W_Int_2026'!U48</f>
        <v>0</v>
      </c>
      <c r="V48" s="98">
        <f>'N2.3.3_Total_Risk_W_Int_2026'!V48</f>
        <v>0</v>
      </c>
      <c r="W48" s="98">
        <f>'N2.3.3_Total_Risk_W_Int_2026'!W48</f>
        <v>0</v>
      </c>
      <c r="X48" s="98">
        <f>'N2.3.3_Total_Risk_W_Int_2026'!X48</f>
        <v>0</v>
      </c>
      <c r="Y48" s="98">
        <f>'N2.3.3_Total_Risk_W_Int_2026'!Y48</f>
        <v>0</v>
      </c>
      <c r="Z48" s="98">
        <f>'N2.3.3_Total_Risk_W_Int_2026'!Z48</f>
        <v>0</v>
      </c>
      <c r="AA48" s="36">
        <f t="shared" si="4"/>
        <v>0</v>
      </c>
    </row>
    <row r="49" spans="1:27">
      <c r="A49" s="196" t="s">
        <v>357</v>
      </c>
      <c r="B49" s="18" t="str">
        <f t="shared" ca="1" si="1"/>
        <v>No entry required</v>
      </c>
      <c r="C49" s="65" t="s">
        <v>55</v>
      </c>
      <c r="D49" s="98">
        <f>'N2.3.3_Total_Risk_W_Int_2026'!D49</f>
        <v>0</v>
      </c>
      <c r="E49" s="98">
        <f>'N2.3.3_Total_Risk_W_Int_2026'!E49</f>
        <v>0</v>
      </c>
      <c r="F49" s="98">
        <f>'N2.3.3_Total_Risk_W_Int_2026'!F49</f>
        <v>0</v>
      </c>
      <c r="G49" s="98">
        <f>'N2.3.3_Total_Risk_W_Int_2026'!G49</f>
        <v>0</v>
      </c>
      <c r="H49" s="98">
        <f>'N2.3.3_Total_Risk_W_Int_2026'!H49</f>
        <v>0</v>
      </c>
      <c r="I49" s="98">
        <f>'N2.3.3_Total_Risk_W_Int_2026'!I49</f>
        <v>0</v>
      </c>
      <c r="J49" s="98">
        <f>'N2.3.3_Total_Risk_W_Int_2026'!J49</f>
        <v>0</v>
      </c>
      <c r="K49" s="98">
        <f>'N2.3.3_Total_Risk_W_Int_2026'!K49</f>
        <v>0</v>
      </c>
      <c r="L49" s="98">
        <f>'N2.3.3_Total_Risk_W_Int_2026'!L49</f>
        <v>0</v>
      </c>
      <c r="M49" s="98">
        <f>'N2.3.3_Total_Risk_W_Int_2026'!M49</f>
        <v>0</v>
      </c>
      <c r="N49" s="97">
        <f t="shared" si="2"/>
        <v>0</v>
      </c>
      <c r="P49" s="65" t="str">
        <f>'N0.6_Lookup_References'!B46</f>
        <v>-</v>
      </c>
      <c r="Q49" s="98">
        <f>'N2.3.3_Total_Risk_W_Int_2026'!Q49</f>
        <v>0</v>
      </c>
      <c r="R49" s="98">
        <f>'N2.3.3_Total_Risk_W_Int_2026'!R49</f>
        <v>0</v>
      </c>
      <c r="S49" s="98">
        <f>'N2.3.3_Total_Risk_W_Int_2026'!S49</f>
        <v>0</v>
      </c>
      <c r="T49" s="98">
        <f>'N2.3.3_Total_Risk_W_Int_2026'!T49</f>
        <v>0</v>
      </c>
      <c r="U49" s="98">
        <f>'N2.3.3_Total_Risk_W_Int_2026'!U49</f>
        <v>0</v>
      </c>
      <c r="V49" s="98">
        <f>'N2.3.3_Total_Risk_W_Int_2026'!V49</f>
        <v>0</v>
      </c>
      <c r="W49" s="98">
        <f>'N2.3.3_Total_Risk_W_Int_2026'!W49</f>
        <v>0</v>
      </c>
      <c r="X49" s="98">
        <f>'N2.3.3_Total_Risk_W_Int_2026'!X49</f>
        <v>0</v>
      </c>
      <c r="Y49" s="98">
        <f>'N2.3.3_Total_Risk_W_Int_2026'!Y49</f>
        <v>0</v>
      </c>
      <c r="Z49" s="98">
        <f>'N2.3.3_Total_Risk_W_Int_2026'!Z49</f>
        <v>0</v>
      </c>
      <c r="AA49" s="36">
        <f t="shared" si="4"/>
        <v>0</v>
      </c>
    </row>
    <row r="50" spans="1:27">
      <c r="A50" s="196" t="s">
        <v>358</v>
      </c>
      <c r="B50" s="18" t="str">
        <f t="shared" ca="1" si="1"/>
        <v>No entry required</v>
      </c>
      <c r="C50" s="65" t="s">
        <v>55</v>
      </c>
      <c r="D50" s="98">
        <f>'N2.3.3_Total_Risk_W_Int_2026'!D50</f>
        <v>0</v>
      </c>
      <c r="E50" s="98">
        <f>'N2.3.3_Total_Risk_W_Int_2026'!E50</f>
        <v>0</v>
      </c>
      <c r="F50" s="98">
        <f>'N2.3.3_Total_Risk_W_Int_2026'!F50</f>
        <v>0</v>
      </c>
      <c r="G50" s="98">
        <f>'N2.3.3_Total_Risk_W_Int_2026'!G50</f>
        <v>0</v>
      </c>
      <c r="H50" s="98">
        <f>'N2.3.3_Total_Risk_W_Int_2026'!H50</f>
        <v>0</v>
      </c>
      <c r="I50" s="98">
        <f>'N2.3.3_Total_Risk_W_Int_2026'!I50</f>
        <v>0</v>
      </c>
      <c r="J50" s="98">
        <f>'N2.3.3_Total_Risk_W_Int_2026'!J50</f>
        <v>0</v>
      </c>
      <c r="K50" s="98">
        <f>'N2.3.3_Total_Risk_W_Int_2026'!K50</f>
        <v>0</v>
      </c>
      <c r="L50" s="98">
        <f>'N2.3.3_Total_Risk_W_Int_2026'!L50</f>
        <v>0</v>
      </c>
      <c r="M50" s="98">
        <f>'N2.3.3_Total_Risk_W_Int_2026'!M50</f>
        <v>0</v>
      </c>
      <c r="N50" s="97">
        <f t="shared" si="2"/>
        <v>0</v>
      </c>
      <c r="P50" s="65" t="str">
        <f>'N0.6_Lookup_References'!B47</f>
        <v>-</v>
      </c>
      <c r="Q50" s="98">
        <f>'N2.3.3_Total_Risk_W_Int_2026'!Q50</f>
        <v>0</v>
      </c>
      <c r="R50" s="98">
        <f>'N2.3.3_Total_Risk_W_Int_2026'!R50</f>
        <v>0</v>
      </c>
      <c r="S50" s="98">
        <f>'N2.3.3_Total_Risk_W_Int_2026'!S50</f>
        <v>0</v>
      </c>
      <c r="T50" s="98">
        <f>'N2.3.3_Total_Risk_W_Int_2026'!T50</f>
        <v>0</v>
      </c>
      <c r="U50" s="98">
        <f>'N2.3.3_Total_Risk_W_Int_2026'!U50</f>
        <v>0</v>
      </c>
      <c r="V50" s="98">
        <f>'N2.3.3_Total_Risk_W_Int_2026'!V50</f>
        <v>0</v>
      </c>
      <c r="W50" s="98">
        <f>'N2.3.3_Total_Risk_W_Int_2026'!W50</f>
        <v>0</v>
      </c>
      <c r="X50" s="98">
        <f>'N2.3.3_Total_Risk_W_Int_2026'!X50</f>
        <v>0</v>
      </c>
      <c r="Y50" s="98">
        <f>'N2.3.3_Total_Risk_W_Int_2026'!Y50</f>
        <v>0</v>
      </c>
      <c r="Z50" s="98">
        <f>'N2.3.3_Total_Risk_W_Int_2026'!Z50</f>
        <v>0</v>
      </c>
      <c r="AA50" s="36">
        <f t="shared" si="4"/>
        <v>0</v>
      </c>
    </row>
    <row r="51" spans="1:27">
      <c r="A51" s="196" t="s">
        <v>359</v>
      </c>
      <c r="B51" s="18" t="str">
        <f t="shared" ca="1" si="1"/>
        <v>No entry required</v>
      </c>
      <c r="C51" s="65" t="s">
        <v>55</v>
      </c>
      <c r="D51" s="98">
        <f>'N2.3.3_Total_Risk_W_Int_2026'!D51</f>
        <v>0</v>
      </c>
      <c r="E51" s="98">
        <f>'N2.3.3_Total_Risk_W_Int_2026'!E51</f>
        <v>0</v>
      </c>
      <c r="F51" s="98">
        <f>'N2.3.3_Total_Risk_W_Int_2026'!F51</f>
        <v>0</v>
      </c>
      <c r="G51" s="98">
        <f>'N2.3.3_Total_Risk_W_Int_2026'!G51</f>
        <v>0</v>
      </c>
      <c r="H51" s="98">
        <f>'N2.3.3_Total_Risk_W_Int_2026'!H51</f>
        <v>0</v>
      </c>
      <c r="I51" s="98">
        <f>'N2.3.3_Total_Risk_W_Int_2026'!I51</f>
        <v>0</v>
      </c>
      <c r="J51" s="98">
        <f>'N2.3.3_Total_Risk_W_Int_2026'!J51</f>
        <v>0</v>
      </c>
      <c r="K51" s="98">
        <f>'N2.3.3_Total_Risk_W_Int_2026'!K51</f>
        <v>0</v>
      </c>
      <c r="L51" s="98">
        <f>'N2.3.3_Total_Risk_W_Int_2026'!L51</f>
        <v>0</v>
      </c>
      <c r="M51" s="98">
        <f>'N2.3.3_Total_Risk_W_Int_2026'!M51</f>
        <v>0</v>
      </c>
      <c r="N51" s="97">
        <f t="shared" si="2"/>
        <v>0</v>
      </c>
      <c r="P51" s="65" t="str">
        <f>'N0.6_Lookup_References'!B48</f>
        <v>-</v>
      </c>
      <c r="Q51" s="98">
        <f>'N2.3.3_Total_Risk_W_Int_2026'!Q51</f>
        <v>0</v>
      </c>
      <c r="R51" s="98">
        <f>'N2.3.3_Total_Risk_W_Int_2026'!R51</f>
        <v>0</v>
      </c>
      <c r="S51" s="98">
        <f>'N2.3.3_Total_Risk_W_Int_2026'!S51</f>
        <v>0</v>
      </c>
      <c r="T51" s="98">
        <f>'N2.3.3_Total_Risk_W_Int_2026'!T51</f>
        <v>0</v>
      </c>
      <c r="U51" s="98">
        <f>'N2.3.3_Total_Risk_W_Int_2026'!U51</f>
        <v>0</v>
      </c>
      <c r="V51" s="98">
        <f>'N2.3.3_Total_Risk_W_Int_2026'!V51</f>
        <v>0</v>
      </c>
      <c r="W51" s="98">
        <f>'N2.3.3_Total_Risk_W_Int_2026'!W51</f>
        <v>0</v>
      </c>
      <c r="X51" s="98">
        <f>'N2.3.3_Total_Risk_W_Int_2026'!X51</f>
        <v>0</v>
      </c>
      <c r="Y51" s="98">
        <f>'N2.3.3_Total_Risk_W_Int_2026'!Y51</f>
        <v>0</v>
      </c>
      <c r="Z51" s="98">
        <f>'N2.3.3_Total_Risk_W_Int_2026'!Z51</f>
        <v>0</v>
      </c>
      <c r="AA51" s="36">
        <f t="shared" si="4"/>
        <v>0</v>
      </c>
    </row>
    <row r="52" spans="1:27">
      <c r="A52" s="196" t="s">
        <v>360</v>
      </c>
      <c r="B52" s="18" t="str">
        <f t="shared" ca="1" si="1"/>
        <v>No entry required</v>
      </c>
      <c r="C52" s="65" t="s">
        <v>55</v>
      </c>
      <c r="D52" s="98">
        <f>'N2.3.3_Total_Risk_W_Int_2026'!D52</f>
        <v>0</v>
      </c>
      <c r="E52" s="98">
        <f>'N2.3.3_Total_Risk_W_Int_2026'!E52</f>
        <v>0</v>
      </c>
      <c r="F52" s="98">
        <f>'N2.3.3_Total_Risk_W_Int_2026'!F52</f>
        <v>0</v>
      </c>
      <c r="G52" s="98">
        <f>'N2.3.3_Total_Risk_W_Int_2026'!G52</f>
        <v>0</v>
      </c>
      <c r="H52" s="98">
        <f>'N2.3.3_Total_Risk_W_Int_2026'!H52</f>
        <v>0</v>
      </c>
      <c r="I52" s="98">
        <f>'N2.3.3_Total_Risk_W_Int_2026'!I52</f>
        <v>0</v>
      </c>
      <c r="J52" s="98">
        <f>'N2.3.3_Total_Risk_W_Int_2026'!J52</f>
        <v>0</v>
      </c>
      <c r="K52" s="98">
        <f>'N2.3.3_Total_Risk_W_Int_2026'!K52</f>
        <v>0</v>
      </c>
      <c r="L52" s="98">
        <f>'N2.3.3_Total_Risk_W_Int_2026'!L52</f>
        <v>0</v>
      </c>
      <c r="M52" s="98">
        <f>'N2.3.3_Total_Risk_W_Int_2026'!M52</f>
        <v>0</v>
      </c>
      <c r="N52" s="97">
        <f t="shared" si="2"/>
        <v>0</v>
      </c>
      <c r="P52" s="65" t="str">
        <f>'N0.6_Lookup_References'!B49</f>
        <v>-</v>
      </c>
      <c r="Q52" s="98">
        <f>'N2.3.3_Total_Risk_W_Int_2026'!Q52</f>
        <v>0</v>
      </c>
      <c r="R52" s="98">
        <f>'N2.3.3_Total_Risk_W_Int_2026'!R52</f>
        <v>0</v>
      </c>
      <c r="S52" s="98">
        <f>'N2.3.3_Total_Risk_W_Int_2026'!S52</f>
        <v>0</v>
      </c>
      <c r="T52" s="98">
        <f>'N2.3.3_Total_Risk_W_Int_2026'!T52</f>
        <v>0</v>
      </c>
      <c r="U52" s="98">
        <f>'N2.3.3_Total_Risk_W_Int_2026'!U52</f>
        <v>0</v>
      </c>
      <c r="V52" s="98">
        <f>'N2.3.3_Total_Risk_W_Int_2026'!V52</f>
        <v>0</v>
      </c>
      <c r="W52" s="98">
        <f>'N2.3.3_Total_Risk_W_Int_2026'!W52</f>
        <v>0</v>
      </c>
      <c r="X52" s="98">
        <f>'N2.3.3_Total_Risk_W_Int_2026'!X52</f>
        <v>0</v>
      </c>
      <c r="Y52" s="98">
        <f>'N2.3.3_Total_Risk_W_Int_2026'!Y52</f>
        <v>0</v>
      </c>
      <c r="Z52" s="98">
        <f>'N2.3.3_Total_Risk_W_Int_2026'!Z52</f>
        <v>0</v>
      </c>
      <c r="AA52" s="36">
        <f t="shared" si="4"/>
        <v>0</v>
      </c>
    </row>
    <row r="53" spans="1:27">
      <c r="A53" s="196" t="s">
        <v>361</v>
      </c>
      <c r="B53" s="18" t="str">
        <f t="shared" ca="1" si="1"/>
        <v>No entry required</v>
      </c>
      <c r="C53" s="65" t="s">
        <v>55</v>
      </c>
      <c r="D53" s="98">
        <f>'N2.3.3_Total_Risk_W_Int_2026'!D53</f>
        <v>0</v>
      </c>
      <c r="E53" s="98">
        <f>'N2.3.3_Total_Risk_W_Int_2026'!E53</f>
        <v>0</v>
      </c>
      <c r="F53" s="98">
        <f>'N2.3.3_Total_Risk_W_Int_2026'!F53</f>
        <v>0</v>
      </c>
      <c r="G53" s="98">
        <f>'N2.3.3_Total_Risk_W_Int_2026'!G53</f>
        <v>0</v>
      </c>
      <c r="H53" s="98">
        <f>'N2.3.3_Total_Risk_W_Int_2026'!H53</f>
        <v>0</v>
      </c>
      <c r="I53" s="98">
        <f>'N2.3.3_Total_Risk_W_Int_2026'!I53</f>
        <v>0</v>
      </c>
      <c r="J53" s="98">
        <f>'N2.3.3_Total_Risk_W_Int_2026'!J53</f>
        <v>0</v>
      </c>
      <c r="K53" s="98">
        <f>'N2.3.3_Total_Risk_W_Int_2026'!K53</f>
        <v>0</v>
      </c>
      <c r="L53" s="98">
        <f>'N2.3.3_Total_Risk_W_Int_2026'!L53</f>
        <v>0</v>
      </c>
      <c r="M53" s="98">
        <f>'N2.3.3_Total_Risk_W_Int_2026'!M53</f>
        <v>0</v>
      </c>
      <c r="N53" s="97">
        <f t="shared" si="2"/>
        <v>0</v>
      </c>
      <c r="P53" s="65" t="str">
        <f>'N0.6_Lookup_References'!B50</f>
        <v>-</v>
      </c>
      <c r="Q53" s="98">
        <f>'N2.3.3_Total_Risk_W_Int_2026'!Q53</f>
        <v>0</v>
      </c>
      <c r="R53" s="98">
        <f>'N2.3.3_Total_Risk_W_Int_2026'!R53</f>
        <v>0</v>
      </c>
      <c r="S53" s="98">
        <f>'N2.3.3_Total_Risk_W_Int_2026'!S53</f>
        <v>0</v>
      </c>
      <c r="T53" s="98">
        <f>'N2.3.3_Total_Risk_W_Int_2026'!T53</f>
        <v>0</v>
      </c>
      <c r="U53" s="98">
        <f>'N2.3.3_Total_Risk_W_Int_2026'!U53</f>
        <v>0</v>
      </c>
      <c r="V53" s="98">
        <f>'N2.3.3_Total_Risk_W_Int_2026'!V53</f>
        <v>0</v>
      </c>
      <c r="W53" s="98">
        <f>'N2.3.3_Total_Risk_W_Int_2026'!W53</f>
        <v>0</v>
      </c>
      <c r="X53" s="98">
        <f>'N2.3.3_Total_Risk_W_Int_2026'!X53</f>
        <v>0</v>
      </c>
      <c r="Y53" s="98">
        <f>'N2.3.3_Total_Risk_W_Int_2026'!Y53</f>
        <v>0</v>
      </c>
      <c r="Z53" s="98">
        <f>'N2.3.3_Total_Risk_W_Int_2026'!Z53</f>
        <v>0</v>
      </c>
      <c r="AA53" s="36">
        <f t="shared" si="4"/>
        <v>0</v>
      </c>
    </row>
    <row r="54" spans="1:27">
      <c r="A54" s="17"/>
      <c r="B54" s="18" t="s">
        <v>29</v>
      </c>
      <c r="C54" s="65" t="s">
        <v>55</v>
      </c>
      <c r="D54" s="65"/>
      <c r="E54" s="65"/>
      <c r="F54" s="65"/>
      <c r="G54" s="65"/>
      <c r="H54" s="65"/>
      <c r="I54" s="65"/>
      <c r="J54" s="65"/>
      <c r="K54" s="65"/>
      <c r="L54" s="65"/>
      <c r="M54" s="65"/>
      <c r="N54" s="36">
        <f>SUM(N17:N53)</f>
        <v>2579.8403273382451</v>
      </c>
    </row>
    <row r="56" spans="1:27" ht="18">
      <c r="A56" s="9" t="s">
        <v>129</v>
      </c>
    </row>
    <row r="58" spans="1:27">
      <c r="A58" s="13" t="s">
        <v>27</v>
      </c>
      <c r="B58" s="14"/>
      <c r="C58" s="14"/>
      <c r="D58" s="291" t="s">
        <v>28</v>
      </c>
      <c r="E58" s="292"/>
      <c r="F58" s="292"/>
      <c r="G58" s="292"/>
      <c r="H58" s="292"/>
      <c r="I58" s="292"/>
      <c r="J58" s="292"/>
      <c r="K58" s="292"/>
      <c r="L58" s="292"/>
      <c r="M58" s="293"/>
    </row>
    <row r="59" spans="1:27" ht="15.75" thickBot="1">
      <c r="A59" s="195"/>
      <c r="B59" s="195" t="s">
        <v>4</v>
      </c>
      <c r="C59" s="64" t="s">
        <v>53</v>
      </c>
      <c r="D59" s="20" t="s">
        <v>14</v>
      </c>
      <c r="E59" s="21" t="s">
        <v>15</v>
      </c>
      <c r="F59" s="22" t="s">
        <v>16</v>
      </c>
      <c r="G59" s="23" t="s">
        <v>17</v>
      </c>
      <c r="H59" s="24" t="s">
        <v>18</v>
      </c>
      <c r="I59" s="25" t="s">
        <v>19</v>
      </c>
      <c r="J59" s="26" t="s">
        <v>20</v>
      </c>
      <c r="K59" s="29" t="s">
        <v>21</v>
      </c>
      <c r="L59" s="27" t="s">
        <v>22</v>
      </c>
      <c r="M59" s="28" t="s">
        <v>23</v>
      </c>
      <c r="N59" s="32" t="s">
        <v>29</v>
      </c>
    </row>
    <row r="60" spans="1:27">
      <c r="A60" s="196" t="s">
        <v>305</v>
      </c>
      <c r="B60" s="18" t="str">
        <f ca="1">INDIRECT("N3." &amp;$A60 &amp; "!$A$12")</f>
        <v>132kV Circuit Breaker</v>
      </c>
      <c r="C60" s="65" t="s">
        <v>55</v>
      </c>
      <c r="D60" s="252">
        <v>6.3083373033208807E-5</v>
      </c>
      <c r="E60" s="252">
        <v>1.7366284685241028E-3</v>
      </c>
      <c r="F60" s="252">
        <v>1.4088881988936193E-2</v>
      </c>
      <c r="G60" s="252">
        <v>2.8469998694806809E-2</v>
      </c>
      <c r="H60" s="252">
        <v>4.2855394400168667E-2</v>
      </c>
      <c r="I60" s="252">
        <v>2.1517313707298258E-5</v>
      </c>
      <c r="J60" s="252">
        <v>1.4229803589987667E-2</v>
      </c>
      <c r="K60" s="252">
        <v>1.4209020560324713E-2</v>
      </c>
      <c r="L60" s="252">
        <v>0</v>
      </c>
      <c r="M60" s="252">
        <v>4.3034627414596515E-5</v>
      </c>
      <c r="N60" s="97">
        <f>SUM(D60:M60)</f>
        <v>0.11571736301690325</v>
      </c>
    </row>
    <row r="61" spans="1:27">
      <c r="A61" s="196" t="s">
        <v>306</v>
      </c>
      <c r="B61" s="18" t="str">
        <f t="shared" ref="B61:B96" ca="1" si="5">INDIRECT("N3." &amp;$A61 &amp; "!$A$12")</f>
        <v>132kV Transformer</v>
      </c>
      <c r="C61" s="65" t="s">
        <v>55</v>
      </c>
      <c r="D61" s="252">
        <v>0</v>
      </c>
      <c r="E61" s="252">
        <v>0.26023512923095882</v>
      </c>
      <c r="F61" s="252">
        <v>0.26970902518740641</v>
      </c>
      <c r="G61" s="252">
        <v>8.6042342387159812E-2</v>
      </c>
      <c r="H61" s="252">
        <v>8.2873547501968056E-2</v>
      </c>
      <c r="I61" s="252">
        <v>6.7032580248559237E-2</v>
      </c>
      <c r="J61" s="252">
        <v>1.6025218082400726E-2</v>
      </c>
      <c r="K61" s="252">
        <v>3.0652766074556043E-2</v>
      </c>
      <c r="L61" s="252">
        <v>2.0483191757244952E-2</v>
      </c>
      <c r="M61" s="252">
        <v>2.9513193077557096E-2</v>
      </c>
      <c r="N61" s="97">
        <f t="shared" ref="N61:N96" si="6">SUM(D61:M61)</f>
        <v>0.86256699354781108</v>
      </c>
    </row>
    <row r="62" spans="1:27">
      <c r="A62" s="196" t="s">
        <v>307</v>
      </c>
      <c r="B62" s="18" t="str">
        <f t="shared" ca="1" si="5"/>
        <v>132kV Reactor</v>
      </c>
      <c r="C62" s="65" t="s">
        <v>55</v>
      </c>
      <c r="D62" s="252">
        <v>5.0996262917899927E-3</v>
      </c>
      <c r="E62" s="252">
        <v>0</v>
      </c>
      <c r="F62" s="252">
        <v>0</v>
      </c>
      <c r="G62" s="252">
        <v>0</v>
      </c>
      <c r="H62" s="252">
        <v>0</v>
      </c>
      <c r="I62" s="252">
        <v>0</v>
      </c>
      <c r="J62" s="252">
        <v>0</v>
      </c>
      <c r="K62" s="252">
        <v>0</v>
      </c>
      <c r="L62" s="252">
        <v>0</v>
      </c>
      <c r="M62" s="252">
        <v>8.0777565344401989E-3</v>
      </c>
      <c r="N62" s="97">
        <f t="shared" si="6"/>
        <v>1.3177382826230192E-2</v>
      </c>
    </row>
    <row r="63" spans="1:27">
      <c r="A63" s="196" t="s">
        <v>308</v>
      </c>
      <c r="B63" s="18" t="str">
        <f t="shared" ca="1" si="5"/>
        <v>132kV Underground Cable</v>
      </c>
      <c r="C63" s="65" t="s">
        <v>55</v>
      </c>
      <c r="D63" s="252">
        <v>4.9079153436443935E-8</v>
      </c>
      <c r="E63" s="252">
        <v>0.15497567846592392</v>
      </c>
      <c r="F63" s="252">
        <v>6.2658380192053165E-2</v>
      </c>
      <c r="G63" s="252">
        <v>3.3202077088026992E-2</v>
      </c>
      <c r="H63" s="252">
        <v>0</v>
      </c>
      <c r="I63" s="252">
        <v>1.9343190997347126E-3</v>
      </c>
      <c r="J63" s="252">
        <v>0</v>
      </c>
      <c r="K63" s="252">
        <v>5.4000051879386475E-4</v>
      </c>
      <c r="L63" s="252">
        <v>0</v>
      </c>
      <c r="M63" s="252">
        <v>0</v>
      </c>
      <c r="N63" s="97">
        <f t="shared" si="6"/>
        <v>0.25331050444368614</v>
      </c>
    </row>
    <row r="64" spans="1:27">
      <c r="A64" s="196" t="s">
        <v>309</v>
      </c>
      <c r="B64" s="18" t="str">
        <f t="shared" ca="1" si="5"/>
        <v>132kV OHL Conductor</v>
      </c>
      <c r="C64" s="65" t="s">
        <v>55</v>
      </c>
      <c r="D64" s="252">
        <v>2.7656000928476951E-6</v>
      </c>
      <c r="E64" s="252">
        <v>1.792389635512705E-4</v>
      </c>
      <c r="F64" s="252">
        <v>1.3484494338578164E-4</v>
      </c>
      <c r="G64" s="252">
        <v>1.9458568986846336E-5</v>
      </c>
      <c r="H64" s="252">
        <v>6.8967410818236309E-6</v>
      </c>
      <c r="I64" s="252">
        <v>5.052767266690479E-6</v>
      </c>
      <c r="J64" s="252">
        <v>1.7561173317999279E-5</v>
      </c>
      <c r="K64" s="252">
        <v>0</v>
      </c>
      <c r="L64" s="252">
        <v>5.2403109726577084E-6</v>
      </c>
      <c r="M64" s="252">
        <v>9.7483276023970351E-6</v>
      </c>
      <c r="N64" s="97">
        <f t="shared" si="6"/>
        <v>3.8080739625831429E-4</v>
      </c>
    </row>
    <row r="65" spans="1:14">
      <c r="A65" s="196" t="s">
        <v>310</v>
      </c>
      <c r="B65" s="18" t="str">
        <f t="shared" ca="1" si="5"/>
        <v>132kV OHL Fittings</v>
      </c>
      <c r="C65" s="65" t="s">
        <v>55</v>
      </c>
      <c r="D65" s="252">
        <v>4.4358378436795389E-4</v>
      </c>
      <c r="E65" s="252">
        <v>2.3013536274358436E-3</v>
      </c>
      <c r="F65" s="252">
        <v>1.0973199998687488E-3</v>
      </c>
      <c r="G65" s="252">
        <v>2.4434512514992735E-4</v>
      </c>
      <c r="H65" s="252">
        <v>8.4769094787002684E-5</v>
      </c>
      <c r="I65" s="252">
        <v>9.0327928244303109E-5</v>
      </c>
      <c r="J65" s="252">
        <v>6.551289852722E-5</v>
      </c>
      <c r="K65" s="252">
        <v>6.8587740105900108E-5</v>
      </c>
      <c r="L65" s="252">
        <v>9.6249021389243722E-5</v>
      </c>
      <c r="M65" s="252">
        <v>1.0345288133907606E-4</v>
      </c>
      <c r="N65" s="97">
        <f t="shared" si="6"/>
        <v>4.5955021012152189E-3</v>
      </c>
    </row>
    <row r="66" spans="1:14">
      <c r="A66" s="196" t="s">
        <v>311</v>
      </c>
      <c r="B66" s="18" t="str">
        <f t="shared" ca="1" si="5"/>
        <v>132kV OHL Tower</v>
      </c>
      <c r="C66" s="65" t="s">
        <v>55</v>
      </c>
      <c r="D66" s="252">
        <v>0</v>
      </c>
      <c r="E66" s="252">
        <v>0.17057908954105364</v>
      </c>
      <c r="F66" s="252">
        <v>5.9706062967819461E-2</v>
      </c>
      <c r="G66" s="252">
        <v>1.7249288032171516E-3</v>
      </c>
      <c r="H66" s="252">
        <v>5.9960667320255602E-4</v>
      </c>
      <c r="I66" s="252">
        <v>1.3790208092530039E-3</v>
      </c>
      <c r="J66" s="252">
        <v>0</v>
      </c>
      <c r="K66" s="252">
        <v>0</v>
      </c>
      <c r="L66" s="252">
        <v>3.8871401632363045E-3</v>
      </c>
      <c r="M66" s="252">
        <v>1.5113795789960688E-2</v>
      </c>
      <c r="N66" s="97">
        <f t="shared" si="6"/>
        <v>0.25298964474774277</v>
      </c>
    </row>
    <row r="67" spans="1:14">
      <c r="A67" s="196" t="s">
        <v>312</v>
      </c>
      <c r="B67" s="18" t="str">
        <f t="shared" ca="1" si="5"/>
        <v>275kV Circuit Breaker</v>
      </c>
      <c r="C67" s="65" t="s">
        <v>55</v>
      </c>
      <c r="D67" s="252">
        <v>1.6474506752240932E-6</v>
      </c>
      <c r="E67" s="252">
        <v>3.2260546015361589E-3</v>
      </c>
      <c r="F67" s="252">
        <v>7.5382508917799671E-5</v>
      </c>
      <c r="G67" s="252">
        <v>2.1091168877395943E-4</v>
      </c>
      <c r="H67" s="252">
        <v>1.1269157637325507E-4</v>
      </c>
      <c r="I67" s="252">
        <v>0</v>
      </c>
      <c r="J67" s="252">
        <v>1.8845627229449918E-5</v>
      </c>
      <c r="K67" s="252">
        <v>2.5165887851143876E-4</v>
      </c>
      <c r="L67" s="252">
        <v>1.8845627229449918E-5</v>
      </c>
      <c r="M67" s="252">
        <v>2.9157828573507283E-4</v>
      </c>
      <c r="N67" s="97">
        <f t="shared" si="6"/>
        <v>4.2076162449818082E-3</v>
      </c>
    </row>
    <row r="68" spans="1:14">
      <c r="A68" s="196" t="s">
        <v>313</v>
      </c>
      <c r="B68" s="18" t="str">
        <f t="shared" ca="1" si="5"/>
        <v>275kV Transformer</v>
      </c>
      <c r="C68" s="65" t="s">
        <v>55</v>
      </c>
      <c r="D68" s="252">
        <v>0</v>
      </c>
      <c r="E68" s="252">
        <v>0.49615990829109219</v>
      </c>
      <c r="F68" s="252">
        <v>0.27900810118464675</v>
      </c>
      <c r="G68" s="252">
        <v>0.17556384525722599</v>
      </c>
      <c r="H68" s="252">
        <v>0.17352259903297881</v>
      </c>
      <c r="I68" s="252">
        <v>0.23754205178416676</v>
      </c>
      <c r="J68" s="252">
        <v>0</v>
      </c>
      <c r="K68" s="252">
        <v>3.6313038143879081E-2</v>
      </c>
      <c r="L68" s="252">
        <v>0.11019254855454225</v>
      </c>
      <c r="M68" s="252">
        <v>3.846154623448407E-2</v>
      </c>
      <c r="N68" s="97">
        <f t="shared" si="6"/>
        <v>1.5467636384830161</v>
      </c>
    </row>
    <row r="69" spans="1:14">
      <c r="A69" s="196" t="s">
        <v>314</v>
      </c>
      <c r="B69" s="18" t="str">
        <f t="shared" ca="1" si="5"/>
        <v>275kV Reactor</v>
      </c>
      <c r="C69" s="65" t="s">
        <v>55</v>
      </c>
      <c r="D69" s="252">
        <v>0</v>
      </c>
      <c r="E69" s="252">
        <v>7.811890925423612E-3</v>
      </c>
      <c r="F69" s="252">
        <v>0</v>
      </c>
      <c r="G69" s="252">
        <v>8.5719307835065948E-3</v>
      </c>
      <c r="H69" s="252">
        <v>8.8701841125577146E-4</v>
      </c>
      <c r="I69" s="252">
        <v>6.2064170311034806E-3</v>
      </c>
      <c r="J69" s="252">
        <v>0</v>
      </c>
      <c r="K69" s="252">
        <v>5.2509356326907288E-3</v>
      </c>
      <c r="L69" s="252">
        <v>0</v>
      </c>
      <c r="M69" s="252">
        <v>0</v>
      </c>
      <c r="N69" s="97">
        <f t="shared" si="6"/>
        <v>2.8728192783980186E-2</v>
      </c>
    </row>
    <row r="70" spans="1:14">
      <c r="A70" s="196" t="s">
        <v>315</v>
      </c>
      <c r="B70" s="18" t="str">
        <f t="shared" ca="1" si="5"/>
        <v>275kV Underground Cable</v>
      </c>
      <c r="C70" s="65" t="s">
        <v>55</v>
      </c>
      <c r="D70" s="252">
        <v>1.1874059792955229E-8</v>
      </c>
      <c r="E70" s="252">
        <v>3.9940079760617378E-2</v>
      </c>
      <c r="F70" s="252">
        <v>5.5828593743002123E-3</v>
      </c>
      <c r="G70" s="252">
        <v>3.6989914437560535E-2</v>
      </c>
      <c r="H70" s="252">
        <v>0</v>
      </c>
      <c r="I70" s="252">
        <v>0</v>
      </c>
      <c r="J70" s="252">
        <v>0</v>
      </c>
      <c r="K70" s="252">
        <v>0</v>
      </c>
      <c r="L70" s="252">
        <v>0</v>
      </c>
      <c r="M70" s="252">
        <v>0</v>
      </c>
      <c r="N70" s="97">
        <f t="shared" si="6"/>
        <v>8.2512865446537909E-2</v>
      </c>
    </row>
    <row r="71" spans="1:14">
      <c r="A71" s="196" t="s">
        <v>316</v>
      </c>
      <c r="B71" s="18" t="str">
        <f t="shared" ca="1" si="5"/>
        <v>275kV OHL Conductor</v>
      </c>
      <c r="C71" s="65" t="s">
        <v>55</v>
      </c>
      <c r="D71" s="252">
        <v>4.1177493758300623E-6</v>
      </c>
      <c r="E71" s="252">
        <v>3.2067300600479112E-4</v>
      </c>
      <c r="F71" s="252">
        <v>8.0093121435889414E-5</v>
      </c>
      <c r="G71" s="252">
        <v>3.568399881414484E-5</v>
      </c>
      <c r="H71" s="252">
        <v>2.5062317104607172E-5</v>
      </c>
      <c r="I71" s="252">
        <v>5.1004234684499293E-5</v>
      </c>
      <c r="J71" s="252">
        <v>3.5776968340184253E-5</v>
      </c>
      <c r="K71" s="252">
        <v>8.2540578527967254E-6</v>
      </c>
      <c r="L71" s="252">
        <v>0</v>
      </c>
      <c r="M71" s="252">
        <v>6.1048308654082913E-5</v>
      </c>
      <c r="N71" s="97">
        <f t="shared" si="6"/>
        <v>6.2171376226682581E-4</v>
      </c>
    </row>
    <row r="72" spans="1:14">
      <c r="A72" s="196" t="s">
        <v>317</v>
      </c>
      <c r="B72" s="18" t="str">
        <f t="shared" ca="1" si="5"/>
        <v>275kV OHL Fittings</v>
      </c>
      <c r="C72" s="65" t="s">
        <v>55</v>
      </c>
      <c r="D72" s="252">
        <v>3.3630111689853379E-5</v>
      </c>
      <c r="E72" s="252">
        <v>2.2248600168393914E-3</v>
      </c>
      <c r="F72" s="252">
        <v>3.799084480052595E-4</v>
      </c>
      <c r="G72" s="252">
        <v>9.9282974717437489E-5</v>
      </c>
      <c r="H72" s="252">
        <v>1.0828780588875856E-4</v>
      </c>
      <c r="I72" s="252">
        <v>2.0314882267222227E-5</v>
      </c>
      <c r="J72" s="252">
        <v>5.5614730316861707E-5</v>
      </c>
      <c r="K72" s="252">
        <v>1.055197811212505E-4</v>
      </c>
      <c r="L72" s="252">
        <v>0</v>
      </c>
      <c r="M72" s="252">
        <v>2.2971962770607213E-4</v>
      </c>
      <c r="N72" s="97">
        <f t="shared" si="6"/>
        <v>3.2571383785521069E-3</v>
      </c>
    </row>
    <row r="73" spans="1:14">
      <c r="A73" s="196" t="s">
        <v>318</v>
      </c>
      <c r="B73" s="18" t="str">
        <f t="shared" ca="1" si="5"/>
        <v>275kV OHL Tower</v>
      </c>
      <c r="C73" s="65" t="s">
        <v>55</v>
      </c>
      <c r="D73" s="252">
        <v>1.8595009762124799E-4</v>
      </c>
      <c r="E73" s="252">
        <v>0.11238462733416182</v>
      </c>
      <c r="F73" s="252">
        <v>1.8269938912372405E-3</v>
      </c>
      <c r="G73" s="252">
        <v>7.3140645405934729E-4</v>
      </c>
      <c r="H73" s="252">
        <v>8.0979944446736736E-4</v>
      </c>
      <c r="I73" s="252">
        <v>7.3425541499084828E-4</v>
      </c>
      <c r="J73" s="252">
        <v>8.6945345448326294E-4</v>
      </c>
      <c r="K73" s="252">
        <v>5.7274299626081852E-4</v>
      </c>
      <c r="L73" s="252">
        <v>7.5053732498693059E-3</v>
      </c>
      <c r="M73" s="252">
        <v>7.7438191284218433E-3</v>
      </c>
      <c r="N73" s="97">
        <f t="shared" si="6"/>
        <v>0.13336442146557312</v>
      </c>
    </row>
    <row r="74" spans="1:14">
      <c r="A74" s="196" t="s">
        <v>319</v>
      </c>
      <c r="B74" s="18" t="str">
        <f t="shared" ca="1" si="5"/>
        <v>400kV Circuit Breaker</v>
      </c>
      <c r="C74" s="65" t="s">
        <v>55</v>
      </c>
      <c r="D74" s="252">
        <v>8.8586412292069363E-5</v>
      </c>
      <c r="E74" s="252">
        <v>2.8418756721138205E-3</v>
      </c>
      <c r="F74" s="252">
        <v>2.9528804097356458E-5</v>
      </c>
      <c r="G74" s="252">
        <v>0</v>
      </c>
      <c r="H74" s="252">
        <v>0</v>
      </c>
      <c r="I74" s="252">
        <v>2.9528804097356458E-5</v>
      </c>
      <c r="J74" s="252">
        <v>0</v>
      </c>
      <c r="K74" s="252">
        <v>0</v>
      </c>
      <c r="L74" s="252">
        <v>0</v>
      </c>
      <c r="M74" s="252">
        <v>9.0331140638653148E-5</v>
      </c>
      <c r="N74" s="97">
        <f t="shared" si="6"/>
        <v>3.0798508332392557E-3</v>
      </c>
    </row>
    <row r="75" spans="1:14">
      <c r="A75" s="196" t="s">
        <v>320</v>
      </c>
      <c r="B75" s="18" t="str">
        <f t="shared" ca="1" si="5"/>
        <v>400kV Transformer</v>
      </c>
      <c r="C75" s="65" t="s">
        <v>55</v>
      </c>
      <c r="D75" s="252">
        <v>6.2064170311034806E-3</v>
      </c>
      <c r="E75" s="252">
        <v>0.22060597055352307</v>
      </c>
      <c r="F75" s="252">
        <v>0.15748148547308155</v>
      </c>
      <c r="G75" s="252">
        <v>0</v>
      </c>
      <c r="H75" s="252">
        <v>6.1067554697530092E-2</v>
      </c>
      <c r="I75" s="252">
        <v>0</v>
      </c>
      <c r="J75" s="252">
        <v>7.9823152556717514E-2</v>
      </c>
      <c r="K75" s="252">
        <v>0</v>
      </c>
      <c r="L75" s="252">
        <v>0</v>
      </c>
      <c r="M75" s="252">
        <v>0</v>
      </c>
      <c r="N75" s="97">
        <f t="shared" si="6"/>
        <v>0.5251845803119557</v>
      </c>
    </row>
    <row r="76" spans="1:14">
      <c r="A76" s="196" t="s">
        <v>321</v>
      </c>
      <c r="B76" s="18" t="str">
        <f t="shared" ca="1" si="5"/>
        <v>400kV Reactor</v>
      </c>
      <c r="C76" s="65" t="s">
        <v>55</v>
      </c>
      <c r="D76" s="252">
        <v>0</v>
      </c>
      <c r="E76" s="252">
        <v>1.9065177964863789E-2</v>
      </c>
      <c r="F76" s="252">
        <v>1.5369012064524561E-2</v>
      </c>
      <c r="G76" s="252">
        <v>1.2412834062206961E-2</v>
      </c>
      <c r="H76" s="252">
        <v>0</v>
      </c>
      <c r="I76" s="252">
        <v>0</v>
      </c>
      <c r="J76" s="252">
        <v>0</v>
      </c>
      <c r="K76" s="252">
        <v>0</v>
      </c>
      <c r="L76" s="252">
        <v>0</v>
      </c>
      <c r="M76" s="252">
        <v>0</v>
      </c>
      <c r="N76" s="97">
        <f t="shared" si="6"/>
        <v>4.6847024091595309E-2</v>
      </c>
    </row>
    <row r="77" spans="1:14">
      <c r="A77" s="196" t="s">
        <v>322</v>
      </c>
      <c r="B77" s="18" t="str">
        <f t="shared" ca="1" si="5"/>
        <v>400kV Underground Cable</v>
      </c>
      <c r="C77" s="65" t="s">
        <v>55</v>
      </c>
      <c r="D77" s="252">
        <v>2.1295629739590829E-9</v>
      </c>
      <c r="E77" s="252">
        <v>1.5086920651308371E-8</v>
      </c>
      <c r="F77" s="252">
        <v>0</v>
      </c>
      <c r="G77" s="252">
        <v>0</v>
      </c>
      <c r="H77" s="252">
        <v>0</v>
      </c>
      <c r="I77" s="252">
        <v>2.352050927713939E-2</v>
      </c>
      <c r="J77" s="252">
        <v>0</v>
      </c>
      <c r="K77" s="252">
        <v>1.202914360193971E-3</v>
      </c>
      <c r="L77" s="252">
        <v>1.2193204011513171E-3</v>
      </c>
      <c r="M77" s="252">
        <v>0</v>
      </c>
      <c r="N77" s="97">
        <f t="shared" si="6"/>
        <v>2.5942761254968302E-2</v>
      </c>
    </row>
    <row r="78" spans="1:14">
      <c r="A78" s="196" t="s">
        <v>323</v>
      </c>
      <c r="B78" s="18" t="str">
        <f t="shared" ca="1" si="5"/>
        <v>400kV OHL Conductor</v>
      </c>
      <c r="C78" s="65" t="s">
        <v>55</v>
      </c>
      <c r="D78" s="252">
        <v>3.5114724784145064E-5</v>
      </c>
      <c r="E78" s="252">
        <v>2.2855385019319475E-4</v>
      </c>
      <c r="F78" s="252">
        <v>5.3295066716592344E-5</v>
      </c>
      <c r="G78" s="252">
        <v>2.459920877278921E-5</v>
      </c>
      <c r="H78" s="252">
        <v>0</v>
      </c>
      <c r="I78" s="252">
        <v>0</v>
      </c>
      <c r="J78" s="252">
        <v>0</v>
      </c>
      <c r="K78" s="252">
        <v>7.3463318707962742E-5</v>
      </c>
      <c r="L78" s="252">
        <v>0</v>
      </c>
      <c r="M78" s="252">
        <v>1.3526262694593503E-6</v>
      </c>
      <c r="N78" s="97">
        <f t="shared" si="6"/>
        <v>4.1637879544414346E-4</v>
      </c>
    </row>
    <row r="79" spans="1:14">
      <c r="A79" s="196" t="s">
        <v>324</v>
      </c>
      <c r="B79" s="18" t="str">
        <f t="shared" ca="1" si="5"/>
        <v>400kV OHL Fittings</v>
      </c>
      <c r="C79" s="65" t="s">
        <v>55</v>
      </c>
      <c r="D79" s="252">
        <v>4.5680835163520301E-4</v>
      </c>
      <c r="E79" s="252">
        <v>3.9364054365603049E-3</v>
      </c>
      <c r="F79" s="252">
        <v>1.068279989582224E-3</v>
      </c>
      <c r="G79" s="252">
        <v>3.2382899590172637E-3</v>
      </c>
      <c r="H79" s="252">
        <v>1.2721187077298455E-3</v>
      </c>
      <c r="I79" s="252">
        <v>2.2259770439233496E-4</v>
      </c>
      <c r="J79" s="252">
        <v>1.0228952883325434E-4</v>
      </c>
      <c r="K79" s="252">
        <v>1.9670729442149951E-4</v>
      </c>
      <c r="L79" s="252">
        <v>1.4121063226625008E-4</v>
      </c>
      <c r="M79" s="252">
        <v>3.3244175832879952E-3</v>
      </c>
      <c r="N79" s="97">
        <f t="shared" si="6"/>
        <v>1.3959125187726178E-2</v>
      </c>
    </row>
    <row r="80" spans="1:14">
      <c r="A80" s="196" t="s">
        <v>325</v>
      </c>
      <c r="B80" s="18" t="str">
        <f t="shared" ca="1" si="5"/>
        <v>400kV OHL Tower</v>
      </c>
      <c r="C80" s="65" t="s">
        <v>55</v>
      </c>
      <c r="D80" s="252">
        <v>5.6748691215485769E-4</v>
      </c>
      <c r="E80" s="252">
        <v>3.7880697936872487E-2</v>
      </c>
      <c r="F80" s="252">
        <v>8.6335414554841242E-3</v>
      </c>
      <c r="G80" s="252">
        <v>3.3126639601744096E-3</v>
      </c>
      <c r="H80" s="252">
        <v>9.4407339587399622E-3</v>
      </c>
      <c r="I80" s="252">
        <v>2.0204096858541906E-3</v>
      </c>
      <c r="J80" s="252">
        <v>2.3832927223869371E-3</v>
      </c>
      <c r="K80" s="252">
        <v>4.000355749285092E-3</v>
      </c>
      <c r="L80" s="252">
        <v>5.1943936386897614E-2</v>
      </c>
      <c r="M80" s="252">
        <v>3.0609574095893182E-3</v>
      </c>
      <c r="N80" s="97">
        <f t="shared" si="6"/>
        <v>0.123244076177439</v>
      </c>
    </row>
    <row r="81" spans="1:14">
      <c r="A81" s="196" t="s">
        <v>326</v>
      </c>
      <c r="B81" s="18" t="str">
        <f t="shared" ca="1" si="5"/>
        <v>No entry required</v>
      </c>
      <c r="C81" s="65" t="s">
        <v>55</v>
      </c>
      <c r="D81" s="252"/>
      <c r="E81" s="252"/>
      <c r="F81" s="252"/>
      <c r="G81" s="252"/>
      <c r="H81" s="252"/>
      <c r="I81" s="252"/>
      <c r="J81" s="252"/>
      <c r="K81" s="252"/>
      <c r="L81" s="252"/>
      <c r="M81" s="252"/>
      <c r="N81" s="97">
        <f t="shared" si="6"/>
        <v>0</v>
      </c>
    </row>
    <row r="82" spans="1:14">
      <c r="A82" s="196" t="s">
        <v>327</v>
      </c>
      <c r="B82" s="18" t="str">
        <f t="shared" ca="1" si="5"/>
        <v>No entry required</v>
      </c>
      <c r="C82" s="65" t="s">
        <v>55</v>
      </c>
      <c r="D82" s="252"/>
      <c r="E82" s="252"/>
      <c r="F82" s="252"/>
      <c r="G82" s="252"/>
      <c r="H82" s="252"/>
      <c r="I82" s="252"/>
      <c r="J82" s="252"/>
      <c r="K82" s="252"/>
      <c r="L82" s="252"/>
      <c r="M82" s="252"/>
      <c r="N82" s="97">
        <f t="shared" si="6"/>
        <v>0</v>
      </c>
    </row>
    <row r="83" spans="1:14">
      <c r="A83" s="196" t="s">
        <v>328</v>
      </c>
      <c r="B83" s="18" t="str">
        <f t="shared" ca="1" si="5"/>
        <v>No entry required</v>
      </c>
      <c r="C83" s="65" t="s">
        <v>55</v>
      </c>
      <c r="D83" s="252"/>
      <c r="E83" s="252"/>
      <c r="F83" s="252"/>
      <c r="G83" s="252"/>
      <c r="H83" s="252"/>
      <c r="I83" s="252"/>
      <c r="J83" s="252"/>
      <c r="K83" s="252"/>
      <c r="L83" s="252"/>
      <c r="M83" s="252"/>
      <c r="N83" s="97">
        <f t="shared" si="6"/>
        <v>0</v>
      </c>
    </row>
    <row r="84" spans="1:14">
      <c r="A84" s="196" t="s">
        <v>329</v>
      </c>
      <c r="B84" s="18" t="str">
        <f t="shared" ca="1" si="5"/>
        <v>No entry required</v>
      </c>
      <c r="C84" s="65" t="s">
        <v>55</v>
      </c>
      <c r="D84" s="252"/>
      <c r="E84" s="252"/>
      <c r="F84" s="252"/>
      <c r="G84" s="252"/>
      <c r="H84" s="252"/>
      <c r="I84" s="252"/>
      <c r="J84" s="252"/>
      <c r="K84" s="252"/>
      <c r="L84" s="252"/>
      <c r="M84" s="252"/>
      <c r="N84" s="97">
        <f t="shared" si="6"/>
        <v>0</v>
      </c>
    </row>
    <row r="85" spans="1:14">
      <c r="A85" s="196" t="s">
        <v>330</v>
      </c>
      <c r="B85" s="18" t="str">
        <f t="shared" ca="1" si="5"/>
        <v>No entry required</v>
      </c>
      <c r="C85" s="65" t="s">
        <v>55</v>
      </c>
      <c r="D85" s="252"/>
      <c r="E85" s="252"/>
      <c r="F85" s="252"/>
      <c r="G85" s="252"/>
      <c r="H85" s="252"/>
      <c r="I85" s="252"/>
      <c r="J85" s="252"/>
      <c r="K85" s="252"/>
      <c r="L85" s="252"/>
      <c r="M85" s="252"/>
      <c r="N85" s="97">
        <f t="shared" si="6"/>
        <v>0</v>
      </c>
    </row>
    <row r="86" spans="1:14">
      <c r="A86" s="196" t="s">
        <v>351</v>
      </c>
      <c r="B86" s="18" t="str">
        <f t="shared" ca="1" si="5"/>
        <v>No entry required</v>
      </c>
      <c r="C86" s="65" t="s">
        <v>55</v>
      </c>
      <c r="D86" s="252"/>
      <c r="E86" s="252"/>
      <c r="F86" s="252"/>
      <c r="G86" s="252"/>
      <c r="H86" s="252"/>
      <c r="I86" s="252"/>
      <c r="J86" s="252"/>
      <c r="K86" s="252"/>
      <c r="L86" s="252"/>
      <c r="M86" s="252"/>
      <c r="N86" s="97">
        <f t="shared" si="6"/>
        <v>0</v>
      </c>
    </row>
    <row r="87" spans="1:14">
      <c r="A87" s="196" t="s">
        <v>352</v>
      </c>
      <c r="B87" s="18" t="str">
        <f t="shared" ca="1" si="5"/>
        <v>No entry required</v>
      </c>
      <c r="C87" s="65" t="s">
        <v>55</v>
      </c>
      <c r="D87" s="252"/>
      <c r="E87" s="252"/>
      <c r="F87" s="252"/>
      <c r="G87" s="252"/>
      <c r="H87" s="252"/>
      <c r="I87" s="252"/>
      <c r="J87" s="252"/>
      <c r="K87" s="252"/>
      <c r="L87" s="252"/>
      <c r="M87" s="252"/>
      <c r="N87" s="97">
        <f t="shared" si="6"/>
        <v>0</v>
      </c>
    </row>
    <row r="88" spans="1:14">
      <c r="A88" s="196" t="s">
        <v>353</v>
      </c>
      <c r="B88" s="18" t="str">
        <f t="shared" ca="1" si="5"/>
        <v>No entry required</v>
      </c>
      <c r="C88" s="65" t="s">
        <v>55</v>
      </c>
      <c r="D88" s="252"/>
      <c r="E88" s="252"/>
      <c r="F88" s="252"/>
      <c r="G88" s="252"/>
      <c r="H88" s="252"/>
      <c r="I88" s="252"/>
      <c r="J88" s="252"/>
      <c r="K88" s="252"/>
      <c r="L88" s="252"/>
      <c r="M88" s="252"/>
      <c r="N88" s="97">
        <f t="shared" si="6"/>
        <v>0</v>
      </c>
    </row>
    <row r="89" spans="1:14">
      <c r="A89" s="196" t="s">
        <v>354</v>
      </c>
      <c r="B89" s="18" t="str">
        <f t="shared" ca="1" si="5"/>
        <v>No entry required</v>
      </c>
      <c r="C89" s="65" t="s">
        <v>55</v>
      </c>
      <c r="D89" s="252"/>
      <c r="E89" s="252"/>
      <c r="F89" s="252"/>
      <c r="G89" s="252"/>
      <c r="H89" s="252"/>
      <c r="I89" s="252"/>
      <c r="J89" s="252"/>
      <c r="K89" s="252"/>
      <c r="L89" s="252"/>
      <c r="M89" s="252"/>
      <c r="N89" s="97">
        <f t="shared" si="6"/>
        <v>0</v>
      </c>
    </row>
    <row r="90" spans="1:14">
      <c r="A90" s="196" t="s">
        <v>355</v>
      </c>
      <c r="B90" s="18" t="str">
        <f t="shared" ca="1" si="5"/>
        <v>No entry required</v>
      </c>
      <c r="C90" s="65" t="s">
        <v>55</v>
      </c>
      <c r="D90" s="252"/>
      <c r="E90" s="252"/>
      <c r="F90" s="252"/>
      <c r="G90" s="252"/>
      <c r="H90" s="252"/>
      <c r="I90" s="252"/>
      <c r="J90" s="252"/>
      <c r="K90" s="252"/>
      <c r="L90" s="252"/>
      <c r="M90" s="252"/>
      <c r="N90" s="97">
        <f t="shared" si="6"/>
        <v>0</v>
      </c>
    </row>
    <row r="91" spans="1:14">
      <c r="A91" s="196" t="s">
        <v>356</v>
      </c>
      <c r="B91" s="18" t="str">
        <f t="shared" ca="1" si="5"/>
        <v>No entry required</v>
      </c>
      <c r="C91" s="65" t="s">
        <v>55</v>
      </c>
      <c r="D91" s="252"/>
      <c r="E91" s="252"/>
      <c r="F91" s="252"/>
      <c r="G91" s="252"/>
      <c r="H91" s="252"/>
      <c r="I91" s="252"/>
      <c r="J91" s="252"/>
      <c r="K91" s="252"/>
      <c r="L91" s="252"/>
      <c r="M91" s="252"/>
      <c r="N91" s="97">
        <f t="shared" si="6"/>
        <v>0</v>
      </c>
    </row>
    <row r="92" spans="1:14">
      <c r="A92" s="196" t="s">
        <v>357</v>
      </c>
      <c r="B92" s="18" t="str">
        <f t="shared" ca="1" si="5"/>
        <v>No entry required</v>
      </c>
      <c r="C92" s="65" t="s">
        <v>55</v>
      </c>
      <c r="D92" s="252"/>
      <c r="E92" s="252"/>
      <c r="F92" s="252"/>
      <c r="G92" s="252"/>
      <c r="H92" s="252"/>
      <c r="I92" s="252"/>
      <c r="J92" s="252"/>
      <c r="K92" s="252"/>
      <c r="L92" s="252"/>
      <c r="M92" s="252"/>
      <c r="N92" s="97">
        <f t="shared" si="6"/>
        <v>0</v>
      </c>
    </row>
    <row r="93" spans="1:14">
      <c r="A93" s="196" t="s">
        <v>358</v>
      </c>
      <c r="B93" s="18" t="str">
        <f t="shared" ca="1" si="5"/>
        <v>No entry required</v>
      </c>
      <c r="C93" s="65" t="s">
        <v>55</v>
      </c>
      <c r="D93" s="252"/>
      <c r="E93" s="252"/>
      <c r="F93" s="252"/>
      <c r="G93" s="252"/>
      <c r="H93" s="252"/>
      <c r="I93" s="252"/>
      <c r="J93" s="252"/>
      <c r="K93" s="252"/>
      <c r="L93" s="252"/>
      <c r="M93" s="252"/>
      <c r="N93" s="97">
        <f t="shared" si="6"/>
        <v>0</v>
      </c>
    </row>
    <row r="94" spans="1:14">
      <c r="A94" s="196" t="s">
        <v>359</v>
      </c>
      <c r="B94" s="18" t="str">
        <f t="shared" ca="1" si="5"/>
        <v>No entry required</v>
      </c>
      <c r="C94" s="65" t="s">
        <v>55</v>
      </c>
      <c r="D94" s="252"/>
      <c r="E94" s="252"/>
      <c r="F94" s="252"/>
      <c r="G94" s="252"/>
      <c r="H94" s="252"/>
      <c r="I94" s="252"/>
      <c r="J94" s="252"/>
      <c r="K94" s="252"/>
      <c r="L94" s="252"/>
      <c r="M94" s="252"/>
      <c r="N94" s="97">
        <f t="shared" si="6"/>
        <v>0</v>
      </c>
    </row>
    <row r="95" spans="1:14">
      <c r="A95" s="196" t="s">
        <v>360</v>
      </c>
      <c r="B95" s="18" t="str">
        <f t="shared" ca="1" si="5"/>
        <v>No entry required</v>
      </c>
      <c r="C95" s="65" t="s">
        <v>55</v>
      </c>
      <c r="D95" s="252"/>
      <c r="E95" s="252"/>
      <c r="F95" s="252"/>
      <c r="G95" s="252"/>
      <c r="H95" s="252"/>
      <c r="I95" s="252"/>
      <c r="J95" s="252"/>
      <c r="K95" s="252"/>
      <c r="L95" s="252"/>
      <c r="M95" s="252"/>
      <c r="N95" s="97">
        <f t="shared" si="6"/>
        <v>0</v>
      </c>
    </row>
    <row r="96" spans="1:14">
      <c r="A96" s="196" t="s">
        <v>361</v>
      </c>
      <c r="B96" s="18" t="str">
        <f t="shared" ca="1" si="5"/>
        <v>No entry required</v>
      </c>
      <c r="C96" s="65" t="s">
        <v>55</v>
      </c>
      <c r="D96" s="252"/>
      <c r="E96" s="252"/>
      <c r="F96" s="252"/>
      <c r="G96" s="252"/>
      <c r="H96" s="252"/>
      <c r="I96" s="252"/>
      <c r="J96" s="252"/>
      <c r="K96" s="252"/>
      <c r="L96" s="252"/>
      <c r="M96" s="252"/>
      <c r="N96" s="97">
        <f t="shared" si="6"/>
        <v>0</v>
      </c>
    </row>
    <row r="97" spans="1:15">
      <c r="A97" s="17"/>
      <c r="B97" s="18" t="s">
        <v>29</v>
      </c>
      <c r="C97" s="65" t="s">
        <v>55</v>
      </c>
      <c r="D97" s="65"/>
      <c r="E97" s="65"/>
      <c r="F97" s="65"/>
      <c r="G97" s="65"/>
      <c r="H97" s="65"/>
      <c r="I97" s="65"/>
      <c r="J97" s="65"/>
      <c r="K97" s="65"/>
      <c r="L97" s="65"/>
      <c r="M97" s="65"/>
      <c r="N97" s="36">
        <f>SUM(N60:N96)</f>
        <v>4.0408675812971229</v>
      </c>
      <c r="O97" s="256"/>
    </row>
    <row r="99" spans="1:15" ht="18">
      <c r="A99" s="9" t="s">
        <v>130</v>
      </c>
    </row>
    <row r="101" spans="1:15">
      <c r="A101" s="13" t="s">
        <v>27</v>
      </c>
      <c r="B101" s="14"/>
      <c r="C101" s="14"/>
      <c r="D101" s="291" t="s">
        <v>28</v>
      </c>
      <c r="E101" s="292"/>
      <c r="F101" s="292"/>
      <c r="G101" s="292"/>
      <c r="H101" s="292"/>
      <c r="I101" s="292"/>
      <c r="J101" s="292"/>
      <c r="K101" s="292"/>
      <c r="L101" s="292"/>
      <c r="M101" s="293"/>
    </row>
    <row r="102" spans="1:15" ht="15.75" thickBot="1">
      <c r="A102" s="195"/>
      <c r="B102" s="195" t="s">
        <v>4</v>
      </c>
      <c r="C102" s="64" t="s">
        <v>53</v>
      </c>
      <c r="D102" s="20" t="s">
        <v>14</v>
      </c>
      <c r="E102" s="21" t="s">
        <v>15</v>
      </c>
      <c r="F102" s="22" t="s">
        <v>16</v>
      </c>
      <c r="G102" s="23" t="s">
        <v>17</v>
      </c>
      <c r="H102" s="24" t="s">
        <v>18</v>
      </c>
      <c r="I102" s="25" t="s">
        <v>19</v>
      </c>
      <c r="J102" s="26" t="s">
        <v>20</v>
      </c>
      <c r="K102" s="29" t="s">
        <v>21</v>
      </c>
      <c r="L102" s="27" t="s">
        <v>22</v>
      </c>
      <c r="M102" s="28" t="s">
        <v>23</v>
      </c>
      <c r="N102" s="183" t="s">
        <v>29</v>
      </c>
    </row>
    <row r="103" spans="1:15">
      <c r="A103" s="196" t="s">
        <v>305</v>
      </c>
      <c r="B103" s="18" t="str">
        <f ca="1">INDIRECT("N3." &amp;$A103 &amp; "!$A$12")</f>
        <v>132kV Circuit Breaker</v>
      </c>
      <c r="C103" s="65" t="s">
        <v>55</v>
      </c>
      <c r="D103" s="252">
        <v>1.5381105377488576E-2</v>
      </c>
      <c r="E103" s="252">
        <v>0.77344987041085256</v>
      </c>
      <c r="F103" s="252">
        <v>0.27345751312409472</v>
      </c>
      <c r="G103" s="252">
        <v>0.1174564246354429</v>
      </c>
      <c r="H103" s="252">
        <v>0.15707137317249528</v>
      </c>
      <c r="I103" s="252">
        <v>1.3183804609275925E-2</v>
      </c>
      <c r="J103" s="252">
        <v>5.6530911549508789E-2</v>
      </c>
      <c r="K103" s="252">
        <v>4.7741708476658165E-2</v>
      </c>
      <c r="L103" s="252">
        <v>0</v>
      </c>
      <c r="M103" s="252">
        <v>2.1973007682126539E-2</v>
      </c>
      <c r="N103" s="97">
        <f>SUM(D103:M103)</f>
        <v>1.4762457190379434</v>
      </c>
    </row>
    <row r="104" spans="1:15">
      <c r="A104" s="196" t="s">
        <v>306</v>
      </c>
      <c r="B104" s="18" t="str">
        <f t="shared" ref="B104:B139" ca="1" si="7">INDIRECT("N3." &amp;$A104 &amp; "!$A$12")</f>
        <v>132kV Transformer</v>
      </c>
      <c r="C104" s="65" t="s">
        <v>55</v>
      </c>
      <c r="D104" s="252">
        <v>0</v>
      </c>
      <c r="E104" s="252">
        <v>0.88537637026895166</v>
      </c>
      <c r="F104" s="252">
        <v>1.1492141891767444</v>
      </c>
      <c r="G104" s="252">
        <v>0.35077501386484461</v>
      </c>
      <c r="H104" s="252">
        <v>0.36671956650453147</v>
      </c>
      <c r="I104" s="252">
        <v>0.28162085577137208</v>
      </c>
      <c r="J104" s="252">
        <v>3.8113444876747934E-2</v>
      </c>
      <c r="K104" s="252">
        <v>0.14580550530984362</v>
      </c>
      <c r="L104" s="252">
        <v>9.7432059386072245E-2</v>
      </c>
      <c r="M104" s="252">
        <v>7.0192458643269728E-2</v>
      </c>
      <c r="N104" s="97">
        <f t="shared" ref="N104:N139" si="8">SUM(D104:M104)</f>
        <v>3.3852494638023778</v>
      </c>
    </row>
    <row r="105" spans="1:15">
      <c r="A105" s="196" t="s">
        <v>307</v>
      </c>
      <c r="B105" s="18" t="str">
        <f t="shared" ca="1" si="7"/>
        <v>132kV Reactor</v>
      </c>
      <c r="C105" s="65" t="s">
        <v>55</v>
      </c>
      <c r="D105" s="252">
        <v>2.4257308020988227E-2</v>
      </c>
      <c r="E105" s="252">
        <v>0</v>
      </c>
      <c r="F105" s="252">
        <v>0</v>
      </c>
      <c r="G105" s="252">
        <v>0</v>
      </c>
      <c r="H105" s="252">
        <v>0</v>
      </c>
      <c r="I105" s="252">
        <v>0</v>
      </c>
      <c r="J105" s="252">
        <v>0</v>
      </c>
      <c r="K105" s="252">
        <v>0</v>
      </c>
      <c r="L105" s="252">
        <v>0</v>
      </c>
      <c r="M105" s="252">
        <v>3.8423330880131779E-2</v>
      </c>
      <c r="N105" s="97">
        <f t="shared" si="8"/>
        <v>6.2680638901120009E-2</v>
      </c>
    </row>
    <row r="106" spans="1:15">
      <c r="A106" s="196" t="s">
        <v>308</v>
      </c>
      <c r="B106" s="18" t="str">
        <f t="shared" ca="1" si="7"/>
        <v>132kV Underground Cable</v>
      </c>
      <c r="C106" s="65" t="s">
        <v>55</v>
      </c>
      <c r="D106" s="252">
        <v>1.8431089154325603E-3</v>
      </c>
      <c r="E106" s="252">
        <v>1.5302639726873573</v>
      </c>
      <c r="F106" s="252">
        <v>0.49513726386514739</v>
      </c>
      <c r="G106" s="252">
        <v>0.41236695924593647</v>
      </c>
      <c r="H106" s="252">
        <v>0</v>
      </c>
      <c r="I106" s="252">
        <v>3.5339633581634507E-2</v>
      </c>
      <c r="J106" s="252">
        <v>0</v>
      </c>
      <c r="K106" s="252">
        <v>9.8657044076569181E-3</v>
      </c>
      <c r="L106" s="252">
        <v>0</v>
      </c>
      <c r="M106" s="252">
        <v>0</v>
      </c>
      <c r="N106" s="97">
        <f t="shared" si="8"/>
        <v>2.4848166427031653</v>
      </c>
    </row>
    <row r="107" spans="1:15">
      <c r="A107" s="196" t="s">
        <v>309</v>
      </c>
      <c r="B107" s="18" t="str">
        <f t="shared" ca="1" si="7"/>
        <v>132kV OHL Conductor</v>
      </c>
      <c r="C107" s="65" t="s">
        <v>55</v>
      </c>
      <c r="D107" s="252">
        <v>5.3573495110007392E-5</v>
      </c>
      <c r="E107" s="252">
        <v>2.4700663188009782E-3</v>
      </c>
      <c r="F107" s="252">
        <v>1.7292958613361162E-3</v>
      </c>
      <c r="G107" s="252">
        <v>2.476861679443803E-4</v>
      </c>
      <c r="H107" s="252">
        <v>1.1668646193340128E-4</v>
      </c>
      <c r="I107" s="252">
        <v>8.3384301933682917E-5</v>
      </c>
      <c r="J107" s="252">
        <v>2.9768508098150748E-4</v>
      </c>
      <c r="K107" s="252">
        <v>0</v>
      </c>
      <c r="L107" s="252">
        <v>7.5803954402447229E-5</v>
      </c>
      <c r="M107" s="252">
        <v>1.4062002896543342E-4</v>
      </c>
      <c r="N107" s="97">
        <f t="shared" si="8"/>
        <v>5.2148016714079551E-3</v>
      </c>
    </row>
    <row r="108" spans="1:15">
      <c r="A108" s="196" t="s">
        <v>310</v>
      </c>
      <c r="B108" s="18" t="str">
        <f t="shared" ca="1" si="7"/>
        <v>132kV OHL Fittings</v>
      </c>
      <c r="C108" s="65" t="s">
        <v>55</v>
      </c>
      <c r="D108" s="252">
        <v>4.1879925679004455E-2</v>
      </c>
      <c r="E108" s="252">
        <v>0.19675672225567478</v>
      </c>
      <c r="F108" s="252">
        <v>8.0153902880450642E-2</v>
      </c>
      <c r="G108" s="252">
        <v>1.6165506643947999E-2</v>
      </c>
      <c r="H108" s="252">
        <v>5.4680479674482909E-3</v>
      </c>
      <c r="I108" s="252">
        <v>7.5343920597286569E-3</v>
      </c>
      <c r="J108" s="252">
        <v>5.8934890576467771E-3</v>
      </c>
      <c r="K108" s="252">
        <v>5.4906906888240953E-3</v>
      </c>
      <c r="L108" s="252">
        <v>1.0860955976243966E-2</v>
      </c>
      <c r="M108" s="252">
        <v>7.0063055910972926E-3</v>
      </c>
      <c r="N108" s="97">
        <f t="shared" si="8"/>
        <v>0.37720993880006687</v>
      </c>
    </row>
    <row r="109" spans="1:15">
      <c r="A109" s="196" t="s">
        <v>311</v>
      </c>
      <c r="B109" s="18" t="str">
        <f t="shared" ca="1" si="7"/>
        <v>132kV OHL Tower</v>
      </c>
      <c r="C109" s="65" t="s">
        <v>55</v>
      </c>
      <c r="D109" s="252">
        <v>0</v>
      </c>
      <c r="E109" s="252">
        <v>1.700534111805587E-3</v>
      </c>
      <c r="F109" s="252">
        <v>6.0064552146562157E-4</v>
      </c>
      <c r="G109" s="252">
        <v>1.7067284205755814E-5</v>
      </c>
      <c r="H109" s="252">
        <v>6.0540578030724905E-6</v>
      </c>
      <c r="I109" s="252">
        <v>1.3492256263140252E-5</v>
      </c>
      <c r="J109" s="252">
        <v>0</v>
      </c>
      <c r="K109" s="252">
        <v>0</v>
      </c>
      <c r="L109" s="252">
        <v>3.9341275217532868E-5</v>
      </c>
      <c r="M109" s="252">
        <v>1.4782545894915952E-4</v>
      </c>
      <c r="N109" s="97">
        <f t="shared" si="8"/>
        <v>2.5249599657098691E-3</v>
      </c>
    </row>
    <row r="110" spans="1:15">
      <c r="A110" s="196" t="s">
        <v>312</v>
      </c>
      <c r="B110" s="18" t="str">
        <f t="shared" ca="1" si="7"/>
        <v>275kV Circuit Breaker</v>
      </c>
      <c r="C110" s="65" t="s">
        <v>55</v>
      </c>
      <c r="D110" s="252">
        <v>2.1973007682126542E-3</v>
      </c>
      <c r="E110" s="252">
        <v>0.7431085420492054</v>
      </c>
      <c r="F110" s="252">
        <v>1.7578406145701234E-2</v>
      </c>
      <c r="G110" s="252">
        <v>4.9182381687338142E-2</v>
      </c>
      <c r="H110" s="252">
        <v>2.6278487239639204E-2</v>
      </c>
      <c r="I110" s="252">
        <v>0</v>
      </c>
      <c r="J110" s="252">
        <v>4.3946015364253084E-3</v>
      </c>
      <c r="K110" s="252">
        <v>5.8684196641287385E-2</v>
      </c>
      <c r="L110" s="252">
        <v>4.3946015364253084E-3</v>
      </c>
      <c r="M110" s="252">
        <v>6.7992981442253131E-2</v>
      </c>
      <c r="N110" s="97">
        <f t="shared" si="8"/>
        <v>0.97381149904648789</v>
      </c>
    </row>
    <row r="111" spans="1:15">
      <c r="A111" s="196" t="s">
        <v>313</v>
      </c>
      <c r="B111" s="18" t="str">
        <f t="shared" ca="1" si="7"/>
        <v>275kV Transformer</v>
      </c>
      <c r="C111" s="65" t="s">
        <v>55</v>
      </c>
      <c r="D111" s="252">
        <v>0</v>
      </c>
      <c r="E111" s="252">
        <v>0.53335303007644208</v>
      </c>
      <c r="F111" s="252">
        <v>0.35183684605134052</v>
      </c>
      <c r="G111" s="252">
        <v>0.22378943097505247</v>
      </c>
      <c r="H111" s="252">
        <v>0.22118747537118111</v>
      </c>
      <c r="I111" s="252">
        <v>0.302792414483398</v>
      </c>
      <c r="J111" s="252">
        <v>0</v>
      </c>
      <c r="K111" s="252">
        <v>4.6287856883560699E-2</v>
      </c>
      <c r="L111" s="252">
        <v>9.8621877922706214E-2</v>
      </c>
      <c r="M111" s="252">
        <v>4.9026538087183956E-2</v>
      </c>
      <c r="N111" s="97">
        <f t="shared" si="8"/>
        <v>1.826895469850865</v>
      </c>
    </row>
    <row r="112" spans="1:15">
      <c r="A112" s="196" t="s">
        <v>314</v>
      </c>
      <c r="B112" s="18" t="str">
        <f t="shared" ca="1" si="7"/>
        <v>275kV Reactor</v>
      </c>
      <c r="C112" s="65" t="s">
        <v>55</v>
      </c>
      <c r="D112" s="252">
        <v>0</v>
      </c>
      <c r="E112" s="252">
        <v>4.5742990280040322E-2</v>
      </c>
      <c r="F112" s="252">
        <v>0</v>
      </c>
      <c r="G112" s="252">
        <v>4.7595800768103873E-2</v>
      </c>
      <c r="H112" s="252">
        <v>7.623831713340053E-3</v>
      </c>
      <c r="I112" s="252">
        <v>7.623831713340053E-3</v>
      </c>
      <c r="J112" s="252">
        <v>0</v>
      </c>
      <c r="K112" s="252">
        <v>4.513124991908609E-2</v>
      </c>
      <c r="L112" s="252">
        <v>0</v>
      </c>
      <c r="M112" s="252">
        <v>0</v>
      </c>
      <c r="N112" s="97">
        <f t="shared" si="8"/>
        <v>0.15371770439391039</v>
      </c>
    </row>
    <row r="113" spans="1:14">
      <c r="A113" s="196" t="s">
        <v>315</v>
      </c>
      <c r="B113" s="18" t="str">
        <f t="shared" ca="1" si="7"/>
        <v>275kV Underground Cable</v>
      </c>
      <c r="C113" s="65" t="s">
        <v>55</v>
      </c>
      <c r="D113" s="252">
        <v>3.4039522415202979E-4</v>
      </c>
      <c r="E113" s="252">
        <v>0.51186723380254506</v>
      </c>
      <c r="F113" s="252">
        <v>0.11253698095189302</v>
      </c>
      <c r="G113" s="252">
        <v>0.65687589852863792</v>
      </c>
      <c r="H113" s="252">
        <v>0</v>
      </c>
      <c r="I113" s="252">
        <v>0</v>
      </c>
      <c r="J113" s="252">
        <v>0</v>
      </c>
      <c r="K113" s="252">
        <v>0</v>
      </c>
      <c r="L113" s="252">
        <v>0</v>
      </c>
      <c r="M113" s="252">
        <v>0</v>
      </c>
      <c r="N113" s="97">
        <f t="shared" si="8"/>
        <v>1.2816205085072281</v>
      </c>
    </row>
    <row r="114" spans="1:14">
      <c r="A114" s="196" t="s">
        <v>316</v>
      </c>
      <c r="B114" s="18" t="str">
        <f t="shared" ca="1" si="7"/>
        <v>275kV OHL Conductor</v>
      </c>
      <c r="C114" s="65" t="s">
        <v>55</v>
      </c>
      <c r="D114" s="252">
        <v>3.9889167081972502E-5</v>
      </c>
      <c r="E114" s="252">
        <v>2.4349474147246143E-3</v>
      </c>
      <c r="F114" s="252">
        <v>5.683198011791126E-4</v>
      </c>
      <c r="G114" s="252">
        <v>2.5032988203944564E-4</v>
      </c>
      <c r="H114" s="252">
        <v>1.7309506413418484E-4</v>
      </c>
      <c r="I114" s="252">
        <v>3.4418762449059555E-4</v>
      </c>
      <c r="J114" s="252">
        <v>2.415875411755669E-4</v>
      </c>
      <c r="K114" s="252">
        <v>7.1262377336235916E-5</v>
      </c>
      <c r="L114" s="252">
        <v>0</v>
      </c>
      <c r="M114" s="252">
        <v>4.2066356693516596E-4</v>
      </c>
      <c r="N114" s="97">
        <f t="shared" si="8"/>
        <v>4.5442824390968944E-3</v>
      </c>
    </row>
    <row r="115" spans="1:14">
      <c r="A115" s="196" t="s">
        <v>317</v>
      </c>
      <c r="B115" s="18" t="str">
        <f t="shared" ca="1" si="7"/>
        <v>275kV OHL Fittings</v>
      </c>
      <c r="C115" s="65" t="s">
        <v>55</v>
      </c>
      <c r="D115" s="252">
        <v>1.669263638759794E-3</v>
      </c>
      <c r="E115" s="252">
        <v>0.1082447594807298</v>
      </c>
      <c r="F115" s="252">
        <v>1.7209357737492669E-2</v>
      </c>
      <c r="G115" s="252">
        <v>3.8798499980984644E-3</v>
      </c>
      <c r="H115" s="252">
        <v>3.6621388550518484E-3</v>
      </c>
      <c r="I115" s="252">
        <v>7.7330989973235266E-4</v>
      </c>
      <c r="J115" s="252">
        <v>1.6125116102215034E-3</v>
      </c>
      <c r="K115" s="252">
        <v>3.2827960641901091E-3</v>
      </c>
      <c r="L115" s="252">
        <v>0</v>
      </c>
      <c r="M115" s="252">
        <v>7.2705662136870594E-3</v>
      </c>
      <c r="N115" s="97">
        <f t="shared" si="8"/>
        <v>0.14760455349796356</v>
      </c>
    </row>
    <row r="116" spans="1:14">
      <c r="A116" s="196" t="s">
        <v>318</v>
      </c>
      <c r="B116" s="18" t="str">
        <f t="shared" ca="1" si="7"/>
        <v>275kV OHL Tower</v>
      </c>
      <c r="C116" s="65" t="s">
        <v>55</v>
      </c>
      <c r="D116" s="252">
        <v>3.5609984937227645E-6</v>
      </c>
      <c r="E116" s="252">
        <v>2.2876973660042629E-3</v>
      </c>
      <c r="F116" s="252">
        <v>3.7374559769298641E-5</v>
      </c>
      <c r="G116" s="252">
        <v>1.5035475062154583E-5</v>
      </c>
      <c r="H116" s="252">
        <v>1.6654082348037365E-5</v>
      </c>
      <c r="I116" s="252">
        <v>1.5107371766922132E-5</v>
      </c>
      <c r="J116" s="252">
        <v>1.7894639286352959E-5</v>
      </c>
      <c r="K116" s="252">
        <v>1.1788918692193291E-5</v>
      </c>
      <c r="L116" s="252">
        <v>1.5461796894084646E-4</v>
      </c>
      <c r="M116" s="252">
        <v>1.5931758228816294E-4</v>
      </c>
      <c r="N116" s="97">
        <f t="shared" si="8"/>
        <v>2.7190489626519546E-3</v>
      </c>
    </row>
    <row r="117" spans="1:14">
      <c r="A117" s="196" t="s">
        <v>319</v>
      </c>
      <c r="B117" s="18" t="str">
        <f t="shared" ca="1" si="7"/>
        <v>400kV Circuit Breaker</v>
      </c>
      <c r="C117" s="65" t="s">
        <v>55</v>
      </c>
      <c r="D117" s="252">
        <v>6.5919023046379626E-3</v>
      </c>
      <c r="E117" s="252">
        <v>0.42285745518945</v>
      </c>
      <c r="F117" s="252">
        <v>2.1973007682126542E-3</v>
      </c>
      <c r="G117" s="252">
        <v>0</v>
      </c>
      <c r="H117" s="252">
        <v>0</v>
      </c>
      <c r="I117" s="252">
        <v>4.3946015364253084E-3</v>
      </c>
      <c r="J117" s="252">
        <v>0</v>
      </c>
      <c r="K117" s="252">
        <v>0</v>
      </c>
      <c r="L117" s="252">
        <v>0</v>
      </c>
      <c r="M117" s="252">
        <v>1.5381105377488576E-2</v>
      </c>
      <c r="N117" s="97">
        <f t="shared" si="8"/>
        <v>0.45142236517621454</v>
      </c>
    </row>
    <row r="118" spans="1:14">
      <c r="A118" s="196" t="s">
        <v>320</v>
      </c>
      <c r="B118" s="18" t="str">
        <f t="shared" ca="1" si="7"/>
        <v>400kV Transformer</v>
      </c>
      <c r="C118" s="65" t="s">
        <v>55</v>
      </c>
      <c r="D118" s="252">
        <v>7.623831713340053E-3</v>
      </c>
      <c r="E118" s="252">
        <v>0.2048835879253732</v>
      </c>
      <c r="F118" s="252">
        <v>0.16019281357579643</v>
      </c>
      <c r="G118" s="252">
        <v>0</v>
      </c>
      <c r="H118" s="252">
        <v>7.5014095544330778E-2</v>
      </c>
      <c r="I118" s="252">
        <v>0</v>
      </c>
      <c r="J118" s="252">
        <v>9.8053076174367912E-2</v>
      </c>
      <c r="K118" s="252">
        <v>0</v>
      </c>
      <c r="L118" s="252">
        <v>0</v>
      </c>
      <c r="M118" s="252">
        <v>0</v>
      </c>
      <c r="N118" s="97">
        <f t="shared" si="8"/>
        <v>0.5457674049332083</v>
      </c>
    </row>
    <row r="119" spans="1:14">
      <c r="A119" s="196" t="s">
        <v>321</v>
      </c>
      <c r="B119" s="18" t="str">
        <f t="shared" ca="1" si="7"/>
        <v>400kV Reactor</v>
      </c>
      <c r="C119" s="65" t="s">
        <v>55</v>
      </c>
      <c r="D119" s="252">
        <v>0</v>
      </c>
      <c r="E119" s="252">
        <v>4.9554906136710347E-2</v>
      </c>
      <c r="F119" s="252">
        <v>2.6683410996690186E-2</v>
      </c>
      <c r="G119" s="252">
        <v>1.143574757001008E-2</v>
      </c>
      <c r="H119" s="252">
        <v>0</v>
      </c>
      <c r="I119" s="252">
        <v>0</v>
      </c>
      <c r="J119" s="252">
        <v>0</v>
      </c>
      <c r="K119" s="252">
        <v>0</v>
      </c>
      <c r="L119" s="252">
        <v>0</v>
      </c>
      <c r="M119" s="252">
        <v>0</v>
      </c>
      <c r="N119" s="97">
        <f t="shared" si="8"/>
        <v>8.7674064703410617E-2</v>
      </c>
    </row>
    <row r="120" spans="1:14">
      <c r="A120" s="196" t="s">
        <v>322</v>
      </c>
      <c r="B120" s="18" t="str">
        <f t="shared" ca="1" si="7"/>
        <v>400kV Underground Cable</v>
      </c>
      <c r="C120" s="65" t="s">
        <v>55</v>
      </c>
      <c r="D120" s="252">
        <v>7.7793079568572467E-5</v>
      </c>
      <c r="E120" s="252">
        <v>3.1113832816248403E-4</v>
      </c>
      <c r="F120" s="252">
        <v>0</v>
      </c>
      <c r="G120" s="252">
        <v>0</v>
      </c>
      <c r="H120" s="252">
        <v>0</v>
      </c>
      <c r="I120" s="252">
        <v>0.12743207911343429</v>
      </c>
      <c r="J120" s="252">
        <v>0</v>
      </c>
      <c r="K120" s="252">
        <v>9.0091268003567385E-3</v>
      </c>
      <c r="L120" s="252">
        <v>9.1319984761531279E-3</v>
      </c>
      <c r="M120" s="252">
        <v>0</v>
      </c>
      <c r="N120" s="97">
        <f t="shared" si="8"/>
        <v>0.1459621357976752</v>
      </c>
    </row>
    <row r="121" spans="1:14">
      <c r="A121" s="196" t="s">
        <v>323</v>
      </c>
      <c r="B121" s="18" t="str">
        <f t="shared" ca="1" si="7"/>
        <v>400kV OHL Conductor</v>
      </c>
      <c r="C121" s="65" t="s">
        <v>55</v>
      </c>
      <c r="D121" s="252">
        <v>2.2920131846820873E-4</v>
      </c>
      <c r="E121" s="252">
        <v>1.263119423007325E-3</v>
      </c>
      <c r="F121" s="252">
        <v>2.3368920315401784E-4</v>
      </c>
      <c r="G121" s="252">
        <v>1.0720379232361923E-4</v>
      </c>
      <c r="H121" s="252">
        <v>0</v>
      </c>
      <c r="I121" s="252">
        <v>0</v>
      </c>
      <c r="J121" s="252">
        <v>0</v>
      </c>
      <c r="K121" s="252">
        <v>3.1842066674654196E-4</v>
      </c>
      <c r="L121" s="252">
        <v>0</v>
      </c>
      <c r="M121" s="252">
        <v>5.8535501914428132E-6</v>
      </c>
      <c r="N121" s="97">
        <f t="shared" si="8"/>
        <v>2.1574879538911553E-3</v>
      </c>
    </row>
    <row r="122" spans="1:14">
      <c r="A122" s="196" t="s">
        <v>324</v>
      </c>
      <c r="B122" s="18" t="str">
        <f t="shared" ca="1" si="7"/>
        <v>400kV OHL Fittings</v>
      </c>
      <c r="C122" s="65" t="s">
        <v>55</v>
      </c>
      <c r="D122" s="252">
        <v>1.6380456674941975E-2</v>
      </c>
      <c r="E122" s="252">
        <v>9.6270365017080001E-2</v>
      </c>
      <c r="F122" s="252">
        <v>2.0436157728046155E-2</v>
      </c>
      <c r="G122" s="252">
        <v>6.0805650295428844E-2</v>
      </c>
      <c r="H122" s="252">
        <v>2.3809515770040951E-2</v>
      </c>
      <c r="I122" s="252">
        <v>4.1583669140633937E-3</v>
      </c>
      <c r="J122" s="252">
        <v>1.9075190149865013E-3</v>
      </c>
      <c r="K122" s="252">
        <v>3.6620162136259556E-3</v>
      </c>
      <c r="L122" s="252">
        <v>2.6276299572276021E-3</v>
      </c>
      <c r="M122" s="252">
        <v>6.1827962448585641E-2</v>
      </c>
      <c r="N122" s="97">
        <f t="shared" si="8"/>
        <v>0.29188564003402706</v>
      </c>
    </row>
    <row r="123" spans="1:14">
      <c r="A123" s="196" t="s">
        <v>325</v>
      </c>
      <c r="B123" s="18" t="str">
        <f t="shared" ca="1" si="7"/>
        <v>400kV OHL Tower</v>
      </c>
      <c r="C123" s="65" t="s">
        <v>55</v>
      </c>
      <c r="D123" s="252">
        <v>1.5806034057483414E-5</v>
      </c>
      <c r="E123" s="252">
        <v>1.158864818035864E-3</v>
      </c>
      <c r="F123" s="252">
        <v>2.6835073193491891E-4</v>
      </c>
      <c r="G123" s="252">
        <v>1.0307657721387166E-4</v>
      </c>
      <c r="H123" s="252">
        <v>2.9381390634992109E-4</v>
      </c>
      <c r="I123" s="252">
        <v>6.3021040681454562E-5</v>
      </c>
      <c r="J123" s="252">
        <v>7.4384402618120238E-5</v>
      </c>
      <c r="K123" s="252">
        <v>1.2488914285833155E-4</v>
      </c>
      <c r="L123" s="252">
        <v>1.6219111922543934E-3</v>
      </c>
      <c r="M123" s="252">
        <v>9.5574509412630775E-5</v>
      </c>
      <c r="N123" s="97">
        <f t="shared" si="8"/>
        <v>3.8196923554169892E-3</v>
      </c>
    </row>
    <row r="124" spans="1:14">
      <c r="A124" s="196" t="s">
        <v>326</v>
      </c>
      <c r="B124" s="18" t="str">
        <f t="shared" ca="1" si="7"/>
        <v>No entry required</v>
      </c>
      <c r="C124" s="65" t="s">
        <v>55</v>
      </c>
      <c r="D124" s="252"/>
      <c r="E124" s="252"/>
      <c r="F124" s="252"/>
      <c r="G124" s="252"/>
      <c r="H124" s="252"/>
      <c r="I124" s="252"/>
      <c r="J124" s="252"/>
      <c r="K124" s="252"/>
      <c r="L124" s="252"/>
      <c r="M124" s="252"/>
      <c r="N124" s="97">
        <f t="shared" si="8"/>
        <v>0</v>
      </c>
    </row>
    <row r="125" spans="1:14">
      <c r="A125" s="196" t="s">
        <v>327</v>
      </c>
      <c r="B125" s="18" t="str">
        <f t="shared" ca="1" si="7"/>
        <v>No entry required</v>
      </c>
      <c r="C125" s="65" t="s">
        <v>55</v>
      </c>
      <c r="D125" s="252"/>
      <c r="E125" s="252"/>
      <c r="F125" s="252"/>
      <c r="G125" s="252"/>
      <c r="H125" s="252"/>
      <c r="I125" s="252"/>
      <c r="J125" s="252"/>
      <c r="K125" s="252"/>
      <c r="L125" s="252"/>
      <c r="M125" s="252"/>
      <c r="N125" s="97">
        <f t="shared" si="8"/>
        <v>0</v>
      </c>
    </row>
    <row r="126" spans="1:14">
      <c r="A126" s="196" t="s">
        <v>328</v>
      </c>
      <c r="B126" s="18" t="str">
        <f t="shared" ca="1" si="7"/>
        <v>No entry required</v>
      </c>
      <c r="C126" s="65" t="s">
        <v>55</v>
      </c>
      <c r="D126" s="252"/>
      <c r="E126" s="252"/>
      <c r="F126" s="252"/>
      <c r="G126" s="252"/>
      <c r="H126" s="252"/>
      <c r="I126" s="252"/>
      <c r="J126" s="252"/>
      <c r="K126" s="252"/>
      <c r="L126" s="252"/>
      <c r="M126" s="252"/>
      <c r="N126" s="97">
        <f t="shared" si="8"/>
        <v>0</v>
      </c>
    </row>
    <row r="127" spans="1:14">
      <c r="A127" s="196" t="s">
        <v>329</v>
      </c>
      <c r="B127" s="18" t="str">
        <f t="shared" ca="1" si="7"/>
        <v>No entry required</v>
      </c>
      <c r="C127" s="65" t="s">
        <v>55</v>
      </c>
      <c r="D127" s="252"/>
      <c r="E127" s="252"/>
      <c r="F127" s="252"/>
      <c r="G127" s="252"/>
      <c r="H127" s="252"/>
      <c r="I127" s="252"/>
      <c r="J127" s="252"/>
      <c r="K127" s="252"/>
      <c r="L127" s="252"/>
      <c r="M127" s="252"/>
      <c r="N127" s="97">
        <f t="shared" si="8"/>
        <v>0</v>
      </c>
    </row>
    <row r="128" spans="1:14">
      <c r="A128" s="196" t="s">
        <v>330</v>
      </c>
      <c r="B128" s="18" t="str">
        <f t="shared" ca="1" si="7"/>
        <v>No entry required</v>
      </c>
      <c r="C128" s="65" t="s">
        <v>55</v>
      </c>
      <c r="D128" s="252"/>
      <c r="E128" s="252"/>
      <c r="F128" s="252"/>
      <c r="G128" s="252"/>
      <c r="H128" s="252"/>
      <c r="I128" s="252"/>
      <c r="J128" s="252"/>
      <c r="K128" s="252"/>
      <c r="L128" s="252"/>
      <c r="M128" s="252"/>
      <c r="N128" s="97">
        <f t="shared" si="8"/>
        <v>0</v>
      </c>
    </row>
    <row r="129" spans="1:15">
      <c r="A129" s="196" t="s">
        <v>351</v>
      </c>
      <c r="B129" s="18" t="str">
        <f t="shared" ca="1" si="7"/>
        <v>No entry required</v>
      </c>
      <c r="C129" s="65" t="s">
        <v>55</v>
      </c>
      <c r="D129" s="252"/>
      <c r="E129" s="252"/>
      <c r="F129" s="252"/>
      <c r="G129" s="252"/>
      <c r="H129" s="252"/>
      <c r="I129" s="252"/>
      <c r="J129" s="252"/>
      <c r="K129" s="252"/>
      <c r="L129" s="252"/>
      <c r="M129" s="252"/>
      <c r="N129" s="97">
        <f t="shared" si="8"/>
        <v>0</v>
      </c>
    </row>
    <row r="130" spans="1:15">
      <c r="A130" s="196" t="s">
        <v>352</v>
      </c>
      <c r="B130" s="18" t="str">
        <f t="shared" ca="1" si="7"/>
        <v>No entry required</v>
      </c>
      <c r="C130" s="65" t="s">
        <v>55</v>
      </c>
      <c r="D130" s="252"/>
      <c r="E130" s="252"/>
      <c r="F130" s="252"/>
      <c r="G130" s="252"/>
      <c r="H130" s="252"/>
      <c r="I130" s="252"/>
      <c r="J130" s="252"/>
      <c r="K130" s="252"/>
      <c r="L130" s="252"/>
      <c r="M130" s="252"/>
      <c r="N130" s="97">
        <f t="shared" si="8"/>
        <v>0</v>
      </c>
    </row>
    <row r="131" spans="1:15">
      <c r="A131" s="196" t="s">
        <v>353</v>
      </c>
      <c r="B131" s="18" t="str">
        <f t="shared" ca="1" si="7"/>
        <v>No entry required</v>
      </c>
      <c r="C131" s="65" t="s">
        <v>55</v>
      </c>
      <c r="D131" s="252"/>
      <c r="E131" s="252"/>
      <c r="F131" s="252"/>
      <c r="G131" s="252"/>
      <c r="H131" s="252"/>
      <c r="I131" s="252"/>
      <c r="J131" s="252"/>
      <c r="K131" s="252"/>
      <c r="L131" s="252"/>
      <c r="M131" s="252"/>
      <c r="N131" s="97">
        <f t="shared" si="8"/>
        <v>0</v>
      </c>
    </row>
    <row r="132" spans="1:15">
      <c r="A132" s="196" t="s">
        <v>354</v>
      </c>
      <c r="B132" s="18" t="str">
        <f t="shared" ca="1" si="7"/>
        <v>No entry required</v>
      </c>
      <c r="C132" s="65" t="s">
        <v>55</v>
      </c>
      <c r="D132" s="252"/>
      <c r="E132" s="252"/>
      <c r="F132" s="252"/>
      <c r="G132" s="252"/>
      <c r="H132" s="252"/>
      <c r="I132" s="252"/>
      <c r="J132" s="252"/>
      <c r="K132" s="252"/>
      <c r="L132" s="252"/>
      <c r="M132" s="252"/>
      <c r="N132" s="97">
        <f t="shared" si="8"/>
        <v>0</v>
      </c>
    </row>
    <row r="133" spans="1:15">
      <c r="A133" s="196" t="s">
        <v>355</v>
      </c>
      <c r="B133" s="18" t="str">
        <f t="shared" ca="1" si="7"/>
        <v>No entry required</v>
      </c>
      <c r="C133" s="65" t="s">
        <v>55</v>
      </c>
      <c r="D133" s="252"/>
      <c r="E133" s="252"/>
      <c r="F133" s="252"/>
      <c r="G133" s="252"/>
      <c r="H133" s="252"/>
      <c r="I133" s="252"/>
      <c r="J133" s="252"/>
      <c r="K133" s="252"/>
      <c r="L133" s="252"/>
      <c r="M133" s="252"/>
      <c r="N133" s="97">
        <f t="shared" si="8"/>
        <v>0</v>
      </c>
    </row>
    <row r="134" spans="1:15">
      <c r="A134" s="196" t="s">
        <v>356</v>
      </c>
      <c r="B134" s="18" t="str">
        <f t="shared" ca="1" si="7"/>
        <v>No entry required</v>
      </c>
      <c r="C134" s="65" t="s">
        <v>55</v>
      </c>
      <c r="D134" s="252"/>
      <c r="E134" s="252"/>
      <c r="F134" s="252"/>
      <c r="G134" s="252"/>
      <c r="H134" s="252"/>
      <c r="I134" s="252"/>
      <c r="J134" s="252"/>
      <c r="K134" s="252"/>
      <c r="L134" s="252"/>
      <c r="M134" s="252"/>
      <c r="N134" s="97">
        <f t="shared" si="8"/>
        <v>0</v>
      </c>
    </row>
    <row r="135" spans="1:15">
      <c r="A135" s="196" t="s">
        <v>357</v>
      </c>
      <c r="B135" s="18" t="str">
        <f t="shared" ca="1" si="7"/>
        <v>No entry required</v>
      </c>
      <c r="C135" s="65" t="s">
        <v>55</v>
      </c>
      <c r="D135" s="252"/>
      <c r="E135" s="252"/>
      <c r="F135" s="252"/>
      <c r="G135" s="252"/>
      <c r="H135" s="252"/>
      <c r="I135" s="252"/>
      <c r="J135" s="252"/>
      <c r="K135" s="252"/>
      <c r="L135" s="252"/>
      <c r="M135" s="252"/>
      <c r="N135" s="97">
        <f t="shared" si="8"/>
        <v>0</v>
      </c>
    </row>
    <row r="136" spans="1:15">
      <c r="A136" s="196" t="s">
        <v>358</v>
      </c>
      <c r="B136" s="18" t="str">
        <f t="shared" ca="1" si="7"/>
        <v>No entry required</v>
      </c>
      <c r="C136" s="65" t="s">
        <v>55</v>
      </c>
      <c r="D136" s="252"/>
      <c r="E136" s="252"/>
      <c r="F136" s="252"/>
      <c r="G136" s="252"/>
      <c r="H136" s="252"/>
      <c r="I136" s="252"/>
      <c r="J136" s="252"/>
      <c r="K136" s="252"/>
      <c r="L136" s="252"/>
      <c r="M136" s="252"/>
      <c r="N136" s="97">
        <f t="shared" si="8"/>
        <v>0</v>
      </c>
    </row>
    <row r="137" spans="1:15">
      <c r="A137" s="196" t="s">
        <v>359</v>
      </c>
      <c r="B137" s="18" t="str">
        <f t="shared" ca="1" si="7"/>
        <v>No entry required</v>
      </c>
      <c r="C137" s="65" t="s">
        <v>55</v>
      </c>
      <c r="D137" s="252"/>
      <c r="E137" s="252"/>
      <c r="F137" s="252"/>
      <c r="G137" s="252"/>
      <c r="H137" s="252"/>
      <c r="I137" s="252"/>
      <c r="J137" s="252"/>
      <c r="K137" s="252"/>
      <c r="L137" s="252"/>
      <c r="M137" s="252"/>
      <c r="N137" s="97">
        <f t="shared" si="8"/>
        <v>0</v>
      </c>
    </row>
    <row r="138" spans="1:15">
      <c r="A138" s="196" t="s">
        <v>360</v>
      </c>
      <c r="B138" s="18" t="str">
        <f t="shared" ca="1" si="7"/>
        <v>No entry required</v>
      </c>
      <c r="C138" s="65" t="s">
        <v>55</v>
      </c>
      <c r="D138" s="252"/>
      <c r="E138" s="252"/>
      <c r="F138" s="252"/>
      <c r="G138" s="252"/>
      <c r="H138" s="252"/>
      <c r="I138" s="252"/>
      <c r="J138" s="252"/>
      <c r="K138" s="252"/>
      <c r="L138" s="252"/>
      <c r="M138" s="252"/>
      <c r="N138" s="97">
        <f t="shared" si="8"/>
        <v>0</v>
      </c>
    </row>
    <row r="139" spans="1:15">
      <c r="A139" s="196" t="s">
        <v>361</v>
      </c>
      <c r="B139" s="18" t="str">
        <f t="shared" ca="1" si="7"/>
        <v>No entry required</v>
      </c>
      <c r="C139" s="65" t="s">
        <v>55</v>
      </c>
      <c r="D139" s="252"/>
      <c r="E139" s="252"/>
      <c r="F139" s="252"/>
      <c r="G139" s="252"/>
      <c r="H139" s="252"/>
      <c r="I139" s="252"/>
      <c r="J139" s="252"/>
      <c r="K139" s="252"/>
      <c r="L139" s="252"/>
      <c r="M139" s="252"/>
      <c r="N139" s="97">
        <f t="shared" si="8"/>
        <v>0</v>
      </c>
    </row>
    <row r="140" spans="1:15">
      <c r="A140" s="17"/>
      <c r="B140" s="18" t="s">
        <v>29</v>
      </c>
      <c r="C140" s="65" t="s">
        <v>55</v>
      </c>
      <c r="D140" s="65"/>
      <c r="E140" s="65"/>
      <c r="F140" s="65"/>
      <c r="G140" s="65"/>
      <c r="H140" s="65"/>
      <c r="I140" s="65"/>
      <c r="J140" s="65"/>
      <c r="K140" s="65"/>
      <c r="L140" s="65"/>
      <c r="M140" s="65"/>
      <c r="N140" s="36">
        <f>SUM(N103:N139)</f>
        <v>13.713544022533835</v>
      </c>
      <c r="O140" s="256"/>
    </row>
    <row r="142" spans="1:15" ht="18">
      <c r="A142" s="9" t="s">
        <v>131</v>
      </c>
    </row>
    <row r="144" spans="1:15">
      <c r="A144" s="13" t="s">
        <v>27</v>
      </c>
      <c r="B144" s="14"/>
      <c r="C144" s="14"/>
      <c r="D144" s="291" t="s">
        <v>28</v>
      </c>
      <c r="E144" s="292"/>
      <c r="F144" s="292"/>
      <c r="G144" s="292"/>
      <c r="H144" s="292"/>
      <c r="I144" s="292"/>
      <c r="J144" s="292"/>
      <c r="K144" s="292"/>
      <c r="L144" s="292"/>
      <c r="M144" s="293"/>
    </row>
    <row r="145" spans="1:14" ht="15.75" thickBot="1">
      <c r="A145" s="195"/>
      <c r="B145" s="195" t="s">
        <v>4</v>
      </c>
      <c r="C145" s="64" t="s">
        <v>53</v>
      </c>
      <c r="D145" s="20" t="s">
        <v>14</v>
      </c>
      <c r="E145" s="21" t="s">
        <v>15</v>
      </c>
      <c r="F145" s="22" t="s">
        <v>16</v>
      </c>
      <c r="G145" s="23" t="s">
        <v>17</v>
      </c>
      <c r="H145" s="24" t="s">
        <v>18</v>
      </c>
      <c r="I145" s="25" t="s">
        <v>19</v>
      </c>
      <c r="J145" s="26" t="s">
        <v>20</v>
      </c>
      <c r="K145" s="29" t="s">
        <v>21</v>
      </c>
      <c r="L145" s="27" t="s">
        <v>22</v>
      </c>
      <c r="M145" s="28" t="s">
        <v>23</v>
      </c>
      <c r="N145" s="183" t="s">
        <v>29</v>
      </c>
    </row>
    <row r="146" spans="1:14">
      <c r="A146" s="196" t="s">
        <v>305</v>
      </c>
      <c r="B146" s="18" t="str">
        <f ca="1">'N3.01'!$A$12</f>
        <v>132kV Circuit Breaker</v>
      </c>
      <c r="C146" s="65" t="s">
        <v>55</v>
      </c>
      <c r="D146" s="252">
        <v>0</v>
      </c>
      <c r="E146" s="252">
        <v>1.2893912598642447</v>
      </c>
      <c r="F146" s="252">
        <v>0.29518364719428519</v>
      </c>
      <c r="G146" s="252">
        <v>0.56008832205254588</v>
      </c>
      <c r="H146" s="252">
        <v>0.69827022133028971</v>
      </c>
      <c r="I146" s="252">
        <v>0.56105242865882454</v>
      </c>
      <c r="J146" s="252">
        <v>0.66566279327556721</v>
      </c>
      <c r="K146" s="252">
        <v>0.24050311393117149</v>
      </c>
      <c r="L146" s="252">
        <v>0</v>
      </c>
      <c r="M146" s="252">
        <v>5.7634639476378293</v>
      </c>
      <c r="N146" s="97">
        <f>SUM(D146:M146)</f>
        <v>10.073615733944759</v>
      </c>
    </row>
    <row r="147" spans="1:14">
      <c r="A147" s="196" t="s">
        <v>306</v>
      </c>
      <c r="B147" s="18" t="str">
        <f ca="1">'N3.02'!$A$12</f>
        <v>132kV Transformer</v>
      </c>
      <c r="C147" s="65" t="s">
        <v>55</v>
      </c>
      <c r="D147" s="252">
        <v>0</v>
      </c>
      <c r="E147" s="252">
        <v>5.2750641614548268</v>
      </c>
      <c r="F147" s="252">
        <v>6.1193633688870408</v>
      </c>
      <c r="G147" s="252">
        <v>2.9445178952828952</v>
      </c>
      <c r="H147" s="252">
        <v>5.3101744510126334</v>
      </c>
      <c r="I147" s="252">
        <v>5.3416548923382301</v>
      </c>
      <c r="J147" s="252">
        <v>0.69365955095207454</v>
      </c>
      <c r="K147" s="252">
        <v>3.0333029452215188</v>
      </c>
      <c r="L147" s="252">
        <v>2.3056784169027451</v>
      </c>
      <c r="M147" s="252">
        <v>2.294139546444085</v>
      </c>
      <c r="N147" s="97">
        <f t="shared" ref="N147:N182" si="9">SUM(D147:M147)</f>
        <v>33.317555228496047</v>
      </c>
    </row>
    <row r="148" spans="1:14">
      <c r="A148" s="196" t="s">
        <v>307</v>
      </c>
      <c r="B148" s="18" t="str">
        <f ca="1">'N3.03'!$A$12</f>
        <v>132kV Reactor</v>
      </c>
      <c r="C148" s="65" t="s">
        <v>55</v>
      </c>
      <c r="D148" s="252">
        <v>0.19372813989611287</v>
      </c>
      <c r="E148" s="252">
        <v>0</v>
      </c>
      <c r="F148" s="252">
        <v>0</v>
      </c>
      <c r="G148" s="252">
        <v>0</v>
      </c>
      <c r="H148" s="252">
        <v>0</v>
      </c>
      <c r="I148" s="252">
        <v>0</v>
      </c>
      <c r="J148" s="252">
        <v>0</v>
      </c>
      <c r="K148" s="252">
        <v>0</v>
      </c>
      <c r="L148" s="252">
        <v>0</v>
      </c>
      <c r="M148" s="252">
        <v>0.30686341673116752</v>
      </c>
      <c r="N148" s="97">
        <f t="shared" si="9"/>
        <v>0.50059155662728039</v>
      </c>
    </row>
    <row r="149" spans="1:14">
      <c r="A149" s="196" t="s">
        <v>308</v>
      </c>
      <c r="B149" s="18" t="str">
        <f ca="1">'N3.04'!$A$12</f>
        <v>132kV Underground Cable</v>
      </c>
      <c r="C149" s="65" t="s">
        <v>55</v>
      </c>
      <c r="D149" s="252">
        <v>0</v>
      </c>
      <c r="E149" s="252">
        <v>2.4275020023925151</v>
      </c>
      <c r="F149" s="252">
        <v>3.3229563937907898</v>
      </c>
      <c r="G149" s="252">
        <v>2.888628926539401</v>
      </c>
      <c r="H149" s="252">
        <v>0</v>
      </c>
      <c r="I149" s="252">
        <v>0.21949036340643305</v>
      </c>
      <c r="J149" s="252">
        <v>0</v>
      </c>
      <c r="K149" s="252">
        <v>8.1499345109471821E-2</v>
      </c>
      <c r="L149" s="252">
        <v>0</v>
      </c>
      <c r="M149" s="252">
        <v>0</v>
      </c>
      <c r="N149" s="97">
        <f t="shared" si="9"/>
        <v>8.9400770312386104</v>
      </c>
    </row>
    <row r="150" spans="1:14">
      <c r="A150" s="196" t="s">
        <v>309</v>
      </c>
      <c r="B150" s="18" t="str">
        <f ca="1">'N3.05'!$A$12</f>
        <v>132kV OHL Conductor</v>
      </c>
      <c r="C150" s="65" t="s">
        <v>55</v>
      </c>
      <c r="D150" s="252">
        <v>0</v>
      </c>
      <c r="E150" s="252">
        <v>8.338155546969281</v>
      </c>
      <c r="F150" s="252">
        <v>11.352679838270388</v>
      </c>
      <c r="G150" s="252">
        <v>1.7479196480459107</v>
      </c>
      <c r="H150" s="252">
        <v>1.2620165934930687</v>
      </c>
      <c r="I150" s="252">
        <v>0.82889336777817912</v>
      </c>
      <c r="J150" s="252">
        <v>4.0883922699915178</v>
      </c>
      <c r="K150" s="252">
        <v>0</v>
      </c>
      <c r="L150" s="252">
        <v>2.0780235685037636</v>
      </c>
      <c r="M150" s="252">
        <v>2.8974319537954414</v>
      </c>
      <c r="N150" s="97">
        <f t="shared" si="9"/>
        <v>32.593512786847555</v>
      </c>
    </row>
    <row r="151" spans="1:14">
      <c r="A151" s="196" t="s">
        <v>310</v>
      </c>
      <c r="B151" s="18" t="str">
        <f ca="1">'N3.06'!$A$12</f>
        <v>132kV OHL Fittings</v>
      </c>
      <c r="C151" s="65" t="s">
        <v>55</v>
      </c>
      <c r="D151" s="252">
        <v>2.713216384517118E-2</v>
      </c>
      <c r="E151" s="252">
        <v>129.84492747596121</v>
      </c>
      <c r="F151" s="252">
        <v>104.84990586988172</v>
      </c>
      <c r="G151" s="252">
        <v>19.24012534926392</v>
      </c>
      <c r="H151" s="252">
        <v>5.6006840215736657</v>
      </c>
      <c r="I151" s="252">
        <v>7.9950248618380382</v>
      </c>
      <c r="J151" s="252">
        <v>8.3810604688606443</v>
      </c>
      <c r="K151" s="252">
        <v>2.4264553000665292</v>
      </c>
      <c r="L151" s="252">
        <v>12.877700640571724</v>
      </c>
      <c r="M151" s="252">
        <v>10.60179050420075</v>
      </c>
      <c r="N151" s="97">
        <f t="shared" si="9"/>
        <v>301.84480665606338</v>
      </c>
    </row>
    <row r="152" spans="1:14">
      <c r="A152" s="196" t="s">
        <v>311</v>
      </c>
      <c r="B152" s="18" t="str">
        <f ca="1">'N3.13'!$A$12</f>
        <v>132kV OHL Tower</v>
      </c>
      <c r="C152" s="65" t="s">
        <v>55</v>
      </c>
      <c r="D152" s="252">
        <v>0</v>
      </c>
      <c r="E152" s="252">
        <v>43.660423933909101</v>
      </c>
      <c r="F152" s="252">
        <v>82.81871804292976</v>
      </c>
      <c r="G152" s="252">
        <v>12.971903139754788</v>
      </c>
      <c r="H152" s="252">
        <v>2.3922909387474465</v>
      </c>
      <c r="I152" s="252">
        <v>9.6887954656742465</v>
      </c>
      <c r="J152" s="252">
        <v>0</v>
      </c>
      <c r="K152" s="252">
        <v>0</v>
      </c>
      <c r="L152" s="252">
        <v>9.3006825710067744</v>
      </c>
      <c r="M152" s="252">
        <v>47.126341611295075</v>
      </c>
      <c r="N152" s="97">
        <f t="shared" si="9"/>
        <v>207.95915570331721</v>
      </c>
    </row>
    <row r="153" spans="1:14">
      <c r="A153" s="196" t="s">
        <v>312</v>
      </c>
      <c r="B153" s="18" t="str">
        <f ca="1">'N3.14'!$A$12</f>
        <v>275kV Circuit Breaker</v>
      </c>
      <c r="C153" s="65" t="s">
        <v>55</v>
      </c>
      <c r="D153" s="252">
        <v>0</v>
      </c>
      <c r="E153" s="252">
        <v>0.97628731009052272</v>
      </c>
      <c r="F153" s="252">
        <v>0.19723883754952143</v>
      </c>
      <c r="G153" s="252">
        <v>0.24816523251191236</v>
      </c>
      <c r="H153" s="252">
        <v>9.3430534265459858E-2</v>
      </c>
      <c r="I153" s="252">
        <v>0</v>
      </c>
      <c r="J153" s="252">
        <v>0.21214565051045095</v>
      </c>
      <c r="K153" s="252">
        <v>0.43944511099286926</v>
      </c>
      <c r="L153" s="252">
        <v>0.268190773946552</v>
      </c>
      <c r="M153" s="252">
        <v>7.5104190861430977</v>
      </c>
      <c r="N153" s="97">
        <f t="shared" si="9"/>
        <v>9.9453225360103854</v>
      </c>
    </row>
    <row r="154" spans="1:14">
      <c r="A154" s="196" t="s">
        <v>313</v>
      </c>
      <c r="B154" s="18" t="str">
        <f ca="1">'N3.15'!$A$12</f>
        <v>275kV Transformer</v>
      </c>
      <c r="C154" s="65" t="s">
        <v>55</v>
      </c>
      <c r="D154" s="252">
        <v>0</v>
      </c>
      <c r="E154" s="252">
        <v>3.3146758928473927</v>
      </c>
      <c r="F154" s="252">
        <v>2.7555450255923311</v>
      </c>
      <c r="G154" s="252">
        <v>2.1375351901511084</v>
      </c>
      <c r="H154" s="252">
        <v>1.5457380844609616</v>
      </c>
      <c r="I154" s="252">
        <v>4.2976572951392722</v>
      </c>
      <c r="J154" s="252">
        <v>0</v>
      </c>
      <c r="K154" s="252">
        <v>0.9940164408217983</v>
      </c>
      <c r="L154" s="252">
        <v>5.0066019287297969</v>
      </c>
      <c r="M154" s="252">
        <v>1.2059949816783808</v>
      </c>
      <c r="N154" s="97">
        <f t="shared" si="9"/>
        <v>21.257764839421043</v>
      </c>
    </row>
    <row r="155" spans="1:14">
      <c r="A155" s="196" t="s">
        <v>314</v>
      </c>
      <c r="B155" s="18" t="str">
        <f ca="1">'N3.16'!$A$12</f>
        <v>275kV Reactor</v>
      </c>
      <c r="C155" s="65" t="s">
        <v>55</v>
      </c>
      <c r="D155" s="252">
        <v>0</v>
      </c>
      <c r="E155" s="252">
        <v>8.7459044207789469E-3</v>
      </c>
      <c r="F155" s="252">
        <v>0</v>
      </c>
      <c r="G155" s="252">
        <v>0.12834701300649279</v>
      </c>
      <c r="H155" s="252">
        <v>6.6420502515745411E-2</v>
      </c>
      <c r="I155" s="252">
        <v>6.3096466898678177E-2</v>
      </c>
      <c r="J155" s="252">
        <v>0</v>
      </c>
      <c r="K155" s="252">
        <v>4.6736628105231845E-4</v>
      </c>
      <c r="L155" s="252">
        <v>0</v>
      </c>
      <c r="M155" s="252">
        <v>0</v>
      </c>
      <c r="N155" s="97">
        <f t="shared" si="9"/>
        <v>0.2670772531227476</v>
      </c>
    </row>
    <row r="156" spans="1:14">
      <c r="A156" s="196" t="s">
        <v>315</v>
      </c>
      <c r="B156" s="18" t="str">
        <f ca="1">'N3.17'!$A$12</f>
        <v>275kV Underground Cable</v>
      </c>
      <c r="C156" s="65" t="s">
        <v>55</v>
      </c>
      <c r="D156" s="252">
        <v>0</v>
      </c>
      <c r="E156" s="252">
        <v>3.5814021675659595</v>
      </c>
      <c r="F156" s="252">
        <v>0.63524942272157725</v>
      </c>
      <c r="G156" s="252">
        <v>6.6905044209586491</v>
      </c>
      <c r="H156" s="252">
        <v>0</v>
      </c>
      <c r="I156" s="252">
        <v>0</v>
      </c>
      <c r="J156" s="252">
        <v>0</v>
      </c>
      <c r="K156" s="252">
        <v>0</v>
      </c>
      <c r="L156" s="252">
        <v>0</v>
      </c>
      <c r="M156" s="252">
        <v>0</v>
      </c>
      <c r="N156" s="97">
        <f t="shared" si="9"/>
        <v>10.907156011246187</v>
      </c>
    </row>
    <row r="157" spans="1:14">
      <c r="A157" s="196" t="s">
        <v>316</v>
      </c>
      <c r="B157" s="18" t="str">
        <f ca="1">'N3.18'!$A$12</f>
        <v>275kV OHL Conductor</v>
      </c>
      <c r="C157" s="65" t="s">
        <v>55</v>
      </c>
      <c r="D157" s="252">
        <v>0</v>
      </c>
      <c r="E157" s="252">
        <v>11.936292469090928</v>
      </c>
      <c r="F157" s="252">
        <v>9.2208317491513245</v>
      </c>
      <c r="G157" s="252">
        <v>4.2810083492283475</v>
      </c>
      <c r="H157" s="252">
        <v>4.4470053204057551</v>
      </c>
      <c r="I157" s="252">
        <v>6.9904306239664606</v>
      </c>
      <c r="J157" s="252">
        <v>7.1596770835628698</v>
      </c>
      <c r="K157" s="252">
        <v>2.8777678260427946</v>
      </c>
      <c r="L157" s="252">
        <v>0</v>
      </c>
      <c r="M157" s="252">
        <v>11.737318768097303</v>
      </c>
      <c r="N157" s="97">
        <f t="shared" si="9"/>
        <v>58.650332189545779</v>
      </c>
    </row>
    <row r="158" spans="1:14">
      <c r="A158" s="196" t="s">
        <v>317</v>
      </c>
      <c r="B158" s="18" t="str">
        <f ca="1">'N3.19'!$A$12</f>
        <v>275kV OHL Fittings</v>
      </c>
      <c r="C158" s="65" t="s">
        <v>55</v>
      </c>
      <c r="D158" s="252">
        <v>0</v>
      </c>
      <c r="E158" s="252">
        <v>85.388619755184052</v>
      </c>
      <c r="F158" s="252">
        <v>56.036539540320874</v>
      </c>
      <c r="G158" s="252">
        <v>14.153144205287923</v>
      </c>
      <c r="H158" s="252">
        <v>2.4315492373614518</v>
      </c>
      <c r="I158" s="252">
        <v>2.7797626344045541</v>
      </c>
      <c r="J158" s="252">
        <v>5.4651813161160856</v>
      </c>
      <c r="K158" s="252">
        <v>9.2725645607947751</v>
      </c>
      <c r="L158" s="252">
        <v>0</v>
      </c>
      <c r="M158" s="252">
        <v>31.083414104613922</v>
      </c>
      <c r="N158" s="97">
        <f t="shared" si="9"/>
        <v>206.61077535408364</v>
      </c>
    </row>
    <row r="159" spans="1:14">
      <c r="A159" s="196" t="s">
        <v>318</v>
      </c>
      <c r="B159" s="18" t="str">
        <f ca="1">'N3.20'!$A$12</f>
        <v>275kV OHL Tower</v>
      </c>
      <c r="C159" s="65" t="s">
        <v>55</v>
      </c>
      <c r="D159" s="252">
        <v>0</v>
      </c>
      <c r="E159" s="252">
        <v>51.391328435368045</v>
      </c>
      <c r="F159" s="252">
        <v>19.705266737333641</v>
      </c>
      <c r="G159" s="252">
        <v>3.0917427132598849</v>
      </c>
      <c r="H159" s="252">
        <v>4.3321819412153122</v>
      </c>
      <c r="I159" s="252">
        <v>4.2875125350117136</v>
      </c>
      <c r="J159" s="252">
        <v>5.1686808956381229</v>
      </c>
      <c r="K159" s="252">
        <v>4.1301605399871848</v>
      </c>
      <c r="L159" s="252">
        <v>31.98463923574074</v>
      </c>
      <c r="M159" s="252">
        <v>175.61430180939541</v>
      </c>
      <c r="N159" s="97">
        <f t="shared" si="9"/>
        <v>299.70581484295008</v>
      </c>
    </row>
    <row r="160" spans="1:14">
      <c r="A160" s="196" t="s">
        <v>319</v>
      </c>
      <c r="B160" s="18" t="str">
        <f ca="1">'N3.21'!$A$12</f>
        <v>400kV Circuit Breaker</v>
      </c>
      <c r="C160" s="65" t="s">
        <v>55</v>
      </c>
      <c r="D160" s="252">
        <v>1.7531105059674998E-4</v>
      </c>
      <c r="E160" s="252">
        <v>1.7409376367196612</v>
      </c>
      <c r="F160" s="252">
        <v>5.8762004880818029E-2</v>
      </c>
      <c r="G160" s="252">
        <v>0</v>
      </c>
      <c r="H160" s="252">
        <v>0</v>
      </c>
      <c r="I160" s="252">
        <v>0.22773790936919244</v>
      </c>
      <c r="J160" s="252">
        <v>0</v>
      </c>
      <c r="K160" s="252">
        <v>0</v>
      </c>
      <c r="L160" s="252">
        <v>0</v>
      </c>
      <c r="M160" s="252">
        <v>2.8528938679879126</v>
      </c>
      <c r="N160" s="97">
        <f t="shared" si="9"/>
        <v>4.8805067300081806</v>
      </c>
    </row>
    <row r="161" spans="1:14">
      <c r="A161" s="196" t="s">
        <v>320</v>
      </c>
      <c r="B161" s="18" t="str">
        <f ca="1">'N3.22'!$A$12</f>
        <v>400kV Transformer</v>
      </c>
      <c r="C161" s="65" t="s">
        <v>55</v>
      </c>
      <c r="D161" s="252">
        <v>0</v>
      </c>
      <c r="E161" s="252">
        <v>2.086313209049242</v>
      </c>
      <c r="F161" s="252">
        <v>1.9293503168618404</v>
      </c>
      <c r="G161" s="252">
        <v>0</v>
      </c>
      <c r="H161" s="252">
        <v>1.3720731970235751</v>
      </c>
      <c r="I161" s="252">
        <v>0</v>
      </c>
      <c r="J161" s="252">
        <v>2.0179160175088913</v>
      </c>
      <c r="K161" s="252">
        <v>0</v>
      </c>
      <c r="L161" s="252">
        <v>0</v>
      </c>
      <c r="M161" s="252">
        <v>0</v>
      </c>
      <c r="N161" s="97">
        <f t="shared" si="9"/>
        <v>7.4056527404435499</v>
      </c>
    </row>
    <row r="162" spans="1:14">
      <c r="A162" s="196" t="s">
        <v>321</v>
      </c>
      <c r="B162" s="18" t="str">
        <f ca="1">'N3.23'!$A$12</f>
        <v>400kV Reactor</v>
      </c>
      <c r="C162" s="65" t="s">
        <v>55</v>
      </c>
      <c r="D162" s="252">
        <v>0</v>
      </c>
      <c r="E162" s="252">
        <v>1.1951168774761925E-2</v>
      </c>
      <c r="F162" s="252">
        <v>0.33102246421210468</v>
      </c>
      <c r="G162" s="252">
        <v>0.20425391239719845</v>
      </c>
      <c r="H162" s="252">
        <v>0</v>
      </c>
      <c r="I162" s="252">
        <v>0</v>
      </c>
      <c r="J162" s="252">
        <v>0</v>
      </c>
      <c r="K162" s="252">
        <v>0</v>
      </c>
      <c r="L162" s="252">
        <v>0</v>
      </c>
      <c r="M162" s="252">
        <v>0</v>
      </c>
      <c r="N162" s="97">
        <f t="shared" si="9"/>
        <v>0.54722754538406504</v>
      </c>
    </row>
    <row r="163" spans="1:14">
      <c r="A163" s="196" t="s">
        <v>322</v>
      </c>
      <c r="B163" s="18" t="str">
        <f ca="1">'N3.27'!$A$12</f>
        <v>400kV Underground Cable</v>
      </c>
      <c r="C163" s="65" t="s">
        <v>55</v>
      </c>
      <c r="D163" s="252">
        <v>0</v>
      </c>
      <c r="E163" s="252">
        <v>0</v>
      </c>
      <c r="F163" s="252">
        <v>0</v>
      </c>
      <c r="G163" s="252">
        <v>0</v>
      </c>
      <c r="H163" s="252">
        <v>0</v>
      </c>
      <c r="I163" s="252">
        <v>0.61157934441326278</v>
      </c>
      <c r="J163" s="252">
        <v>0</v>
      </c>
      <c r="K163" s="252">
        <v>4.5776366117486804E-2</v>
      </c>
      <c r="L163" s="252">
        <v>7.0410291764095537E-2</v>
      </c>
      <c r="M163" s="252">
        <v>0</v>
      </c>
      <c r="N163" s="97">
        <f t="shared" si="9"/>
        <v>0.72776600229484512</v>
      </c>
    </row>
    <row r="164" spans="1:14">
      <c r="A164" s="196" t="s">
        <v>323</v>
      </c>
      <c r="B164" s="18" t="str">
        <f ca="1">'N3.28'!$A$12</f>
        <v>400kV OHL Conductor</v>
      </c>
      <c r="C164" s="65" t="s">
        <v>55</v>
      </c>
      <c r="D164" s="252">
        <v>0.76805933964848006</v>
      </c>
      <c r="E164" s="252">
        <v>29.574486033147426</v>
      </c>
      <c r="F164" s="252">
        <v>5.9919808277924833</v>
      </c>
      <c r="G164" s="252">
        <v>2.4798827880880627</v>
      </c>
      <c r="H164" s="252">
        <v>0</v>
      </c>
      <c r="I164" s="252">
        <v>0</v>
      </c>
      <c r="J164" s="252">
        <v>0</v>
      </c>
      <c r="K164" s="252">
        <v>9.0097598390421698</v>
      </c>
      <c r="L164" s="252">
        <v>0</v>
      </c>
      <c r="M164" s="252">
        <v>0.16575584113447983</v>
      </c>
      <c r="N164" s="97">
        <f t="shared" si="9"/>
        <v>47.989924668853099</v>
      </c>
    </row>
    <row r="165" spans="1:14">
      <c r="A165" s="196" t="s">
        <v>324</v>
      </c>
      <c r="B165" s="18" t="str">
        <f ca="1">'N3.29'!$A$12</f>
        <v>400kV OHL Fittings</v>
      </c>
      <c r="C165" s="65" t="s">
        <v>55</v>
      </c>
      <c r="D165" s="252">
        <v>4.8879098227900446</v>
      </c>
      <c r="E165" s="252">
        <v>317.96401762635253</v>
      </c>
      <c r="F165" s="252">
        <v>77.509484689680164</v>
      </c>
      <c r="G165" s="252">
        <v>240.63757598618025</v>
      </c>
      <c r="H165" s="252">
        <v>93.318207209085799</v>
      </c>
      <c r="I165" s="252">
        <v>15.447380503636785</v>
      </c>
      <c r="J165" s="252">
        <v>7.4459363530318665</v>
      </c>
      <c r="K165" s="252">
        <v>13.519990277878161</v>
      </c>
      <c r="L165" s="252">
        <v>9.9721153205809809</v>
      </c>
      <c r="M165" s="252">
        <v>412.42644593008902</v>
      </c>
      <c r="N165" s="97">
        <f t="shared" si="9"/>
        <v>1193.1290637193056</v>
      </c>
    </row>
    <row r="166" spans="1:14">
      <c r="A166" s="196" t="s">
        <v>325</v>
      </c>
      <c r="B166" s="18" t="str">
        <f ca="1">'N3.30'!$A$12</f>
        <v>400kV OHL Tower</v>
      </c>
      <c r="C166" s="65" t="s">
        <v>55</v>
      </c>
      <c r="D166" s="252">
        <v>0</v>
      </c>
      <c r="E166" s="252">
        <v>17.841833588817973</v>
      </c>
      <c r="F166" s="252">
        <v>5.5758135893662848</v>
      </c>
      <c r="G166" s="252">
        <v>3.5672944863865674</v>
      </c>
      <c r="H166" s="252">
        <v>11.739733255686907</v>
      </c>
      <c r="I166" s="252">
        <v>1.3934398565991983</v>
      </c>
      <c r="J166" s="252">
        <v>1.4817011533245721</v>
      </c>
      <c r="K166" s="252">
        <v>2.3482767015102697</v>
      </c>
      <c r="L166" s="252">
        <v>33.500648590101569</v>
      </c>
      <c r="M166" s="252">
        <v>2.2882474158537938</v>
      </c>
      <c r="N166" s="97">
        <f t="shared" si="9"/>
        <v>79.73698863764713</v>
      </c>
    </row>
    <row r="167" spans="1:14">
      <c r="A167" s="196" t="s">
        <v>326</v>
      </c>
      <c r="B167" s="18" t="str">
        <f ca="1">'N3.31'!$A$12</f>
        <v>No entry required</v>
      </c>
      <c r="C167" s="65" t="s">
        <v>55</v>
      </c>
      <c r="D167" s="252"/>
      <c r="E167" s="252"/>
      <c r="F167" s="252"/>
      <c r="G167" s="252"/>
      <c r="H167" s="252"/>
      <c r="I167" s="252"/>
      <c r="J167" s="252"/>
      <c r="K167" s="252"/>
      <c r="L167" s="252"/>
      <c r="M167" s="252"/>
      <c r="N167" s="97">
        <f t="shared" si="9"/>
        <v>0</v>
      </c>
    </row>
    <row r="168" spans="1:14">
      <c r="A168" s="196" t="s">
        <v>327</v>
      </c>
      <c r="B168" s="18" t="str">
        <f ca="1">'N3.32'!$A$12</f>
        <v>No entry required</v>
      </c>
      <c r="C168" s="65" t="s">
        <v>55</v>
      </c>
      <c r="D168" s="252"/>
      <c r="E168" s="252"/>
      <c r="F168" s="252"/>
      <c r="G168" s="252"/>
      <c r="H168" s="252"/>
      <c r="I168" s="252"/>
      <c r="J168" s="252"/>
      <c r="K168" s="252"/>
      <c r="L168" s="252"/>
      <c r="M168" s="252"/>
      <c r="N168" s="97">
        <f t="shared" si="9"/>
        <v>0</v>
      </c>
    </row>
    <row r="169" spans="1:14">
      <c r="A169" s="196" t="s">
        <v>328</v>
      </c>
      <c r="B169" s="18" t="str">
        <f ca="1">'N3.33'!$A$12</f>
        <v>No entry required</v>
      </c>
      <c r="C169" s="65" t="s">
        <v>55</v>
      </c>
      <c r="D169" s="252"/>
      <c r="E169" s="252"/>
      <c r="F169" s="252"/>
      <c r="G169" s="252"/>
      <c r="H169" s="252"/>
      <c r="I169" s="252"/>
      <c r="J169" s="252"/>
      <c r="K169" s="252"/>
      <c r="L169" s="252"/>
      <c r="M169" s="252"/>
      <c r="N169" s="97">
        <f t="shared" si="9"/>
        <v>0</v>
      </c>
    </row>
    <row r="170" spans="1:14">
      <c r="A170" s="196" t="s">
        <v>329</v>
      </c>
      <c r="B170" s="18" t="str">
        <f ca="1">'N3.34'!$A$12</f>
        <v>No entry required</v>
      </c>
      <c r="C170" s="65" t="s">
        <v>55</v>
      </c>
      <c r="D170" s="252"/>
      <c r="E170" s="252"/>
      <c r="F170" s="252"/>
      <c r="G170" s="252"/>
      <c r="H170" s="252"/>
      <c r="I170" s="252"/>
      <c r="J170" s="252"/>
      <c r="K170" s="252"/>
      <c r="L170" s="252"/>
      <c r="M170" s="252"/>
      <c r="N170" s="97">
        <f t="shared" si="9"/>
        <v>0</v>
      </c>
    </row>
    <row r="171" spans="1:14">
      <c r="A171" s="196" t="s">
        <v>330</v>
      </c>
      <c r="B171" s="18" t="str">
        <f ca="1">'N3.35'!$A$12</f>
        <v>No entry required</v>
      </c>
      <c r="C171" s="65" t="s">
        <v>55</v>
      </c>
      <c r="D171" s="252"/>
      <c r="E171" s="252"/>
      <c r="F171" s="252"/>
      <c r="G171" s="252"/>
      <c r="H171" s="252"/>
      <c r="I171" s="252"/>
      <c r="J171" s="252"/>
      <c r="K171" s="252"/>
      <c r="L171" s="252"/>
      <c r="M171" s="252"/>
      <c r="N171" s="97">
        <f t="shared" si="9"/>
        <v>0</v>
      </c>
    </row>
    <row r="172" spans="1:14">
      <c r="A172" s="196" t="s">
        <v>351</v>
      </c>
      <c r="B172" s="18" t="str">
        <f ca="1">'N3.36'!$A$12</f>
        <v>No entry required</v>
      </c>
      <c r="C172" s="65" t="s">
        <v>55</v>
      </c>
      <c r="D172" s="252"/>
      <c r="E172" s="252"/>
      <c r="F172" s="252"/>
      <c r="G172" s="252"/>
      <c r="H172" s="252"/>
      <c r="I172" s="252"/>
      <c r="J172" s="252"/>
      <c r="K172" s="252"/>
      <c r="L172" s="252"/>
      <c r="M172" s="252"/>
      <c r="N172" s="97">
        <f t="shared" si="9"/>
        <v>0</v>
      </c>
    </row>
    <row r="173" spans="1:14">
      <c r="A173" s="196" t="s">
        <v>352</v>
      </c>
      <c r="B173" s="18" t="str">
        <f ca="1">'N3.37'!$A$12</f>
        <v>No entry required</v>
      </c>
      <c r="C173" s="65" t="s">
        <v>55</v>
      </c>
      <c r="D173" s="252"/>
      <c r="E173" s="252"/>
      <c r="F173" s="252"/>
      <c r="G173" s="252"/>
      <c r="H173" s="252"/>
      <c r="I173" s="252"/>
      <c r="J173" s="252"/>
      <c r="K173" s="252"/>
      <c r="L173" s="252"/>
      <c r="M173" s="252"/>
      <c r="N173" s="97">
        <f t="shared" si="9"/>
        <v>0</v>
      </c>
    </row>
    <row r="174" spans="1:14">
      <c r="A174" s="196" t="s">
        <v>353</v>
      </c>
      <c r="B174" s="18" t="str">
        <f ca="1">'N3.38'!$A$12</f>
        <v>No entry required</v>
      </c>
      <c r="C174" s="65" t="s">
        <v>55</v>
      </c>
      <c r="D174" s="252"/>
      <c r="E174" s="252"/>
      <c r="F174" s="252"/>
      <c r="G174" s="252"/>
      <c r="H174" s="252"/>
      <c r="I174" s="252"/>
      <c r="J174" s="252"/>
      <c r="K174" s="252"/>
      <c r="L174" s="252"/>
      <c r="M174" s="252"/>
      <c r="N174" s="97">
        <f t="shared" si="9"/>
        <v>0</v>
      </c>
    </row>
    <row r="175" spans="1:14">
      <c r="A175" s="196" t="s">
        <v>354</v>
      </c>
      <c r="B175" s="18" t="str">
        <f ca="1">'N3.40'!$A$12</f>
        <v>No entry required</v>
      </c>
      <c r="C175" s="65" t="s">
        <v>55</v>
      </c>
      <c r="D175" s="252"/>
      <c r="E175" s="252"/>
      <c r="F175" s="252"/>
      <c r="G175" s="252"/>
      <c r="H175" s="252"/>
      <c r="I175" s="252"/>
      <c r="J175" s="252"/>
      <c r="K175" s="252"/>
      <c r="L175" s="252"/>
      <c r="M175" s="252"/>
      <c r="N175" s="97">
        <f t="shared" si="9"/>
        <v>0</v>
      </c>
    </row>
    <row r="176" spans="1:14">
      <c r="A176" s="196" t="s">
        <v>355</v>
      </c>
      <c r="B176" s="18" t="str">
        <f ca="1">'N3.41'!$A$12</f>
        <v>No entry required</v>
      </c>
      <c r="C176" s="65" t="s">
        <v>55</v>
      </c>
      <c r="D176" s="252"/>
      <c r="E176" s="252"/>
      <c r="F176" s="252"/>
      <c r="G176" s="252"/>
      <c r="H176" s="252"/>
      <c r="I176" s="252"/>
      <c r="J176" s="252"/>
      <c r="K176" s="252"/>
      <c r="L176" s="252"/>
      <c r="M176" s="252"/>
      <c r="N176" s="97">
        <f t="shared" si="9"/>
        <v>0</v>
      </c>
    </row>
    <row r="177" spans="1:27">
      <c r="A177" s="196" t="s">
        <v>356</v>
      </c>
      <c r="B177" s="18" t="str">
        <f ca="1">'N3.42'!$A$12</f>
        <v>No entry required</v>
      </c>
      <c r="C177" s="65" t="s">
        <v>55</v>
      </c>
      <c r="D177" s="252"/>
      <c r="E177" s="252"/>
      <c r="F177" s="252"/>
      <c r="G177" s="252"/>
      <c r="H177" s="252"/>
      <c r="I177" s="252"/>
      <c r="J177" s="252"/>
      <c r="K177" s="252"/>
      <c r="L177" s="252"/>
      <c r="M177" s="252"/>
      <c r="N177" s="97">
        <f t="shared" si="9"/>
        <v>0</v>
      </c>
    </row>
    <row r="178" spans="1:27">
      <c r="A178" s="196" t="s">
        <v>357</v>
      </c>
      <c r="B178" s="18" t="str">
        <f ca="1">'N3.43'!$A$12</f>
        <v>No entry required</v>
      </c>
      <c r="C178" s="65" t="s">
        <v>55</v>
      </c>
      <c r="D178" s="252"/>
      <c r="E178" s="252"/>
      <c r="F178" s="252"/>
      <c r="G178" s="252"/>
      <c r="H178" s="252"/>
      <c r="I178" s="252"/>
      <c r="J178" s="252"/>
      <c r="K178" s="252"/>
      <c r="L178" s="252"/>
      <c r="M178" s="252"/>
      <c r="N178" s="97">
        <f t="shared" si="9"/>
        <v>0</v>
      </c>
    </row>
    <row r="179" spans="1:27">
      <c r="A179" s="196" t="s">
        <v>358</v>
      </c>
      <c r="B179" s="18" t="str">
        <f ca="1">'N3.44'!$A$12</f>
        <v>No entry required</v>
      </c>
      <c r="C179" s="65" t="s">
        <v>55</v>
      </c>
      <c r="D179" s="252"/>
      <c r="E179" s="252"/>
      <c r="F179" s="252"/>
      <c r="G179" s="252"/>
      <c r="H179" s="252"/>
      <c r="I179" s="252"/>
      <c r="J179" s="252"/>
      <c r="K179" s="252"/>
      <c r="L179" s="252"/>
      <c r="M179" s="252"/>
      <c r="N179" s="97">
        <f t="shared" si="9"/>
        <v>0</v>
      </c>
    </row>
    <row r="180" spans="1:27">
      <c r="A180" s="196" t="s">
        <v>359</v>
      </c>
      <c r="B180" s="18" t="str">
        <f ca="1">'N3.45'!$A$12</f>
        <v>No entry required</v>
      </c>
      <c r="C180" s="65" t="s">
        <v>55</v>
      </c>
      <c r="D180" s="252"/>
      <c r="E180" s="252"/>
      <c r="F180" s="252"/>
      <c r="G180" s="252"/>
      <c r="H180" s="252"/>
      <c r="I180" s="252"/>
      <c r="J180" s="252"/>
      <c r="K180" s="252"/>
      <c r="L180" s="252"/>
      <c r="M180" s="252"/>
      <c r="N180" s="97">
        <f t="shared" si="9"/>
        <v>0</v>
      </c>
    </row>
    <row r="181" spans="1:27">
      <c r="A181" s="196" t="s">
        <v>360</v>
      </c>
      <c r="B181" s="18" t="str">
        <f ca="1">'N3.46'!$A$12</f>
        <v>No entry required</v>
      </c>
      <c r="C181" s="65" t="s">
        <v>55</v>
      </c>
      <c r="D181" s="252"/>
      <c r="E181" s="252"/>
      <c r="F181" s="252"/>
      <c r="G181" s="252"/>
      <c r="H181" s="252"/>
      <c r="I181" s="252"/>
      <c r="J181" s="252"/>
      <c r="K181" s="252"/>
      <c r="L181" s="252"/>
      <c r="M181" s="252"/>
      <c r="N181" s="97">
        <f t="shared" si="9"/>
        <v>0</v>
      </c>
    </row>
    <row r="182" spans="1:27">
      <c r="A182" s="196" t="s">
        <v>361</v>
      </c>
      <c r="B182" s="18" t="str">
        <f ca="1">'N3.47'!$A$12</f>
        <v>No entry required</v>
      </c>
      <c r="C182" s="65" t="s">
        <v>55</v>
      </c>
      <c r="D182" s="252"/>
      <c r="E182" s="252"/>
      <c r="F182" s="252"/>
      <c r="G182" s="252"/>
      <c r="H182" s="252"/>
      <c r="I182" s="252"/>
      <c r="J182" s="252"/>
      <c r="K182" s="252"/>
      <c r="L182" s="252"/>
      <c r="M182" s="252"/>
      <c r="N182" s="97">
        <f t="shared" si="9"/>
        <v>0</v>
      </c>
    </row>
    <row r="183" spans="1:27">
      <c r="A183" s="17"/>
      <c r="B183" s="18" t="s">
        <v>29</v>
      </c>
      <c r="C183" s="65" t="s">
        <v>55</v>
      </c>
      <c r="D183" s="65"/>
      <c r="E183" s="65"/>
      <c r="F183" s="65"/>
      <c r="G183" s="65"/>
      <c r="H183" s="65"/>
      <c r="I183" s="65"/>
      <c r="J183" s="65"/>
      <c r="K183" s="65"/>
      <c r="L183" s="65"/>
      <c r="M183" s="65"/>
      <c r="N183" s="36">
        <f>SUM(N146:N182)</f>
        <v>2536.9906877668514</v>
      </c>
      <c r="O183" s="256"/>
    </row>
    <row r="185" spans="1:27" ht="18">
      <c r="A185" s="9" t="s">
        <v>132</v>
      </c>
      <c r="Q185" s="9" t="s">
        <v>47</v>
      </c>
      <c r="Z185" s="118" t="s">
        <v>133</v>
      </c>
      <c r="AA185" s="119" t="str">
        <f>IF(ISERROR(MATCH("Error",Q226:AA226,0)),"OK","Error")</f>
        <v>OK</v>
      </c>
    </row>
    <row r="187" spans="1:27">
      <c r="A187" s="13" t="s">
        <v>27</v>
      </c>
      <c r="B187" s="14"/>
      <c r="C187" s="14"/>
      <c r="D187" s="291" t="s">
        <v>28</v>
      </c>
      <c r="E187" s="292"/>
      <c r="F187" s="292"/>
      <c r="G187" s="292"/>
      <c r="H187" s="292"/>
      <c r="I187" s="292"/>
      <c r="J187" s="292"/>
      <c r="K187" s="292"/>
      <c r="L187" s="292"/>
      <c r="M187" s="293"/>
      <c r="P187" s="14"/>
      <c r="Q187" s="291" t="s">
        <v>51</v>
      </c>
      <c r="R187" s="292"/>
      <c r="S187" s="292"/>
      <c r="T187" s="292"/>
      <c r="U187" s="292"/>
      <c r="V187" s="292"/>
      <c r="W187" s="292"/>
      <c r="X187" s="292"/>
      <c r="Y187" s="292"/>
      <c r="Z187" s="293"/>
    </row>
    <row r="188" spans="1:27" ht="15.75" thickBot="1">
      <c r="A188" s="195"/>
      <c r="B188" s="195" t="s">
        <v>4</v>
      </c>
      <c r="C188" s="64" t="s">
        <v>53</v>
      </c>
      <c r="D188" s="20" t="s">
        <v>14</v>
      </c>
      <c r="E188" s="21" t="s">
        <v>15</v>
      </c>
      <c r="F188" s="22" t="s">
        <v>16</v>
      </c>
      <c r="G188" s="23" t="s">
        <v>17</v>
      </c>
      <c r="H188" s="24" t="s">
        <v>18</v>
      </c>
      <c r="I188" s="25" t="s">
        <v>19</v>
      </c>
      <c r="J188" s="26" t="s">
        <v>20</v>
      </c>
      <c r="K188" s="29" t="s">
        <v>21</v>
      </c>
      <c r="L188" s="27" t="s">
        <v>22</v>
      </c>
      <c r="M188" s="28" t="s">
        <v>23</v>
      </c>
      <c r="N188" s="183" t="s">
        <v>29</v>
      </c>
      <c r="P188" s="14"/>
      <c r="Q188" s="67" t="s">
        <v>14</v>
      </c>
      <c r="R188" s="21" t="s">
        <v>15</v>
      </c>
      <c r="S188" s="22" t="s">
        <v>16</v>
      </c>
      <c r="T188" s="23" t="s">
        <v>17</v>
      </c>
      <c r="U188" s="24" t="s">
        <v>18</v>
      </c>
      <c r="V188" s="25" t="s">
        <v>19</v>
      </c>
      <c r="W188" s="26" t="s">
        <v>20</v>
      </c>
      <c r="X188" s="29" t="s">
        <v>21</v>
      </c>
      <c r="Y188" s="27" t="s">
        <v>22</v>
      </c>
      <c r="Z188" s="28" t="s">
        <v>23</v>
      </c>
      <c r="AA188" s="32" t="s">
        <v>29</v>
      </c>
    </row>
    <row r="189" spans="1:27">
      <c r="A189" s="196" t="s">
        <v>305</v>
      </c>
      <c r="B189" s="18" t="str">
        <f ca="1">'N3.01'!$A$12</f>
        <v>132kV Circuit Breaker</v>
      </c>
      <c r="C189" s="65" t="s">
        <v>55</v>
      </c>
      <c r="D189" s="252">
        <v>1.1591005010585886E-3</v>
      </c>
      <c r="E189" s="252">
        <v>3.2289228243775142E-2</v>
      </c>
      <c r="F189" s="252">
        <v>1.0303704860649217E-2</v>
      </c>
      <c r="G189" s="252">
        <v>4.4256832427254887E-3</v>
      </c>
      <c r="H189" s="252">
        <v>5.9183492628774523E-3</v>
      </c>
      <c r="I189" s="252">
        <v>4.9675735759653801E-4</v>
      </c>
      <c r="J189" s="252">
        <v>2.130048728429988E-3</v>
      </c>
      <c r="K189" s="252">
        <v>1.7988771566989626E-3</v>
      </c>
      <c r="L189" s="252">
        <v>0</v>
      </c>
      <c r="M189" s="252">
        <v>9.9351471519307601E-4</v>
      </c>
      <c r="N189" s="97">
        <f>SUM(D189:M189)</f>
        <v>5.9515264069004446E-2</v>
      </c>
      <c r="P189" s="14"/>
      <c r="Q189" s="117" t="str">
        <f t="shared" ref="Q189:Q217" si="10">IF(ABS(D17-D60-D103-D146-D189)&lt;0.01,"OK","Error")</f>
        <v>OK</v>
      </c>
      <c r="R189" s="117" t="str">
        <f t="shared" ref="R189:R217" si="11">IF(ABS(E17-E60-E103-E146-E189)&lt;0.01,"OK","Error")</f>
        <v>OK</v>
      </c>
      <c r="S189" s="117" t="str">
        <f t="shared" ref="S189:S217" si="12">IF(ABS(F17-F60-F103-F146-F189)&lt;0.01,"OK","Error")</f>
        <v>OK</v>
      </c>
      <c r="T189" s="117" t="str">
        <f t="shared" ref="T189:T217" si="13">IF(ABS(G17-G60-G103-G146-G189)&lt;0.01,"OK","Error")</f>
        <v>OK</v>
      </c>
      <c r="U189" s="117" t="str">
        <f t="shared" ref="U189:U217" si="14">IF(ABS(H17-H60-H103-H146-H189)&lt;0.01,"OK","Error")</f>
        <v>OK</v>
      </c>
      <c r="V189" s="117" t="str">
        <f t="shared" ref="V189:V217" si="15">IF(ABS(I17-I60-I103-I146-I189)&lt;0.01,"OK","Error")</f>
        <v>OK</v>
      </c>
      <c r="W189" s="117" t="str">
        <f t="shared" ref="W189:W217" si="16">IF(ABS(J17-J60-J103-J146-J189)&lt;0.01,"OK","Error")</f>
        <v>OK</v>
      </c>
      <c r="X189" s="117" t="str">
        <f t="shared" ref="X189:X217" si="17">IF(ABS(K17-K60-K103-K146-K189)&lt;0.01,"OK","Error")</f>
        <v>OK</v>
      </c>
      <c r="Y189" s="117" t="str">
        <f t="shared" ref="Y189:Y217" si="18">IF(ABS(L17-L60-L103-L146-L189)&lt;0.01,"OK","Error")</f>
        <v>OK</v>
      </c>
      <c r="Z189" s="117" t="str">
        <f t="shared" ref="Z189:Z217" si="19">IF(ABS(M17-M60-M103-M146-M189)&lt;0.01,"OK","Error")</f>
        <v>OK</v>
      </c>
      <c r="AA189" s="117" t="str">
        <f t="shared" ref="AA189:AA217" si="20">IF(ABS(N17-N60-N103-N146-N189)&lt;0.01,"OK","Error")</f>
        <v>OK</v>
      </c>
    </row>
    <row r="190" spans="1:27">
      <c r="A190" s="196" t="s">
        <v>306</v>
      </c>
      <c r="B190" s="18" t="str">
        <f ca="1">'N3.02'!$A$12</f>
        <v>132kV Transformer</v>
      </c>
      <c r="C190" s="65" t="s">
        <v>55</v>
      </c>
      <c r="D190" s="252">
        <v>0</v>
      </c>
      <c r="E190" s="252">
        <v>1.671317131740768</v>
      </c>
      <c r="F190" s="252">
        <v>1.966340941156423</v>
      </c>
      <c r="G190" s="252">
        <v>0.67496975247460178</v>
      </c>
      <c r="H190" s="252">
        <v>0.65011175070523319</v>
      </c>
      <c r="I190" s="252">
        <v>0.52584533199384242</v>
      </c>
      <c r="J190" s="252">
        <v>0.1257117970331279</v>
      </c>
      <c r="K190" s="252">
        <v>0.24045939889582213</v>
      </c>
      <c r="L190" s="252">
        <v>0.16068292060282902</v>
      </c>
      <c r="M190" s="252">
        <v>0.23151987816252897</v>
      </c>
      <c r="N190" s="97">
        <f t="shared" ref="N190:N225" si="21">SUM(D190:M190)</f>
        <v>6.2469589027651766</v>
      </c>
      <c r="P190" s="14"/>
      <c r="Q190" s="117" t="str">
        <f t="shared" si="10"/>
        <v>OK</v>
      </c>
      <c r="R190" s="117" t="str">
        <f t="shared" si="11"/>
        <v>OK</v>
      </c>
      <c r="S190" s="117" t="str">
        <f t="shared" si="12"/>
        <v>OK</v>
      </c>
      <c r="T190" s="117" t="str">
        <f t="shared" si="13"/>
        <v>OK</v>
      </c>
      <c r="U190" s="117" t="str">
        <f t="shared" si="14"/>
        <v>OK</v>
      </c>
      <c r="V190" s="117" t="str">
        <f t="shared" si="15"/>
        <v>OK</v>
      </c>
      <c r="W190" s="117" t="str">
        <f t="shared" si="16"/>
        <v>OK</v>
      </c>
      <c r="X190" s="117" t="str">
        <f t="shared" si="17"/>
        <v>OK</v>
      </c>
      <c r="Y190" s="117" t="str">
        <f t="shared" si="18"/>
        <v>OK</v>
      </c>
      <c r="Z190" s="117" t="str">
        <f t="shared" si="19"/>
        <v>OK</v>
      </c>
      <c r="AA190" s="117" t="str">
        <f t="shared" si="20"/>
        <v>OK</v>
      </c>
    </row>
    <row r="191" spans="1:27">
      <c r="A191" s="196" t="s">
        <v>307</v>
      </c>
      <c r="B191" s="18" t="str">
        <f ca="1">'N3.03'!$A$12</f>
        <v>132kV Reactor</v>
      </c>
      <c r="C191" s="65" t="s">
        <v>55</v>
      </c>
      <c r="D191" s="252">
        <v>4.0004646554068372E-2</v>
      </c>
      <c r="E191" s="252">
        <v>0</v>
      </c>
      <c r="F191" s="252">
        <v>0</v>
      </c>
      <c r="G191" s="252">
        <v>0</v>
      </c>
      <c r="H191" s="252">
        <v>0</v>
      </c>
      <c r="I191" s="252">
        <v>0</v>
      </c>
      <c r="J191" s="252">
        <v>0</v>
      </c>
      <c r="K191" s="252">
        <v>0</v>
      </c>
      <c r="L191" s="252">
        <v>0</v>
      </c>
      <c r="M191" s="252">
        <v>6.3366956051336451E-2</v>
      </c>
      <c r="N191" s="97">
        <f t="shared" si="21"/>
        <v>0.10337160260540482</v>
      </c>
      <c r="P191" s="14"/>
      <c r="Q191" s="117" t="str">
        <f t="shared" si="10"/>
        <v>OK</v>
      </c>
      <c r="R191" s="117" t="str">
        <f t="shared" si="11"/>
        <v>OK</v>
      </c>
      <c r="S191" s="117" t="str">
        <f t="shared" si="12"/>
        <v>OK</v>
      </c>
      <c r="T191" s="117" t="str">
        <f t="shared" si="13"/>
        <v>OK</v>
      </c>
      <c r="U191" s="117" t="str">
        <f t="shared" si="14"/>
        <v>OK</v>
      </c>
      <c r="V191" s="117" t="str">
        <f t="shared" si="15"/>
        <v>OK</v>
      </c>
      <c r="W191" s="117" t="str">
        <f t="shared" si="16"/>
        <v>OK</v>
      </c>
      <c r="X191" s="117" t="str">
        <f t="shared" si="17"/>
        <v>OK</v>
      </c>
      <c r="Y191" s="117" t="str">
        <f t="shared" si="18"/>
        <v>OK</v>
      </c>
      <c r="Z191" s="117" t="str">
        <f t="shared" si="19"/>
        <v>OK</v>
      </c>
      <c r="AA191" s="117" t="str">
        <f t="shared" si="20"/>
        <v>OK</v>
      </c>
    </row>
    <row r="192" spans="1:27">
      <c r="A192" s="196" t="s">
        <v>308</v>
      </c>
      <c r="B192" s="18" t="str">
        <f ca="1">'N3.04'!$A$12</f>
        <v>132kV Underground Cable</v>
      </c>
      <c r="C192" s="65" t="s">
        <v>55</v>
      </c>
      <c r="D192" s="252">
        <v>1.2855462094432505E-4</v>
      </c>
      <c r="E192" s="252">
        <v>0.36702195415247524</v>
      </c>
      <c r="F192" s="252">
        <v>0.12434167967465004</v>
      </c>
      <c r="G192" s="252">
        <v>7.5845206322604733E-2</v>
      </c>
      <c r="H192" s="252">
        <v>0</v>
      </c>
      <c r="I192" s="252">
        <v>6.3575268253901456E-3</v>
      </c>
      <c r="J192" s="252">
        <v>0</v>
      </c>
      <c r="K192" s="252">
        <v>1.7748197722017157E-3</v>
      </c>
      <c r="L192" s="252">
        <v>0</v>
      </c>
      <c r="M192" s="252">
        <v>0</v>
      </c>
      <c r="N192" s="97">
        <f t="shared" si="21"/>
        <v>0.57546974136826623</v>
      </c>
      <c r="P192" s="14"/>
      <c r="Q192" s="117" t="str">
        <f t="shared" si="10"/>
        <v>OK</v>
      </c>
      <c r="R192" s="117" t="str">
        <f t="shared" si="11"/>
        <v>OK</v>
      </c>
      <c r="S192" s="117" t="str">
        <f t="shared" si="12"/>
        <v>OK</v>
      </c>
      <c r="T192" s="117" t="str">
        <f t="shared" si="13"/>
        <v>OK</v>
      </c>
      <c r="U192" s="117" t="str">
        <f t="shared" si="14"/>
        <v>OK</v>
      </c>
      <c r="V192" s="117" t="str">
        <f t="shared" si="15"/>
        <v>OK</v>
      </c>
      <c r="W192" s="117" t="str">
        <f t="shared" si="16"/>
        <v>OK</v>
      </c>
      <c r="X192" s="117" t="str">
        <f t="shared" si="17"/>
        <v>OK</v>
      </c>
      <c r="Y192" s="117" t="str">
        <f t="shared" si="18"/>
        <v>OK</v>
      </c>
      <c r="Z192" s="117" t="str">
        <f t="shared" si="19"/>
        <v>OK</v>
      </c>
      <c r="AA192" s="117" t="str">
        <f t="shared" si="20"/>
        <v>OK</v>
      </c>
    </row>
    <row r="193" spans="1:27">
      <c r="A193" s="196" t="s">
        <v>309</v>
      </c>
      <c r="B193" s="18" t="str">
        <f ca="1">'N3.05'!$A$12</f>
        <v>132kV OHL Conductor</v>
      </c>
      <c r="C193" s="65" t="s">
        <v>55</v>
      </c>
      <c r="D193" s="252">
        <v>1.3261647243510756E-3</v>
      </c>
      <c r="E193" s="252">
        <v>6.4898276872713906E-2</v>
      </c>
      <c r="F193" s="252">
        <v>4.7524979929240103E-2</v>
      </c>
      <c r="G193" s="252">
        <v>7.0366491112317979E-3</v>
      </c>
      <c r="H193" s="252">
        <v>2.9156965571754305E-3</v>
      </c>
      <c r="I193" s="252">
        <v>2.1340336004263133E-3</v>
      </c>
      <c r="J193" s="252">
        <v>7.4194688569467534E-3</v>
      </c>
      <c r="K193" s="252">
        <v>0</v>
      </c>
      <c r="L193" s="252">
        <v>2.2150816343876928E-3</v>
      </c>
      <c r="M193" s="252">
        <v>4.1160489364738548E-3</v>
      </c>
      <c r="N193" s="97">
        <f t="shared" si="21"/>
        <v>0.13958640022294691</v>
      </c>
      <c r="P193" s="14"/>
      <c r="Q193" s="117" t="str">
        <f t="shared" si="10"/>
        <v>OK</v>
      </c>
      <c r="R193" s="117" t="str">
        <f t="shared" si="11"/>
        <v>OK</v>
      </c>
      <c r="S193" s="117" t="str">
        <f t="shared" si="12"/>
        <v>OK</v>
      </c>
      <c r="T193" s="117" t="str">
        <f t="shared" si="13"/>
        <v>OK</v>
      </c>
      <c r="U193" s="117" t="str">
        <f t="shared" si="14"/>
        <v>OK</v>
      </c>
      <c r="V193" s="117" t="str">
        <f t="shared" si="15"/>
        <v>OK</v>
      </c>
      <c r="W193" s="117" t="str">
        <f t="shared" si="16"/>
        <v>OK</v>
      </c>
      <c r="X193" s="117" t="str">
        <f t="shared" si="17"/>
        <v>OK</v>
      </c>
      <c r="Y193" s="117" t="str">
        <f t="shared" si="18"/>
        <v>OK</v>
      </c>
      <c r="Z193" s="117" t="str">
        <f t="shared" si="19"/>
        <v>OK</v>
      </c>
      <c r="AA193" s="117" t="str">
        <f t="shared" si="20"/>
        <v>OK</v>
      </c>
    </row>
    <row r="194" spans="1:27">
      <c r="A194" s="196" t="s">
        <v>310</v>
      </c>
      <c r="B194" s="18" t="str">
        <f ca="1">'N3.06'!$A$12</f>
        <v>132kV OHL Fittings</v>
      </c>
      <c r="C194" s="65" t="s">
        <v>55</v>
      </c>
      <c r="D194" s="252">
        <v>0.10608059040645673</v>
      </c>
      <c r="E194" s="252">
        <v>0.50238815613391496</v>
      </c>
      <c r="F194" s="252">
        <v>0.2223021688211293</v>
      </c>
      <c r="G194" s="252">
        <v>4.8179549740518086E-2</v>
      </c>
      <c r="H194" s="252">
        <v>1.6686892694565199E-2</v>
      </c>
      <c r="I194" s="252">
        <v>1.7779054063641338E-2</v>
      </c>
      <c r="J194" s="252">
        <v>1.2903692791111749E-2</v>
      </c>
      <c r="K194" s="252">
        <v>1.3471681170086987E-2</v>
      </c>
      <c r="L194" s="252">
        <v>1.8948126610337741E-2</v>
      </c>
      <c r="M194" s="252">
        <v>2.0332360495483735E-2</v>
      </c>
      <c r="N194" s="97">
        <f t="shared" si="21"/>
        <v>0.97907227292724586</v>
      </c>
      <c r="P194" s="14"/>
      <c r="Q194" s="117" t="str">
        <f t="shared" si="10"/>
        <v>OK</v>
      </c>
      <c r="R194" s="117" t="str">
        <f t="shared" si="11"/>
        <v>OK</v>
      </c>
      <c r="S194" s="117" t="str">
        <f t="shared" si="12"/>
        <v>OK</v>
      </c>
      <c r="T194" s="117" t="str">
        <f t="shared" si="13"/>
        <v>OK</v>
      </c>
      <c r="U194" s="117" t="str">
        <f t="shared" si="14"/>
        <v>OK</v>
      </c>
      <c r="V194" s="117" t="str">
        <f t="shared" si="15"/>
        <v>OK</v>
      </c>
      <c r="W194" s="117" t="str">
        <f t="shared" si="16"/>
        <v>OK</v>
      </c>
      <c r="X194" s="117" t="str">
        <f t="shared" si="17"/>
        <v>OK</v>
      </c>
      <c r="Y194" s="117" t="str">
        <f t="shared" si="18"/>
        <v>OK</v>
      </c>
      <c r="Z194" s="117" t="str">
        <f t="shared" si="19"/>
        <v>OK</v>
      </c>
      <c r="AA194" s="117" t="str">
        <f t="shared" si="20"/>
        <v>OK</v>
      </c>
    </row>
    <row r="195" spans="1:27">
      <c r="A195" s="196" t="s">
        <v>311</v>
      </c>
      <c r="B195" s="18" t="str">
        <f ca="1">'N3.13'!$A$12</f>
        <v>132kV OHL Tower</v>
      </c>
      <c r="C195" s="65" t="s">
        <v>55</v>
      </c>
      <c r="D195" s="252">
        <v>0</v>
      </c>
      <c r="E195" s="252">
        <v>0.48072263125582643</v>
      </c>
      <c r="F195" s="252">
        <v>0.1690943636635957</v>
      </c>
      <c r="G195" s="252">
        <v>4.8244741042118254E-3</v>
      </c>
      <c r="H195" s="252">
        <v>1.701980818132459E-3</v>
      </c>
      <c r="I195" s="252">
        <v>3.7938797814009062E-3</v>
      </c>
      <c r="J195" s="252">
        <v>0</v>
      </c>
      <c r="K195" s="252">
        <v>0</v>
      </c>
      <c r="L195" s="252">
        <v>1.1044330851384355E-2</v>
      </c>
      <c r="M195" s="252">
        <v>4.1496889987258513E-2</v>
      </c>
      <c r="N195" s="97">
        <f t="shared" si="21"/>
        <v>0.71267855046181017</v>
      </c>
      <c r="P195" s="14"/>
      <c r="Q195" s="117" t="str">
        <f t="shared" si="10"/>
        <v>OK</v>
      </c>
      <c r="R195" s="117" t="str">
        <f t="shared" si="11"/>
        <v>OK</v>
      </c>
      <c r="S195" s="117" t="str">
        <f t="shared" si="12"/>
        <v>OK</v>
      </c>
      <c r="T195" s="117" t="str">
        <f t="shared" si="13"/>
        <v>OK</v>
      </c>
      <c r="U195" s="117" t="str">
        <f t="shared" si="14"/>
        <v>OK</v>
      </c>
      <c r="V195" s="117" t="str">
        <f t="shared" si="15"/>
        <v>OK</v>
      </c>
      <c r="W195" s="117" t="str">
        <f t="shared" si="16"/>
        <v>OK</v>
      </c>
      <c r="X195" s="117" t="str">
        <f t="shared" si="17"/>
        <v>OK</v>
      </c>
      <c r="Y195" s="117" t="str">
        <f t="shared" si="18"/>
        <v>OK</v>
      </c>
      <c r="Z195" s="117" t="str">
        <f t="shared" si="19"/>
        <v>OK</v>
      </c>
      <c r="AA195" s="117" t="str">
        <f t="shared" si="20"/>
        <v>OK</v>
      </c>
    </row>
    <row r="196" spans="1:27">
      <c r="A196" s="196" t="s">
        <v>312</v>
      </c>
      <c r="B196" s="18" t="str">
        <f ca="1">'N3.14'!$A$12</f>
        <v>275kV Circuit Breaker</v>
      </c>
      <c r="C196" s="65" t="s">
        <v>55</v>
      </c>
      <c r="D196" s="252">
        <v>3.2657930791968478E-4</v>
      </c>
      <c r="E196" s="252">
        <v>5.620291830999332E-2</v>
      </c>
      <c r="F196" s="252">
        <v>1.3063172316787391E-3</v>
      </c>
      <c r="G196" s="252">
        <v>3.6549270827311241E-3</v>
      </c>
      <c r="H196" s="252">
        <v>1.9528528593012065E-3</v>
      </c>
      <c r="I196" s="252">
        <v>0</v>
      </c>
      <c r="J196" s="252">
        <v>3.2657930791968478E-4</v>
      </c>
      <c r="K196" s="252">
        <v>4.3610425578023406E-3</v>
      </c>
      <c r="L196" s="252">
        <v>3.2657930791968478E-4</v>
      </c>
      <c r="M196" s="252">
        <v>5.052813238869718E-3</v>
      </c>
      <c r="N196" s="97">
        <f t="shared" si="21"/>
        <v>7.3510609204135505E-2</v>
      </c>
      <c r="P196" s="14"/>
      <c r="Q196" s="117" t="str">
        <f t="shared" si="10"/>
        <v>OK</v>
      </c>
      <c r="R196" s="117" t="str">
        <f t="shared" si="11"/>
        <v>OK</v>
      </c>
      <c r="S196" s="117" t="str">
        <f t="shared" si="12"/>
        <v>OK</v>
      </c>
      <c r="T196" s="117" t="str">
        <f t="shared" si="13"/>
        <v>OK</v>
      </c>
      <c r="U196" s="117" t="str">
        <f t="shared" si="14"/>
        <v>OK</v>
      </c>
      <c r="V196" s="117" t="str">
        <f t="shared" si="15"/>
        <v>OK</v>
      </c>
      <c r="W196" s="117" t="str">
        <f t="shared" si="16"/>
        <v>OK</v>
      </c>
      <c r="X196" s="117" t="str">
        <f t="shared" si="17"/>
        <v>OK</v>
      </c>
      <c r="Y196" s="117" t="str">
        <f t="shared" si="18"/>
        <v>OK</v>
      </c>
      <c r="Z196" s="117" t="str">
        <f t="shared" si="19"/>
        <v>OK</v>
      </c>
      <c r="AA196" s="117" t="str">
        <f t="shared" si="20"/>
        <v>OK</v>
      </c>
    </row>
    <row r="197" spans="1:27">
      <c r="A197" s="196" t="s">
        <v>313</v>
      </c>
      <c r="B197" s="18" t="str">
        <f ca="1">'N3.15'!$A$12</f>
        <v>275kV Transformer</v>
      </c>
      <c r="C197" s="65" t="s">
        <v>55</v>
      </c>
      <c r="D197" s="252">
        <v>0</v>
      </c>
      <c r="E197" s="252">
        <v>1.3132006930616396</v>
      </c>
      <c r="F197" s="252">
        <v>0.82500415364739943</v>
      </c>
      <c r="G197" s="252">
        <v>0.52475234521021485</v>
      </c>
      <c r="H197" s="252">
        <v>0.51865115312390697</v>
      </c>
      <c r="I197" s="252">
        <v>0.71000238447247921</v>
      </c>
      <c r="J197" s="252">
        <v>0</v>
      </c>
      <c r="K197" s="252">
        <v>0.10853801874634116</v>
      </c>
      <c r="L197" s="252">
        <v>0.32936051380035813</v>
      </c>
      <c r="M197" s="252">
        <v>0.11495981167071144</v>
      </c>
      <c r="N197" s="97">
        <f t="shared" si="21"/>
        <v>4.4444690737330506</v>
      </c>
      <c r="P197" s="14"/>
      <c r="Q197" s="117" t="str">
        <f t="shared" si="10"/>
        <v>OK</v>
      </c>
      <c r="R197" s="117" t="str">
        <f t="shared" si="11"/>
        <v>OK</v>
      </c>
      <c r="S197" s="117" t="str">
        <f t="shared" si="12"/>
        <v>OK</v>
      </c>
      <c r="T197" s="117" t="str">
        <f t="shared" si="13"/>
        <v>OK</v>
      </c>
      <c r="U197" s="117" t="str">
        <f t="shared" si="14"/>
        <v>OK</v>
      </c>
      <c r="V197" s="117" t="str">
        <f t="shared" si="15"/>
        <v>OK</v>
      </c>
      <c r="W197" s="117" t="str">
        <f t="shared" si="16"/>
        <v>OK</v>
      </c>
      <c r="X197" s="117" t="str">
        <f t="shared" si="17"/>
        <v>OK</v>
      </c>
      <c r="Y197" s="117" t="str">
        <f t="shared" si="18"/>
        <v>OK</v>
      </c>
      <c r="Z197" s="117" t="str">
        <f t="shared" si="19"/>
        <v>OK</v>
      </c>
      <c r="AA197" s="117" t="str">
        <f t="shared" si="20"/>
        <v>OK</v>
      </c>
    </row>
    <row r="198" spans="1:27">
      <c r="A198" s="196" t="s">
        <v>314</v>
      </c>
      <c r="B198" s="18" t="str">
        <f ca="1">'N3.16'!$A$12</f>
        <v>275kV Reactor</v>
      </c>
      <c r="C198" s="65" t="s">
        <v>55</v>
      </c>
      <c r="D198" s="252">
        <v>0</v>
      </c>
      <c r="E198" s="252">
        <v>0.13771018481376898</v>
      </c>
      <c r="F198" s="252">
        <v>0</v>
      </c>
      <c r="G198" s="252">
        <v>0.10099761475605337</v>
      </c>
      <c r="H198" s="252">
        <v>1.7876731504398814E-2</v>
      </c>
      <c r="I198" s="252">
        <v>3.3562827704928522E-2</v>
      </c>
      <c r="J198" s="252">
        <v>0</v>
      </c>
      <c r="K198" s="252">
        <v>0.10582595046657427</v>
      </c>
      <c r="L198" s="252">
        <v>0</v>
      </c>
      <c r="M198" s="252">
        <v>0</v>
      </c>
      <c r="N198" s="97">
        <f t="shared" si="21"/>
        <v>0.39597330924572399</v>
      </c>
      <c r="P198" s="14"/>
      <c r="Q198" s="117" t="str">
        <f t="shared" si="10"/>
        <v>OK</v>
      </c>
      <c r="R198" s="117" t="str">
        <f t="shared" si="11"/>
        <v>OK</v>
      </c>
      <c r="S198" s="117" t="str">
        <f t="shared" si="12"/>
        <v>OK</v>
      </c>
      <c r="T198" s="117" t="str">
        <f t="shared" si="13"/>
        <v>OK</v>
      </c>
      <c r="U198" s="117" t="str">
        <f t="shared" si="14"/>
        <v>OK</v>
      </c>
      <c r="V198" s="117" t="str">
        <f t="shared" si="15"/>
        <v>OK</v>
      </c>
      <c r="W198" s="117" t="str">
        <f t="shared" si="16"/>
        <v>OK</v>
      </c>
      <c r="X198" s="117" t="str">
        <f t="shared" si="17"/>
        <v>OK</v>
      </c>
      <c r="Y198" s="117" t="str">
        <f t="shared" si="18"/>
        <v>OK</v>
      </c>
      <c r="Z198" s="117" t="str">
        <f t="shared" si="19"/>
        <v>OK</v>
      </c>
      <c r="AA198" s="117" t="str">
        <f t="shared" si="20"/>
        <v>OK</v>
      </c>
    </row>
    <row r="199" spans="1:27">
      <c r="A199" s="196" t="s">
        <v>315</v>
      </c>
      <c r="B199" s="18" t="str">
        <f ca="1">'N3.17'!$A$12</f>
        <v>275kV Underground Cable</v>
      </c>
      <c r="C199" s="65" t="s">
        <v>55</v>
      </c>
      <c r="D199" s="252">
        <v>4.0579540018743968E-5</v>
      </c>
      <c r="E199" s="252">
        <v>0.28745148910838353</v>
      </c>
      <c r="F199" s="252">
        <v>2.7507658504428045E-2</v>
      </c>
      <c r="G199" s="252">
        <v>0.26620346508390164</v>
      </c>
      <c r="H199" s="252">
        <v>0</v>
      </c>
      <c r="I199" s="252">
        <v>0</v>
      </c>
      <c r="J199" s="252">
        <v>0</v>
      </c>
      <c r="K199" s="252">
        <v>0</v>
      </c>
      <c r="L199" s="252">
        <v>0</v>
      </c>
      <c r="M199" s="252">
        <v>0</v>
      </c>
      <c r="N199" s="97">
        <f t="shared" si="21"/>
        <v>0.581203192236732</v>
      </c>
      <c r="P199" s="14"/>
      <c r="Q199" s="117" t="str">
        <f t="shared" si="10"/>
        <v>OK</v>
      </c>
      <c r="R199" s="117" t="str">
        <f t="shared" si="11"/>
        <v>OK</v>
      </c>
      <c r="S199" s="117" t="str">
        <f t="shared" si="12"/>
        <v>OK</v>
      </c>
      <c r="T199" s="117" t="str">
        <f t="shared" si="13"/>
        <v>OK</v>
      </c>
      <c r="U199" s="117" t="str">
        <f t="shared" si="14"/>
        <v>OK</v>
      </c>
      <c r="V199" s="117" t="str">
        <f t="shared" si="15"/>
        <v>OK</v>
      </c>
      <c r="W199" s="117" t="str">
        <f t="shared" si="16"/>
        <v>OK</v>
      </c>
      <c r="X199" s="117" t="str">
        <f t="shared" si="17"/>
        <v>OK</v>
      </c>
      <c r="Y199" s="117" t="str">
        <f t="shared" si="18"/>
        <v>OK</v>
      </c>
      <c r="Z199" s="117" t="str">
        <f t="shared" si="19"/>
        <v>OK</v>
      </c>
      <c r="AA199" s="117" t="str">
        <f t="shared" si="20"/>
        <v>OK</v>
      </c>
    </row>
    <row r="200" spans="1:27">
      <c r="A200" s="196" t="s">
        <v>316</v>
      </c>
      <c r="B200" s="18" t="str">
        <f ca="1">'N3.18'!$A$12</f>
        <v>275kV OHL Conductor</v>
      </c>
      <c r="C200" s="65" t="s">
        <v>55</v>
      </c>
      <c r="D200" s="252">
        <v>2.3765422183970619E-3</v>
      </c>
      <c r="E200" s="252">
        <v>0.15921921517702733</v>
      </c>
      <c r="F200" s="252">
        <v>3.7872279329682082E-2</v>
      </c>
      <c r="G200" s="252">
        <v>1.6752411442060997E-2</v>
      </c>
      <c r="H200" s="252">
        <v>1.1760766225671418E-2</v>
      </c>
      <c r="I200" s="252">
        <v>2.390227534206554E-2</v>
      </c>
      <c r="J200" s="252">
        <v>1.6767110279610118E-2</v>
      </c>
      <c r="K200" s="252">
        <v>3.8752628077150415E-3</v>
      </c>
      <c r="L200" s="252">
        <v>0</v>
      </c>
      <c r="M200" s="252">
        <v>2.8572884247984535E-2</v>
      </c>
      <c r="N200" s="97">
        <f t="shared" si="21"/>
        <v>0.30109874707021417</v>
      </c>
      <c r="P200" s="14"/>
      <c r="Q200" s="117" t="str">
        <f t="shared" si="10"/>
        <v>OK</v>
      </c>
      <c r="R200" s="117" t="str">
        <f t="shared" si="11"/>
        <v>OK</v>
      </c>
      <c r="S200" s="117" t="str">
        <f t="shared" si="12"/>
        <v>OK</v>
      </c>
      <c r="T200" s="117" t="str">
        <f t="shared" si="13"/>
        <v>OK</v>
      </c>
      <c r="U200" s="117" t="str">
        <f t="shared" si="14"/>
        <v>OK</v>
      </c>
      <c r="V200" s="117" t="str">
        <f t="shared" si="15"/>
        <v>OK</v>
      </c>
      <c r="W200" s="117" t="str">
        <f t="shared" si="16"/>
        <v>OK</v>
      </c>
      <c r="X200" s="117" t="str">
        <f t="shared" si="17"/>
        <v>OK</v>
      </c>
      <c r="Y200" s="117" t="str">
        <f t="shared" si="18"/>
        <v>OK</v>
      </c>
      <c r="Z200" s="117" t="str">
        <f t="shared" si="19"/>
        <v>OK</v>
      </c>
      <c r="AA200" s="117" t="str">
        <f t="shared" si="20"/>
        <v>OK</v>
      </c>
    </row>
    <row r="201" spans="1:27">
      <c r="A201" s="196" t="s">
        <v>317</v>
      </c>
      <c r="B201" s="18" t="str">
        <f ca="1">'N3.19'!$A$12</f>
        <v>275kV OHL Fittings</v>
      </c>
      <c r="C201" s="65" t="s">
        <v>55</v>
      </c>
      <c r="D201" s="252">
        <v>1.0268160420111142E-2</v>
      </c>
      <c r="E201" s="252">
        <v>0.65531346435480731</v>
      </c>
      <c r="F201" s="252">
        <v>0.10353630909185504</v>
      </c>
      <c r="G201" s="252">
        <v>2.2764207654676284E-2</v>
      </c>
      <c r="H201" s="252">
        <v>2.3403208974681299E-2</v>
      </c>
      <c r="I201" s="252">
        <v>4.4231422097311237E-3</v>
      </c>
      <c r="J201" s="252">
        <v>1.2062565432440209E-2</v>
      </c>
      <c r="K201" s="252">
        <v>2.2882225655631278E-2</v>
      </c>
      <c r="L201" s="252">
        <v>0</v>
      </c>
      <c r="M201" s="252">
        <v>4.9689515402505373E-2</v>
      </c>
      <c r="N201" s="97">
        <f t="shared" si="21"/>
        <v>0.90434279919643901</v>
      </c>
      <c r="P201" s="14"/>
      <c r="Q201" s="117" t="str">
        <f t="shared" si="10"/>
        <v>OK</v>
      </c>
      <c r="R201" s="117" t="str">
        <f t="shared" si="11"/>
        <v>OK</v>
      </c>
      <c r="S201" s="117" t="str">
        <f t="shared" si="12"/>
        <v>OK</v>
      </c>
      <c r="T201" s="117" t="str">
        <f t="shared" si="13"/>
        <v>OK</v>
      </c>
      <c r="U201" s="117" t="str">
        <f t="shared" si="14"/>
        <v>OK</v>
      </c>
      <c r="V201" s="117" t="str">
        <f t="shared" si="15"/>
        <v>OK</v>
      </c>
      <c r="W201" s="117" t="str">
        <f t="shared" si="16"/>
        <v>OK</v>
      </c>
      <c r="X201" s="117" t="str">
        <f t="shared" si="17"/>
        <v>OK</v>
      </c>
      <c r="Y201" s="117" t="str">
        <f t="shared" si="18"/>
        <v>OK</v>
      </c>
      <c r="Z201" s="117" t="str">
        <f t="shared" si="19"/>
        <v>OK</v>
      </c>
      <c r="AA201" s="117" t="str">
        <f t="shared" si="20"/>
        <v>OK</v>
      </c>
    </row>
    <row r="202" spans="1:27">
      <c r="A202" s="196" t="s">
        <v>318</v>
      </c>
      <c r="B202" s="18" t="str">
        <f ca="1">'N3.20'!$A$12</f>
        <v>275kV OHL Tower</v>
      </c>
      <c r="C202" s="65" t="s">
        <v>55</v>
      </c>
      <c r="D202" s="252">
        <v>1.2306367335836379E-3</v>
      </c>
      <c r="E202" s="252">
        <v>0.7623254968702059</v>
      </c>
      <c r="F202" s="252">
        <v>1.2423940956547294E-2</v>
      </c>
      <c r="G202" s="252">
        <v>4.9839187986373051E-3</v>
      </c>
      <c r="H202" s="252">
        <v>5.5190888500957361E-3</v>
      </c>
      <c r="I202" s="252">
        <v>5.0051900891206732E-3</v>
      </c>
      <c r="J202" s="252">
        <v>5.9275672730939441E-3</v>
      </c>
      <c r="K202" s="252">
        <v>3.9048625523616957E-3</v>
      </c>
      <c r="L202" s="252">
        <v>5.1188859803443051E-2</v>
      </c>
      <c r="M202" s="252">
        <v>5.2785498828384077E-2</v>
      </c>
      <c r="N202" s="97">
        <f t="shared" si="21"/>
        <v>0.90529506075547339</v>
      </c>
      <c r="P202" s="14"/>
      <c r="Q202" s="117" t="str">
        <f t="shared" si="10"/>
        <v>OK</v>
      </c>
      <c r="R202" s="117" t="str">
        <f t="shared" si="11"/>
        <v>OK</v>
      </c>
      <c r="S202" s="117" t="str">
        <f t="shared" si="12"/>
        <v>OK</v>
      </c>
      <c r="T202" s="117" t="str">
        <f t="shared" si="13"/>
        <v>OK</v>
      </c>
      <c r="U202" s="117" t="str">
        <f t="shared" si="14"/>
        <v>OK</v>
      </c>
      <c r="V202" s="117" t="str">
        <f t="shared" si="15"/>
        <v>OK</v>
      </c>
      <c r="W202" s="117" t="str">
        <f t="shared" si="16"/>
        <v>OK</v>
      </c>
      <c r="X202" s="117" t="str">
        <f t="shared" si="17"/>
        <v>OK</v>
      </c>
      <c r="Y202" s="117" t="str">
        <f t="shared" si="18"/>
        <v>OK</v>
      </c>
      <c r="Z202" s="117" t="str">
        <f t="shared" si="19"/>
        <v>OK</v>
      </c>
      <c r="AA202" s="117" t="str">
        <f t="shared" si="20"/>
        <v>OK</v>
      </c>
    </row>
    <row r="203" spans="1:27">
      <c r="A203" s="196" t="s">
        <v>319</v>
      </c>
      <c r="B203" s="18" t="str">
        <f ca="1">'N3.21'!$A$12</f>
        <v>400kV Circuit Breaker</v>
      </c>
      <c r="C203" s="65" t="s">
        <v>55</v>
      </c>
      <c r="D203" s="252">
        <v>1.6254378367789226E-3</v>
      </c>
      <c r="E203" s="252">
        <v>6.3090853996912957E-2</v>
      </c>
      <c r="F203" s="252">
        <v>5.418126122596409E-4</v>
      </c>
      <c r="G203" s="252">
        <v>0</v>
      </c>
      <c r="H203" s="252">
        <v>0</v>
      </c>
      <c r="I203" s="252">
        <v>5.418126122596409E-4</v>
      </c>
      <c r="J203" s="252">
        <v>0</v>
      </c>
      <c r="K203" s="252">
        <v>0</v>
      </c>
      <c r="L203" s="252">
        <v>0</v>
      </c>
      <c r="M203" s="252">
        <v>2.1672504490385636E-3</v>
      </c>
      <c r="N203" s="97">
        <f t="shared" si="21"/>
        <v>6.7967167507249709E-2</v>
      </c>
      <c r="P203" s="14"/>
      <c r="Q203" s="117" t="str">
        <f t="shared" si="10"/>
        <v>OK</v>
      </c>
      <c r="R203" s="117" t="str">
        <f t="shared" si="11"/>
        <v>OK</v>
      </c>
      <c r="S203" s="117" t="str">
        <f t="shared" si="12"/>
        <v>OK</v>
      </c>
      <c r="T203" s="117" t="str">
        <f t="shared" si="13"/>
        <v>OK</v>
      </c>
      <c r="U203" s="117" t="str">
        <f t="shared" si="14"/>
        <v>OK</v>
      </c>
      <c r="V203" s="117" t="str">
        <f t="shared" si="15"/>
        <v>OK</v>
      </c>
      <c r="W203" s="117" t="str">
        <f t="shared" si="16"/>
        <v>OK</v>
      </c>
      <c r="X203" s="117" t="str">
        <f t="shared" si="17"/>
        <v>OK</v>
      </c>
      <c r="Y203" s="117" t="str">
        <f t="shared" si="18"/>
        <v>OK</v>
      </c>
      <c r="Z203" s="117" t="str">
        <f t="shared" si="19"/>
        <v>OK</v>
      </c>
      <c r="AA203" s="117" t="str">
        <f t="shared" si="20"/>
        <v>OK</v>
      </c>
    </row>
    <row r="204" spans="1:27">
      <c r="A204" s="196" t="s">
        <v>320</v>
      </c>
      <c r="B204" s="18" t="str">
        <f ca="1">'N3.22'!$A$12</f>
        <v>400kV Transformer</v>
      </c>
      <c r="C204" s="65" t="s">
        <v>55</v>
      </c>
      <c r="D204" s="252">
        <v>3.3562827704928522E-2</v>
      </c>
      <c r="E204" s="252">
        <v>1.0251705003193896</v>
      </c>
      <c r="F204" s="252">
        <v>0.85162243161566797</v>
      </c>
      <c r="G204" s="252">
        <v>0</v>
      </c>
      <c r="H204" s="252">
        <v>0.33023881676060829</v>
      </c>
      <c r="I204" s="252">
        <v>0</v>
      </c>
      <c r="J204" s="252">
        <v>0.43166463076829381</v>
      </c>
      <c r="K204" s="252">
        <v>0</v>
      </c>
      <c r="L204" s="252">
        <v>0</v>
      </c>
      <c r="M204" s="252">
        <v>0</v>
      </c>
      <c r="N204" s="97">
        <f t="shared" si="21"/>
        <v>2.6722592071688882</v>
      </c>
      <c r="P204" s="14"/>
      <c r="Q204" s="117" t="str">
        <f t="shared" si="10"/>
        <v>OK</v>
      </c>
      <c r="R204" s="117" t="str">
        <f t="shared" si="11"/>
        <v>OK</v>
      </c>
      <c r="S204" s="117" t="str">
        <f t="shared" si="12"/>
        <v>OK</v>
      </c>
      <c r="T204" s="117" t="str">
        <f t="shared" si="13"/>
        <v>OK</v>
      </c>
      <c r="U204" s="117" t="str">
        <f t="shared" si="14"/>
        <v>OK</v>
      </c>
      <c r="V204" s="117" t="str">
        <f t="shared" si="15"/>
        <v>OK</v>
      </c>
      <c r="W204" s="117" t="str">
        <f t="shared" si="16"/>
        <v>OK</v>
      </c>
      <c r="X204" s="117" t="str">
        <f t="shared" si="17"/>
        <v>OK</v>
      </c>
      <c r="Y204" s="117" t="str">
        <f t="shared" si="18"/>
        <v>OK</v>
      </c>
      <c r="Z204" s="117" t="str">
        <f t="shared" si="19"/>
        <v>OK</v>
      </c>
      <c r="AA204" s="117" t="str">
        <f t="shared" si="20"/>
        <v>OK</v>
      </c>
    </row>
    <row r="205" spans="1:27">
      <c r="A205" s="196" t="s">
        <v>321</v>
      </c>
      <c r="B205" s="18" t="str">
        <f ca="1">'N3.23'!$A$12</f>
        <v>400kV Reactor</v>
      </c>
      <c r="C205" s="65" t="s">
        <v>55</v>
      </c>
      <c r="D205" s="252">
        <v>0</v>
      </c>
      <c r="E205" s="252">
        <v>0.13601147296804902</v>
      </c>
      <c r="F205" s="252">
        <v>9.6396696913605764E-2</v>
      </c>
      <c r="G205" s="252">
        <v>6.7125655409857043E-2</v>
      </c>
      <c r="H205" s="252">
        <v>0</v>
      </c>
      <c r="I205" s="252">
        <v>0</v>
      </c>
      <c r="J205" s="252">
        <v>0</v>
      </c>
      <c r="K205" s="252">
        <v>0</v>
      </c>
      <c r="L205" s="252">
        <v>0</v>
      </c>
      <c r="M205" s="252">
        <v>0</v>
      </c>
      <c r="N205" s="97">
        <f t="shared" si="21"/>
        <v>0.29953382529151185</v>
      </c>
      <c r="P205" s="14"/>
      <c r="Q205" s="117" t="str">
        <f t="shared" si="10"/>
        <v>OK</v>
      </c>
      <c r="R205" s="117" t="str">
        <f t="shared" si="11"/>
        <v>OK</v>
      </c>
      <c r="S205" s="117" t="str">
        <f t="shared" si="12"/>
        <v>OK</v>
      </c>
      <c r="T205" s="117" t="str">
        <f t="shared" si="13"/>
        <v>OK</v>
      </c>
      <c r="U205" s="117" t="str">
        <f t="shared" si="14"/>
        <v>OK</v>
      </c>
      <c r="V205" s="117" t="str">
        <f t="shared" si="15"/>
        <v>OK</v>
      </c>
      <c r="W205" s="117" t="str">
        <f t="shared" si="16"/>
        <v>OK</v>
      </c>
      <c r="X205" s="117" t="str">
        <f t="shared" si="17"/>
        <v>OK</v>
      </c>
      <c r="Y205" s="117" t="str">
        <f t="shared" si="18"/>
        <v>OK</v>
      </c>
      <c r="Z205" s="117" t="str">
        <f t="shared" si="19"/>
        <v>OK</v>
      </c>
      <c r="AA205" s="117" t="str">
        <f t="shared" si="20"/>
        <v>OK</v>
      </c>
    </row>
    <row r="206" spans="1:27">
      <c r="A206" s="196" t="s">
        <v>322</v>
      </c>
      <c r="B206" s="18" t="str">
        <f ca="1">'N3.27'!$A$12</f>
        <v>400kV Underground Cable</v>
      </c>
      <c r="C206" s="65" t="s">
        <v>55</v>
      </c>
      <c r="D206" s="252">
        <v>5.4897967479641138E-6</v>
      </c>
      <c r="E206" s="252">
        <v>4.9075237064297135E-5</v>
      </c>
      <c r="F206" s="252">
        <v>0</v>
      </c>
      <c r="G206" s="252">
        <v>0</v>
      </c>
      <c r="H206" s="252">
        <v>0</v>
      </c>
      <c r="I206" s="252">
        <v>0.49420937662127756</v>
      </c>
      <c r="J206" s="252">
        <v>0</v>
      </c>
      <c r="K206" s="252">
        <v>2.659693956966247E-2</v>
      </c>
      <c r="L206" s="252">
        <v>2.6959683996331033E-2</v>
      </c>
      <c r="M206" s="252">
        <v>0</v>
      </c>
      <c r="N206" s="97">
        <f t="shared" si="21"/>
        <v>0.54782056522108336</v>
      </c>
      <c r="P206" s="14"/>
      <c r="Q206" s="117" t="str">
        <f t="shared" si="10"/>
        <v>OK</v>
      </c>
      <c r="R206" s="117" t="str">
        <f t="shared" si="11"/>
        <v>OK</v>
      </c>
      <c r="S206" s="117" t="str">
        <f t="shared" si="12"/>
        <v>OK</v>
      </c>
      <c r="T206" s="117" t="str">
        <f t="shared" si="13"/>
        <v>OK</v>
      </c>
      <c r="U206" s="117" t="str">
        <f t="shared" si="14"/>
        <v>OK</v>
      </c>
      <c r="V206" s="117" t="str">
        <f t="shared" si="15"/>
        <v>OK</v>
      </c>
      <c r="W206" s="117" t="str">
        <f t="shared" si="16"/>
        <v>OK</v>
      </c>
      <c r="X206" s="117" t="str">
        <f t="shared" si="17"/>
        <v>OK</v>
      </c>
      <c r="Y206" s="117" t="str">
        <f t="shared" si="18"/>
        <v>OK</v>
      </c>
      <c r="Z206" s="117" t="str">
        <f t="shared" si="19"/>
        <v>OK</v>
      </c>
      <c r="AA206" s="117" t="str">
        <f t="shared" si="20"/>
        <v>OK</v>
      </c>
    </row>
    <row r="207" spans="1:27">
      <c r="A207" s="196" t="s">
        <v>323</v>
      </c>
      <c r="B207" s="18" t="str">
        <f ca="1">'N3.28'!$A$12</f>
        <v>400kV OHL Conductor</v>
      </c>
      <c r="C207" s="65" t="s">
        <v>55</v>
      </c>
      <c r="D207" s="252">
        <v>2.2650803038907361E-2</v>
      </c>
      <c r="E207" s="252">
        <v>0.1322805552473931</v>
      </c>
      <c r="F207" s="252">
        <v>2.7224702534272102E-2</v>
      </c>
      <c r="G207" s="252">
        <v>1.2524390426815088E-2</v>
      </c>
      <c r="H207" s="252">
        <v>0</v>
      </c>
      <c r="I207" s="252">
        <v>0</v>
      </c>
      <c r="J207" s="252">
        <v>0</v>
      </c>
      <c r="K207" s="252">
        <v>3.7293519787708077E-2</v>
      </c>
      <c r="L207" s="252">
        <v>0</v>
      </c>
      <c r="M207" s="252">
        <v>6.860714468393199E-4</v>
      </c>
      <c r="N207" s="97">
        <f t="shared" si="21"/>
        <v>0.23266004248193503</v>
      </c>
      <c r="P207" s="14"/>
      <c r="Q207" s="117" t="str">
        <f t="shared" si="10"/>
        <v>OK</v>
      </c>
      <c r="R207" s="117" t="str">
        <f t="shared" si="11"/>
        <v>OK</v>
      </c>
      <c r="S207" s="117" t="str">
        <f t="shared" si="12"/>
        <v>OK</v>
      </c>
      <c r="T207" s="117" t="str">
        <f t="shared" si="13"/>
        <v>OK</v>
      </c>
      <c r="U207" s="117" t="str">
        <f t="shared" si="14"/>
        <v>OK</v>
      </c>
      <c r="V207" s="117" t="str">
        <f t="shared" si="15"/>
        <v>OK</v>
      </c>
      <c r="W207" s="117" t="str">
        <f t="shared" si="16"/>
        <v>OK</v>
      </c>
      <c r="X207" s="117" t="str">
        <f t="shared" si="17"/>
        <v>OK</v>
      </c>
      <c r="Y207" s="117" t="str">
        <f t="shared" si="18"/>
        <v>OK</v>
      </c>
      <c r="Z207" s="117" t="str">
        <f t="shared" si="19"/>
        <v>OK</v>
      </c>
      <c r="AA207" s="117" t="str">
        <f t="shared" si="20"/>
        <v>OK</v>
      </c>
    </row>
    <row r="208" spans="1:27">
      <c r="A208" s="196" t="s">
        <v>324</v>
      </c>
      <c r="B208" s="18" t="str">
        <f ca="1">'N3.29'!$A$12</f>
        <v>400kV OHL Fittings</v>
      </c>
      <c r="C208" s="65" t="s">
        <v>55</v>
      </c>
      <c r="D208" s="252">
        <v>0.16292360838834338</v>
      </c>
      <c r="E208" s="252">
        <v>1.0644051800279768</v>
      </c>
      <c r="F208" s="252">
        <v>0.25098606930950473</v>
      </c>
      <c r="G208" s="252">
        <v>0.7581619495380082</v>
      </c>
      <c r="H208" s="252">
        <v>0.29725455511293358</v>
      </c>
      <c r="I208" s="252">
        <v>5.1955113586438076E-2</v>
      </c>
      <c r="J208" s="252">
        <v>2.3849525585728604E-2</v>
      </c>
      <c r="K208" s="252">
        <v>4.5816954400423493E-2</v>
      </c>
      <c r="L208" s="252">
        <v>3.2881482290766276E-2</v>
      </c>
      <c r="M208" s="252">
        <v>0.77386135177834259</v>
      </c>
      <c r="N208" s="97">
        <f t="shared" si="21"/>
        <v>3.4620957900184655</v>
      </c>
      <c r="P208" s="14"/>
      <c r="Q208" s="117" t="str">
        <f t="shared" si="10"/>
        <v>OK</v>
      </c>
      <c r="R208" s="117" t="str">
        <f t="shared" si="11"/>
        <v>OK</v>
      </c>
      <c r="S208" s="117" t="str">
        <f t="shared" si="12"/>
        <v>OK</v>
      </c>
      <c r="T208" s="117" t="str">
        <f t="shared" si="13"/>
        <v>OK</v>
      </c>
      <c r="U208" s="117" t="str">
        <f t="shared" si="14"/>
        <v>OK</v>
      </c>
      <c r="V208" s="117" t="str">
        <f t="shared" si="15"/>
        <v>OK</v>
      </c>
      <c r="W208" s="117" t="str">
        <f t="shared" si="16"/>
        <v>OK</v>
      </c>
      <c r="X208" s="117" t="str">
        <f t="shared" si="17"/>
        <v>OK</v>
      </c>
      <c r="Y208" s="117" t="str">
        <f t="shared" si="18"/>
        <v>OK</v>
      </c>
      <c r="Z208" s="117" t="str">
        <f t="shared" si="19"/>
        <v>OK</v>
      </c>
      <c r="AA208" s="117" t="str">
        <f t="shared" si="20"/>
        <v>OK</v>
      </c>
    </row>
    <row r="209" spans="1:27">
      <c r="A209" s="196" t="s">
        <v>325</v>
      </c>
      <c r="B209" s="18" t="str">
        <f ca="1">'N3.30'!$A$12</f>
        <v>400kV OHL Tower</v>
      </c>
      <c r="C209" s="65" t="s">
        <v>55</v>
      </c>
      <c r="D209" s="252">
        <v>6.1599705385288082E-3</v>
      </c>
      <c r="E209" s="252">
        <v>0.42665627890966817</v>
      </c>
      <c r="F209" s="252">
        <v>9.7936538760812458E-2</v>
      </c>
      <c r="G209" s="252">
        <v>3.7594790463549028E-2</v>
      </c>
      <c r="H209" s="252">
        <v>0.10714968622075503</v>
      </c>
      <c r="I209" s="252">
        <v>2.2952577184563883E-2</v>
      </c>
      <c r="J209" s="252">
        <v>2.7081755147383979E-2</v>
      </c>
      <c r="K209" s="252">
        <v>4.5462005430496708E-2</v>
      </c>
      <c r="L209" s="252">
        <v>0.59035376834291675</v>
      </c>
      <c r="M209" s="252">
        <v>3.4788177860670275E-2</v>
      </c>
      <c r="N209" s="97">
        <f t="shared" si="21"/>
        <v>1.396135548859345</v>
      </c>
      <c r="P209" s="14"/>
      <c r="Q209" s="117" t="str">
        <f t="shared" si="10"/>
        <v>OK</v>
      </c>
      <c r="R209" s="117" t="str">
        <f t="shared" si="11"/>
        <v>OK</v>
      </c>
      <c r="S209" s="117" t="str">
        <f t="shared" si="12"/>
        <v>OK</v>
      </c>
      <c r="T209" s="117" t="str">
        <f t="shared" si="13"/>
        <v>OK</v>
      </c>
      <c r="U209" s="117" t="str">
        <f t="shared" si="14"/>
        <v>OK</v>
      </c>
      <c r="V209" s="117" t="str">
        <f t="shared" si="15"/>
        <v>OK</v>
      </c>
      <c r="W209" s="117" t="str">
        <f t="shared" si="16"/>
        <v>OK</v>
      </c>
      <c r="X209" s="117" t="str">
        <f t="shared" si="17"/>
        <v>OK</v>
      </c>
      <c r="Y209" s="117" t="str">
        <f t="shared" si="18"/>
        <v>OK</v>
      </c>
      <c r="Z209" s="117" t="str">
        <f t="shared" si="19"/>
        <v>OK</v>
      </c>
      <c r="AA209" s="117" t="str">
        <f t="shared" si="20"/>
        <v>OK</v>
      </c>
    </row>
    <row r="210" spans="1:27">
      <c r="A210" s="196" t="s">
        <v>326</v>
      </c>
      <c r="B210" s="18" t="str">
        <f ca="1">'N3.31'!$A$12</f>
        <v>No entry required</v>
      </c>
      <c r="C210" s="65" t="s">
        <v>55</v>
      </c>
      <c r="D210" s="252"/>
      <c r="E210" s="252"/>
      <c r="F210" s="252"/>
      <c r="G210" s="252"/>
      <c r="H210" s="252"/>
      <c r="I210" s="252"/>
      <c r="J210" s="252"/>
      <c r="K210" s="252"/>
      <c r="L210" s="252"/>
      <c r="M210" s="252"/>
      <c r="N210" s="97">
        <f t="shared" si="21"/>
        <v>0</v>
      </c>
      <c r="P210" s="14"/>
      <c r="Q210" s="117" t="str">
        <f t="shared" si="10"/>
        <v>OK</v>
      </c>
      <c r="R210" s="117" t="str">
        <f t="shared" si="11"/>
        <v>OK</v>
      </c>
      <c r="S210" s="117" t="str">
        <f t="shared" si="12"/>
        <v>OK</v>
      </c>
      <c r="T210" s="117" t="str">
        <f t="shared" si="13"/>
        <v>OK</v>
      </c>
      <c r="U210" s="117" t="str">
        <f t="shared" si="14"/>
        <v>OK</v>
      </c>
      <c r="V210" s="117" t="str">
        <f t="shared" si="15"/>
        <v>OK</v>
      </c>
      <c r="W210" s="117" t="str">
        <f t="shared" si="16"/>
        <v>OK</v>
      </c>
      <c r="X210" s="117" t="str">
        <f t="shared" si="17"/>
        <v>OK</v>
      </c>
      <c r="Y210" s="117" t="str">
        <f t="shared" si="18"/>
        <v>OK</v>
      </c>
      <c r="Z210" s="117" t="str">
        <f t="shared" si="19"/>
        <v>OK</v>
      </c>
      <c r="AA210" s="117" t="str">
        <f t="shared" si="20"/>
        <v>OK</v>
      </c>
    </row>
    <row r="211" spans="1:27">
      <c r="A211" s="196" t="s">
        <v>327</v>
      </c>
      <c r="B211" s="18" t="str">
        <f ca="1">'N3.32'!$A$12</f>
        <v>No entry required</v>
      </c>
      <c r="C211" s="65" t="s">
        <v>55</v>
      </c>
      <c r="D211" s="252"/>
      <c r="E211" s="252"/>
      <c r="F211" s="252"/>
      <c r="G211" s="252"/>
      <c r="H211" s="252"/>
      <c r="I211" s="252"/>
      <c r="J211" s="252"/>
      <c r="K211" s="252"/>
      <c r="L211" s="252"/>
      <c r="M211" s="252"/>
      <c r="N211" s="97">
        <f t="shared" si="21"/>
        <v>0</v>
      </c>
      <c r="P211" s="14"/>
      <c r="Q211" s="117" t="str">
        <f t="shared" si="10"/>
        <v>OK</v>
      </c>
      <c r="R211" s="117" t="str">
        <f t="shared" si="11"/>
        <v>OK</v>
      </c>
      <c r="S211" s="117" t="str">
        <f t="shared" si="12"/>
        <v>OK</v>
      </c>
      <c r="T211" s="117" t="str">
        <f t="shared" si="13"/>
        <v>OK</v>
      </c>
      <c r="U211" s="117" t="str">
        <f t="shared" si="14"/>
        <v>OK</v>
      </c>
      <c r="V211" s="117" t="str">
        <f t="shared" si="15"/>
        <v>OK</v>
      </c>
      <c r="W211" s="117" t="str">
        <f t="shared" si="16"/>
        <v>OK</v>
      </c>
      <c r="X211" s="117" t="str">
        <f t="shared" si="17"/>
        <v>OK</v>
      </c>
      <c r="Y211" s="117" t="str">
        <f t="shared" si="18"/>
        <v>OK</v>
      </c>
      <c r="Z211" s="117" t="str">
        <f t="shared" si="19"/>
        <v>OK</v>
      </c>
      <c r="AA211" s="117" t="str">
        <f t="shared" si="20"/>
        <v>OK</v>
      </c>
    </row>
    <row r="212" spans="1:27">
      <c r="A212" s="196" t="s">
        <v>328</v>
      </c>
      <c r="B212" s="18" t="str">
        <f ca="1">'N3.33'!$A$12</f>
        <v>No entry required</v>
      </c>
      <c r="C212" s="65" t="s">
        <v>55</v>
      </c>
      <c r="D212" s="252"/>
      <c r="E212" s="252"/>
      <c r="F212" s="252"/>
      <c r="G212" s="252"/>
      <c r="H212" s="252"/>
      <c r="I212" s="252"/>
      <c r="J212" s="252"/>
      <c r="K212" s="252"/>
      <c r="L212" s="252"/>
      <c r="M212" s="252"/>
      <c r="N212" s="97">
        <f t="shared" si="21"/>
        <v>0</v>
      </c>
      <c r="P212" s="14"/>
      <c r="Q212" s="117" t="str">
        <f t="shared" si="10"/>
        <v>OK</v>
      </c>
      <c r="R212" s="117" t="str">
        <f t="shared" si="11"/>
        <v>OK</v>
      </c>
      <c r="S212" s="117" t="str">
        <f t="shared" si="12"/>
        <v>OK</v>
      </c>
      <c r="T212" s="117" t="str">
        <f t="shared" si="13"/>
        <v>OK</v>
      </c>
      <c r="U212" s="117" t="str">
        <f t="shared" si="14"/>
        <v>OK</v>
      </c>
      <c r="V212" s="117" t="str">
        <f t="shared" si="15"/>
        <v>OK</v>
      </c>
      <c r="W212" s="117" t="str">
        <f t="shared" si="16"/>
        <v>OK</v>
      </c>
      <c r="X212" s="117" t="str">
        <f t="shared" si="17"/>
        <v>OK</v>
      </c>
      <c r="Y212" s="117" t="str">
        <f t="shared" si="18"/>
        <v>OK</v>
      </c>
      <c r="Z212" s="117" t="str">
        <f t="shared" si="19"/>
        <v>OK</v>
      </c>
      <c r="AA212" s="117" t="str">
        <f t="shared" si="20"/>
        <v>OK</v>
      </c>
    </row>
    <row r="213" spans="1:27">
      <c r="A213" s="196" t="s">
        <v>329</v>
      </c>
      <c r="B213" s="18" t="str">
        <f ca="1">'N3.34'!$A$12</f>
        <v>No entry required</v>
      </c>
      <c r="C213" s="65" t="s">
        <v>55</v>
      </c>
      <c r="D213" s="252"/>
      <c r="E213" s="252"/>
      <c r="F213" s="252"/>
      <c r="G213" s="252"/>
      <c r="H213" s="252"/>
      <c r="I213" s="252"/>
      <c r="J213" s="252"/>
      <c r="K213" s="252"/>
      <c r="L213" s="252"/>
      <c r="M213" s="252"/>
      <c r="N213" s="97">
        <f t="shared" si="21"/>
        <v>0</v>
      </c>
      <c r="P213" s="14"/>
      <c r="Q213" s="117" t="str">
        <f t="shared" si="10"/>
        <v>OK</v>
      </c>
      <c r="R213" s="117" t="str">
        <f t="shared" si="11"/>
        <v>OK</v>
      </c>
      <c r="S213" s="117" t="str">
        <f t="shared" si="12"/>
        <v>OK</v>
      </c>
      <c r="T213" s="117" t="str">
        <f t="shared" si="13"/>
        <v>OK</v>
      </c>
      <c r="U213" s="117" t="str">
        <f t="shared" si="14"/>
        <v>OK</v>
      </c>
      <c r="V213" s="117" t="str">
        <f t="shared" si="15"/>
        <v>OK</v>
      </c>
      <c r="W213" s="117" t="str">
        <f t="shared" si="16"/>
        <v>OK</v>
      </c>
      <c r="X213" s="117" t="str">
        <f t="shared" si="17"/>
        <v>OK</v>
      </c>
      <c r="Y213" s="117" t="str">
        <f t="shared" si="18"/>
        <v>OK</v>
      </c>
      <c r="Z213" s="117" t="str">
        <f t="shared" si="19"/>
        <v>OK</v>
      </c>
      <c r="AA213" s="117" t="str">
        <f t="shared" si="20"/>
        <v>OK</v>
      </c>
    </row>
    <row r="214" spans="1:27">
      <c r="A214" s="196" t="s">
        <v>330</v>
      </c>
      <c r="B214" s="18" t="str">
        <f ca="1">'N3.35'!$A$12</f>
        <v>No entry required</v>
      </c>
      <c r="C214" s="65" t="s">
        <v>55</v>
      </c>
      <c r="D214" s="252"/>
      <c r="E214" s="252"/>
      <c r="F214" s="252"/>
      <c r="G214" s="252"/>
      <c r="H214" s="252"/>
      <c r="I214" s="252"/>
      <c r="J214" s="252"/>
      <c r="K214" s="252"/>
      <c r="L214" s="252"/>
      <c r="M214" s="252"/>
      <c r="N214" s="97">
        <f t="shared" si="21"/>
        <v>0</v>
      </c>
      <c r="P214" s="14"/>
      <c r="Q214" s="117" t="str">
        <f t="shared" si="10"/>
        <v>OK</v>
      </c>
      <c r="R214" s="117" t="str">
        <f t="shared" si="11"/>
        <v>OK</v>
      </c>
      <c r="S214" s="117" t="str">
        <f t="shared" si="12"/>
        <v>OK</v>
      </c>
      <c r="T214" s="117" t="str">
        <f t="shared" si="13"/>
        <v>OK</v>
      </c>
      <c r="U214" s="117" t="str">
        <f t="shared" si="14"/>
        <v>OK</v>
      </c>
      <c r="V214" s="117" t="str">
        <f t="shared" si="15"/>
        <v>OK</v>
      </c>
      <c r="W214" s="117" t="str">
        <f t="shared" si="16"/>
        <v>OK</v>
      </c>
      <c r="X214" s="117" t="str">
        <f t="shared" si="17"/>
        <v>OK</v>
      </c>
      <c r="Y214" s="117" t="str">
        <f t="shared" si="18"/>
        <v>OK</v>
      </c>
      <c r="Z214" s="117" t="str">
        <f t="shared" si="19"/>
        <v>OK</v>
      </c>
      <c r="AA214" s="117" t="str">
        <f t="shared" si="20"/>
        <v>OK</v>
      </c>
    </row>
    <row r="215" spans="1:27">
      <c r="A215" s="196" t="s">
        <v>351</v>
      </c>
      <c r="B215" s="18" t="str">
        <f ca="1">'N3.36'!$A$12</f>
        <v>No entry required</v>
      </c>
      <c r="C215" s="65" t="s">
        <v>55</v>
      </c>
      <c r="D215" s="252"/>
      <c r="E215" s="252"/>
      <c r="F215" s="252"/>
      <c r="G215" s="252"/>
      <c r="H215" s="252"/>
      <c r="I215" s="252"/>
      <c r="J215" s="252"/>
      <c r="K215" s="252"/>
      <c r="L215" s="252"/>
      <c r="M215" s="252"/>
      <c r="N215" s="97">
        <f t="shared" si="21"/>
        <v>0</v>
      </c>
      <c r="P215" s="14"/>
      <c r="Q215" s="117" t="str">
        <f t="shared" si="10"/>
        <v>OK</v>
      </c>
      <c r="R215" s="117" t="str">
        <f t="shared" si="11"/>
        <v>OK</v>
      </c>
      <c r="S215" s="117" t="str">
        <f t="shared" si="12"/>
        <v>OK</v>
      </c>
      <c r="T215" s="117" t="str">
        <f t="shared" si="13"/>
        <v>OK</v>
      </c>
      <c r="U215" s="117" t="str">
        <f t="shared" si="14"/>
        <v>OK</v>
      </c>
      <c r="V215" s="117" t="str">
        <f t="shared" si="15"/>
        <v>OK</v>
      </c>
      <c r="W215" s="117" t="str">
        <f t="shared" si="16"/>
        <v>OK</v>
      </c>
      <c r="X215" s="117" t="str">
        <f t="shared" si="17"/>
        <v>OK</v>
      </c>
      <c r="Y215" s="117" t="str">
        <f t="shared" si="18"/>
        <v>OK</v>
      </c>
      <c r="Z215" s="117" t="str">
        <f t="shared" si="19"/>
        <v>OK</v>
      </c>
      <c r="AA215" s="117" t="str">
        <f t="shared" si="20"/>
        <v>OK</v>
      </c>
    </row>
    <row r="216" spans="1:27">
      <c r="A216" s="196" t="s">
        <v>352</v>
      </c>
      <c r="B216" s="18" t="str">
        <f ca="1">'N3.37'!$A$12</f>
        <v>No entry required</v>
      </c>
      <c r="C216" s="65" t="s">
        <v>55</v>
      </c>
      <c r="D216" s="252"/>
      <c r="E216" s="252"/>
      <c r="F216" s="252"/>
      <c r="G216" s="252"/>
      <c r="H216" s="252"/>
      <c r="I216" s="252"/>
      <c r="J216" s="252"/>
      <c r="K216" s="252"/>
      <c r="L216" s="252"/>
      <c r="M216" s="252"/>
      <c r="N216" s="97">
        <f t="shared" si="21"/>
        <v>0</v>
      </c>
      <c r="P216" s="14"/>
      <c r="Q216" s="117" t="str">
        <f t="shared" si="10"/>
        <v>OK</v>
      </c>
      <c r="R216" s="117" t="str">
        <f t="shared" si="11"/>
        <v>OK</v>
      </c>
      <c r="S216" s="117" t="str">
        <f t="shared" si="12"/>
        <v>OK</v>
      </c>
      <c r="T216" s="117" t="str">
        <f t="shared" si="13"/>
        <v>OK</v>
      </c>
      <c r="U216" s="117" t="str">
        <f t="shared" si="14"/>
        <v>OK</v>
      </c>
      <c r="V216" s="117" t="str">
        <f t="shared" si="15"/>
        <v>OK</v>
      </c>
      <c r="W216" s="117" t="str">
        <f t="shared" si="16"/>
        <v>OK</v>
      </c>
      <c r="X216" s="117" t="str">
        <f t="shared" si="17"/>
        <v>OK</v>
      </c>
      <c r="Y216" s="117" t="str">
        <f t="shared" si="18"/>
        <v>OK</v>
      </c>
      <c r="Z216" s="117" t="str">
        <f t="shared" si="19"/>
        <v>OK</v>
      </c>
      <c r="AA216" s="117" t="str">
        <f t="shared" si="20"/>
        <v>OK</v>
      </c>
    </row>
    <row r="217" spans="1:27">
      <c r="A217" s="196" t="s">
        <v>353</v>
      </c>
      <c r="B217" s="18" t="str">
        <f ca="1">'N3.38'!$A$12</f>
        <v>No entry required</v>
      </c>
      <c r="C217" s="65" t="s">
        <v>55</v>
      </c>
      <c r="D217" s="252"/>
      <c r="E217" s="252"/>
      <c r="F217" s="252"/>
      <c r="G217" s="252"/>
      <c r="H217" s="252"/>
      <c r="I217" s="252"/>
      <c r="J217" s="252"/>
      <c r="K217" s="252"/>
      <c r="L217" s="252"/>
      <c r="M217" s="252"/>
      <c r="N217" s="97">
        <f t="shared" si="21"/>
        <v>0</v>
      </c>
      <c r="P217" s="14"/>
      <c r="Q217" s="117" t="str">
        <f t="shared" si="10"/>
        <v>OK</v>
      </c>
      <c r="R217" s="117" t="str">
        <f t="shared" si="11"/>
        <v>OK</v>
      </c>
      <c r="S217" s="117" t="str">
        <f t="shared" si="12"/>
        <v>OK</v>
      </c>
      <c r="T217" s="117" t="str">
        <f t="shared" si="13"/>
        <v>OK</v>
      </c>
      <c r="U217" s="117" t="str">
        <f t="shared" si="14"/>
        <v>OK</v>
      </c>
      <c r="V217" s="117" t="str">
        <f t="shared" si="15"/>
        <v>OK</v>
      </c>
      <c r="W217" s="117" t="str">
        <f t="shared" si="16"/>
        <v>OK</v>
      </c>
      <c r="X217" s="117" t="str">
        <f t="shared" si="17"/>
        <v>OK</v>
      </c>
      <c r="Y217" s="117" t="str">
        <f t="shared" si="18"/>
        <v>OK</v>
      </c>
      <c r="Z217" s="117" t="str">
        <f t="shared" si="19"/>
        <v>OK</v>
      </c>
      <c r="AA217" s="117" t="str">
        <f t="shared" si="20"/>
        <v>OK</v>
      </c>
    </row>
    <row r="218" spans="1:27">
      <c r="A218" s="196" t="s">
        <v>354</v>
      </c>
      <c r="B218" s="18" t="str">
        <f ca="1">'N3.40'!$A$12</f>
        <v>No entry required</v>
      </c>
      <c r="C218" s="65" t="s">
        <v>55</v>
      </c>
      <c r="D218" s="252"/>
      <c r="E218" s="252"/>
      <c r="F218" s="252"/>
      <c r="G218" s="252"/>
      <c r="H218" s="252"/>
      <c r="I218" s="252"/>
      <c r="J218" s="252"/>
      <c r="K218" s="252"/>
      <c r="L218" s="252"/>
      <c r="M218" s="252"/>
      <c r="N218" s="97">
        <f t="shared" si="21"/>
        <v>0</v>
      </c>
      <c r="P218" s="14"/>
      <c r="Q218" s="117" t="str">
        <f t="shared" ref="Q218:AA225" si="22">IF(ABS(D46-D89-D132-D175-D218)&lt;0.01,"OK","Error")</f>
        <v>OK</v>
      </c>
      <c r="R218" s="117" t="str">
        <f t="shared" si="22"/>
        <v>OK</v>
      </c>
      <c r="S218" s="117" t="str">
        <f t="shared" si="22"/>
        <v>OK</v>
      </c>
      <c r="T218" s="117" t="str">
        <f t="shared" si="22"/>
        <v>OK</v>
      </c>
      <c r="U218" s="117" t="str">
        <f t="shared" si="22"/>
        <v>OK</v>
      </c>
      <c r="V218" s="117" t="str">
        <f t="shared" si="22"/>
        <v>OK</v>
      </c>
      <c r="W218" s="117" t="str">
        <f t="shared" si="22"/>
        <v>OK</v>
      </c>
      <c r="X218" s="117" t="str">
        <f t="shared" si="22"/>
        <v>OK</v>
      </c>
      <c r="Y218" s="117" t="str">
        <f t="shared" si="22"/>
        <v>OK</v>
      </c>
      <c r="Z218" s="117" t="str">
        <f t="shared" si="22"/>
        <v>OK</v>
      </c>
      <c r="AA218" s="117" t="str">
        <f t="shared" si="22"/>
        <v>OK</v>
      </c>
    </row>
    <row r="219" spans="1:27">
      <c r="A219" s="196" t="s">
        <v>355</v>
      </c>
      <c r="B219" s="18" t="str">
        <f ca="1">'N3.41'!$A$12</f>
        <v>No entry required</v>
      </c>
      <c r="C219" s="65" t="s">
        <v>55</v>
      </c>
      <c r="D219" s="252"/>
      <c r="E219" s="252"/>
      <c r="F219" s="252"/>
      <c r="G219" s="252"/>
      <c r="H219" s="252"/>
      <c r="I219" s="252"/>
      <c r="J219" s="252"/>
      <c r="K219" s="252"/>
      <c r="L219" s="252"/>
      <c r="M219" s="252"/>
      <c r="N219" s="97">
        <f t="shared" si="21"/>
        <v>0</v>
      </c>
      <c r="P219" s="14"/>
      <c r="Q219" s="117" t="str">
        <f t="shared" si="22"/>
        <v>OK</v>
      </c>
      <c r="R219" s="117" t="str">
        <f t="shared" si="22"/>
        <v>OK</v>
      </c>
      <c r="S219" s="117" t="str">
        <f t="shared" si="22"/>
        <v>OK</v>
      </c>
      <c r="T219" s="117" t="str">
        <f t="shared" si="22"/>
        <v>OK</v>
      </c>
      <c r="U219" s="117" t="str">
        <f t="shared" si="22"/>
        <v>OK</v>
      </c>
      <c r="V219" s="117" t="str">
        <f t="shared" si="22"/>
        <v>OK</v>
      </c>
      <c r="W219" s="117" t="str">
        <f t="shared" si="22"/>
        <v>OK</v>
      </c>
      <c r="X219" s="117" t="str">
        <f t="shared" si="22"/>
        <v>OK</v>
      </c>
      <c r="Y219" s="117" t="str">
        <f t="shared" si="22"/>
        <v>OK</v>
      </c>
      <c r="Z219" s="117" t="str">
        <f t="shared" si="22"/>
        <v>OK</v>
      </c>
      <c r="AA219" s="117" t="str">
        <f t="shared" si="22"/>
        <v>OK</v>
      </c>
    </row>
    <row r="220" spans="1:27">
      <c r="A220" s="196" t="s">
        <v>356</v>
      </c>
      <c r="B220" s="18" t="str">
        <f ca="1">'N3.42'!$A$12</f>
        <v>No entry required</v>
      </c>
      <c r="C220" s="65" t="s">
        <v>55</v>
      </c>
      <c r="D220" s="252"/>
      <c r="E220" s="252"/>
      <c r="F220" s="252"/>
      <c r="G220" s="252"/>
      <c r="H220" s="252"/>
      <c r="I220" s="252"/>
      <c r="J220" s="252"/>
      <c r="K220" s="252"/>
      <c r="L220" s="252"/>
      <c r="M220" s="252"/>
      <c r="N220" s="97">
        <f t="shared" si="21"/>
        <v>0</v>
      </c>
      <c r="P220" s="14"/>
      <c r="Q220" s="117" t="str">
        <f t="shared" si="22"/>
        <v>OK</v>
      </c>
      <c r="R220" s="117" t="str">
        <f t="shared" si="22"/>
        <v>OK</v>
      </c>
      <c r="S220" s="117" t="str">
        <f t="shared" si="22"/>
        <v>OK</v>
      </c>
      <c r="T220" s="117" t="str">
        <f t="shared" si="22"/>
        <v>OK</v>
      </c>
      <c r="U220" s="117" t="str">
        <f t="shared" si="22"/>
        <v>OK</v>
      </c>
      <c r="V220" s="117" t="str">
        <f t="shared" si="22"/>
        <v>OK</v>
      </c>
      <c r="W220" s="117" t="str">
        <f t="shared" si="22"/>
        <v>OK</v>
      </c>
      <c r="X220" s="117" t="str">
        <f t="shared" si="22"/>
        <v>OK</v>
      </c>
      <c r="Y220" s="117" t="str">
        <f t="shared" si="22"/>
        <v>OK</v>
      </c>
      <c r="Z220" s="117" t="str">
        <f t="shared" si="22"/>
        <v>OK</v>
      </c>
      <c r="AA220" s="117" t="str">
        <f t="shared" si="22"/>
        <v>OK</v>
      </c>
    </row>
    <row r="221" spans="1:27">
      <c r="A221" s="196" t="s">
        <v>357</v>
      </c>
      <c r="B221" s="18" t="str">
        <f ca="1">'N3.43'!$A$12</f>
        <v>No entry required</v>
      </c>
      <c r="C221" s="65" t="s">
        <v>55</v>
      </c>
      <c r="D221" s="252"/>
      <c r="E221" s="252"/>
      <c r="F221" s="252"/>
      <c r="G221" s="252"/>
      <c r="H221" s="252"/>
      <c r="I221" s="252"/>
      <c r="J221" s="252"/>
      <c r="K221" s="252"/>
      <c r="L221" s="252"/>
      <c r="M221" s="252"/>
      <c r="N221" s="97">
        <f t="shared" si="21"/>
        <v>0</v>
      </c>
      <c r="P221" s="14"/>
      <c r="Q221" s="117" t="str">
        <f t="shared" si="22"/>
        <v>OK</v>
      </c>
      <c r="R221" s="117" t="str">
        <f t="shared" si="22"/>
        <v>OK</v>
      </c>
      <c r="S221" s="117" t="str">
        <f t="shared" si="22"/>
        <v>OK</v>
      </c>
      <c r="T221" s="117" t="str">
        <f t="shared" si="22"/>
        <v>OK</v>
      </c>
      <c r="U221" s="117" t="str">
        <f t="shared" si="22"/>
        <v>OK</v>
      </c>
      <c r="V221" s="117" t="str">
        <f t="shared" si="22"/>
        <v>OK</v>
      </c>
      <c r="W221" s="117" t="str">
        <f t="shared" si="22"/>
        <v>OK</v>
      </c>
      <c r="X221" s="117" t="str">
        <f t="shared" si="22"/>
        <v>OK</v>
      </c>
      <c r="Y221" s="117" t="str">
        <f t="shared" si="22"/>
        <v>OK</v>
      </c>
      <c r="Z221" s="117" t="str">
        <f t="shared" si="22"/>
        <v>OK</v>
      </c>
      <c r="AA221" s="117" t="str">
        <f t="shared" si="22"/>
        <v>OK</v>
      </c>
    </row>
    <row r="222" spans="1:27">
      <c r="A222" s="196" t="s">
        <v>358</v>
      </c>
      <c r="B222" s="18" t="str">
        <f ca="1">'N3.44'!$A$12</f>
        <v>No entry required</v>
      </c>
      <c r="C222" s="65" t="s">
        <v>55</v>
      </c>
      <c r="D222" s="252"/>
      <c r="E222" s="252"/>
      <c r="F222" s="252"/>
      <c r="G222" s="252"/>
      <c r="H222" s="252"/>
      <c r="I222" s="252"/>
      <c r="J222" s="252"/>
      <c r="K222" s="252"/>
      <c r="L222" s="252"/>
      <c r="M222" s="252"/>
      <c r="N222" s="97">
        <f t="shared" si="21"/>
        <v>0</v>
      </c>
      <c r="P222" s="14"/>
      <c r="Q222" s="117" t="str">
        <f t="shared" si="22"/>
        <v>OK</v>
      </c>
      <c r="R222" s="117" t="str">
        <f t="shared" si="22"/>
        <v>OK</v>
      </c>
      <c r="S222" s="117" t="str">
        <f t="shared" si="22"/>
        <v>OK</v>
      </c>
      <c r="T222" s="117" t="str">
        <f t="shared" si="22"/>
        <v>OK</v>
      </c>
      <c r="U222" s="117" t="str">
        <f t="shared" si="22"/>
        <v>OK</v>
      </c>
      <c r="V222" s="117" t="str">
        <f t="shared" si="22"/>
        <v>OK</v>
      </c>
      <c r="W222" s="117" t="str">
        <f t="shared" si="22"/>
        <v>OK</v>
      </c>
      <c r="X222" s="117" t="str">
        <f t="shared" si="22"/>
        <v>OK</v>
      </c>
      <c r="Y222" s="117" t="str">
        <f t="shared" si="22"/>
        <v>OK</v>
      </c>
      <c r="Z222" s="117" t="str">
        <f t="shared" si="22"/>
        <v>OK</v>
      </c>
      <c r="AA222" s="117" t="str">
        <f t="shared" si="22"/>
        <v>OK</v>
      </c>
    </row>
    <row r="223" spans="1:27">
      <c r="A223" s="196" t="s">
        <v>359</v>
      </c>
      <c r="B223" s="18" t="str">
        <f ca="1">'N3.45'!$A$12</f>
        <v>No entry required</v>
      </c>
      <c r="C223" s="65" t="s">
        <v>55</v>
      </c>
      <c r="D223" s="252"/>
      <c r="E223" s="252"/>
      <c r="F223" s="252"/>
      <c r="G223" s="252"/>
      <c r="H223" s="252"/>
      <c r="I223" s="252"/>
      <c r="J223" s="252"/>
      <c r="K223" s="252"/>
      <c r="L223" s="252"/>
      <c r="M223" s="252"/>
      <c r="N223" s="97">
        <f t="shared" si="21"/>
        <v>0</v>
      </c>
      <c r="P223" s="14"/>
      <c r="Q223" s="117" t="str">
        <f t="shared" si="22"/>
        <v>OK</v>
      </c>
      <c r="R223" s="117" t="str">
        <f t="shared" si="22"/>
        <v>OK</v>
      </c>
      <c r="S223" s="117" t="str">
        <f t="shared" si="22"/>
        <v>OK</v>
      </c>
      <c r="T223" s="117" t="str">
        <f t="shared" si="22"/>
        <v>OK</v>
      </c>
      <c r="U223" s="117" t="str">
        <f t="shared" si="22"/>
        <v>OK</v>
      </c>
      <c r="V223" s="117" t="str">
        <f t="shared" si="22"/>
        <v>OK</v>
      </c>
      <c r="W223" s="117" t="str">
        <f t="shared" si="22"/>
        <v>OK</v>
      </c>
      <c r="X223" s="117" t="str">
        <f t="shared" si="22"/>
        <v>OK</v>
      </c>
      <c r="Y223" s="117" t="str">
        <f t="shared" si="22"/>
        <v>OK</v>
      </c>
      <c r="Z223" s="117" t="str">
        <f t="shared" si="22"/>
        <v>OK</v>
      </c>
      <c r="AA223" s="117" t="str">
        <f t="shared" si="22"/>
        <v>OK</v>
      </c>
    </row>
    <row r="224" spans="1:27">
      <c r="A224" s="196" t="s">
        <v>360</v>
      </c>
      <c r="B224" s="18" t="str">
        <f ca="1">'N3.46'!$A$12</f>
        <v>No entry required</v>
      </c>
      <c r="C224" s="65" t="s">
        <v>55</v>
      </c>
      <c r="D224" s="252"/>
      <c r="E224" s="252"/>
      <c r="F224" s="252"/>
      <c r="G224" s="252"/>
      <c r="H224" s="252"/>
      <c r="I224" s="252"/>
      <c r="J224" s="252"/>
      <c r="K224" s="252"/>
      <c r="L224" s="252"/>
      <c r="M224" s="252"/>
      <c r="N224" s="97">
        <f t="shared" si="21"/>
        <v>0</v>
      </c>
      <c r="P224" s="14"/>
      <c r="Q224" s="117" t="str">
        <f t="shared" si="22"/>
        <v>OK</v>
      </c>
      <c r="R224" s="117" t="str">
        <f t="shared" si="22"/>
        <v>OK</v>
      </c>
      <c r="S224" s="117" t="str">
        <f t="shared" si="22"/>
        <v>OK</v>
      </c>
      <c r="T224" s="117" t="str">
        <f t="shared" si="22"/>
        <v>OK</v>
      </c>
      <c r="U224" s="117" t="str">
        <f t="shared" si="22"/>
        <v>OK</v>
      </c>
      <c r="V224" s="117" t="str">
        <f t="shared" si="22"/>
        <v>OK</v>
      </c>
      <c r="W224" s="117" t="str">
        <f t="shared" si="22"/>
        <v>OK</v>
      </c>
      <c r="X224" s="117" t="str">
        <f t="shared" si="22"/>
        <v>OK</v>
      </c>
      <c r="Y224" s="117" t="str">
        <f t="shared" si="22"/>
        <v>OK</v>
      </c>
      <c r="Z224" s="117" t="str">
        <f t="shared" si="22"/>
        <v>OK</v>
      </c>
      <c r="AA224" s="117" t="str">
        <f t="shared" si="22"/>
        <v>OK</v>
      </c>
    </row>
    <row r="225" spans="1:27">
      <c r="A225" s="196" t="s">
        <v>361</v>
      </c>
      <c r="B225" s="18" t="str">
        <f ca="1">'N3.47'!$A$12</f>
        <v>No entry required</v>
      </c>
      <c r="C225" s="65" t="s">
        <v>55</v>
      </c>
      <c r="D225" s="252"/>
      <c r="E225" s="252"/>
      <c r="F225" s="252"/>
      <c r="G225" s="252"/>
      <c r="H225" s="252"/>
      <c r="I225" s="252"/>
      <c r="J225" s="252"/>
      <c r="K225" s="252"/>
      <c r="L225" s="252"/>
      <c r="M225" s="252"/>
      <c r="N225" s="97">
        <f t="shared" si="21"/>
        <v>0</v>
      </c>
      <c r="P225" s="14"/>
      <c r="Q225" s="117" t="str">
        <f t="shared" si="22"/>
        <v>OK</v>
      </c>
      <c r="R225" s="117" t="str">
        <f t="shared" si="22"/>
        <v>OK</v>
      </c>
      <c r="S225" s="117" t="str">
        <f t="shared" si="22"/>
        <v>OK</v>
      </c>
      <c r="T225" s="117" t="str">
        <f t="shared" si="22"/>
        <v>OK</v>
      </c>
      <c r="U225" s="117" t="str">
        <f t="shared" si="22"/>
        <v>OK</v>
      </c>
      <c r="V225" s="117" t="str">
        <f t="shared" si="22"/>
        <v>OK</v>
      </c>
      <c r="W225" s="117" t="str">
        <f t="shared" si="22"/>
        <v>OK</v>
      </c>
      <c r="X225" s="117" t="str">
        <f t="shared" si="22"/>
        <v>OK</v>
      </c>
      <c r="Y225" s="117" t="str">
        <f t="shared" si="22"/>
        <v>OK</v>
      </c>
      <c r="Z225" s="117" t="str">
        <f t="shared" si="22"/>
        <v>OK</v>
      </c>
      <c r="AA225" s="117" t="str">
        <f t="shared" si="22"/>
        <v>OK</v>
      </c>
    </row>
    <row r="226" spans="1:27">
      <c r="A226" s="17"/>
      <c r="B226" s="18" t="s">
        <v>29</v>
      </c>
      <c r="C226" s="65" t="s">
        <v>55</v>
      </c>
      <c r="D226" s="65"/>
      <c r="E226" s="65"/>
      <c r="F226" s="65"/>
      <c r="G226" s="65"/>
      <c r="H226" s="65"/>
      <c r="I226" s="65"/>
      <c r="J226" s="65"/>
      <c r="K226" s="65"/>
      <c r="L226" s="65"/>
      <c r="M226" s="65"/>
      <c r="N226" s="36">
        <f>SUM(N189:N225)</f>
        <v>25.101017672410098</v>
      </c>
      <c r="O226" s="256">
        <f>N226/N54</f>
        <v>9.7296787736891131E-3</v>
      </c>
      <c r="P226" s="14"/>
      <c r="Q226" s="120" t="str">
        <f t="shared" ref="Q226:AA226" si="23">IF(ISERROR(MATCH("Error",Q189:Q225,0)),"OK","Error")</f>
        <v>OK</v>
      </c>
      <c r="R226" s="120" t="str">
        <f t="shared" si="23"/>
        <v>OK</v>
      </c>
      <c r="S226" s="120" t="str">
        <f t="shared" si="23"/>
        <v>OK</v>
      </c>
      <c r="T226" s="120" t="str">
        <f t="shared" si="23"/>
        <v>OK</v>
      </c>
      <c r="U226" s="120" t="str">
        <f t="shared" si="23"/>
        <v>OK</v>
      </c>
      <c r="V226" s="120" t="str">
        <f t="shared" si="23"/>
        <v>OK</v>
      </c>
      <c r="W226" s="120" t="str">
        <f t="shared" si="23"/>
        <v>OK</v>
      </c>
      <c r="X226" s="120" t="str">
        <f t="shared" si="23"/>
        <v>OK</v>
      </c>
      <c r="Y226" s="120" t="str">
        <f t="shared" si="23"/>
        <v>OK</v>
      </c>
      <c r="Z226" s="120" t="str">
        <f t="shared" si="23"/>
        <v>OK</v>
      </c>
      <c r="AA226" s="120" t="str">
        <f t="shared" si="23"/>
        <v>OK</v>
      </c>
    </row>
  </sheetData>
  <mergeCells count="7">
    <mergeCell ref="D187:M187"/>
    <mergeCell ref="Q187:Z187"/>
    <mergeCell ref="D15:M15"/>
    <mergeCell ref="Q15:Z15"/>
    <mergeCell ref="D58:M58"/>
    <mergeCell ref="D101:M101"/>
    <mergeCell ref="D144:M144"/>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rgb="FF7030A0"/>
  </sheetPr>
  <dimension ref="A1:AH12"/>
  <sheetViews>
    <sheetView workbookViewId="0"/>
  </sheetViews>
  <sheetFormatPr defaultColWidth="7.85546875" defaultRowHeight="12.75"/>
  <cols>
    <col min="1" max="1" width="8.5703125" style="3" customWidth="1"/>
    <col min="2" max="2" width="19.7109375" style="3" customWidth="1"/>
    <col min="3" max="3" width="9" style="10" customWidth="1"/>
    <col min="4" max="21" width="7.85546875" style="3"/>
    <col min="22" max="22" width="0.5703125" style="3" customWidth="1"/>
    <col min="23" max="26" width="7.85546875" style="3"/>
    <col min="27" max="27" width="1" style="3" customWidth="1"/>
    <col min="28" max="46" width="7.85546875" style="3"/>
    <col min="47" max="47" width="9.42578125" style="3" bestFit="1" customWidth="1"/>
    <col min="48" max="16384" width="7.85546875" style="3"/>
  </cols>
  <sheetData>
    <row r="1" spans="1:34" ht="24.75">
      <c r="A1" s="1" t="str">
        <f>N0_Cover!A1</f>
        <v>RIIO-2 Business Plan Data Template</v>
      </c>
      <c r="B1" s="2"/>
      <c r="C1" s="2"/>
      <c r="D1" s="2"/>
      <c r="E1" s="2"/>
      <c r="F1" s="73"/>
      <c r="G1" s="2"/>
      <c r="H1" s="2"/>
      <c r="I1" s="2"/>
      <c r="J1" s="2"/>
      <c r="K1" s="2"/>
      <c r="L1" s="2"/>
      <c r="M1" s="2"/>
      <c r="N1" s="2"/>
      <c r="O1" s="2"/>
      <c r="P1" s="2"/>
      <c r="Q1" s="2"/>
      <c r="R1" s="2"/>
      <c r="S1" s="2"/>
      <c r="T1" s="2"/>
      <c r="U1" s="2"/>
      <c r="V1" s="2"/>
      <c r="W1" s="2"/>
      <c r="X1" s="2"/>
      <c r="Y1" s="2"/>
      <c r="Z1" s="2"/>
      <c r="AA1" s="2"/>
      <c r="AB1" s="2"/>
      <c r="AC1" s="2"/>
      <c r="AD1" s="2"/>
      <c r="AE1" s="2"/>
      <c r="AF1" s="2"/>
      <c r="AG1" s="2"/>
      <c r="AH1" s="2"/>
    </row>
    <row r="2" spans="1:34" ht="22.5">
      <c r="A2" s="1" t="str">
        <f>N0_Cover!$B$12</f>
        <v>Scottish Power Transmission</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row>
    <row r="3" spans="1:34" ht="19.5">
      <c r="A3" s="5" t="str">
        <f>"Workbook " &amp; N0_Cover!$B$14</f>
        <v>Workbook N: NARM</v>
      </c>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row>
    <row r="4" spans="1:34" ht="18">
      <c r="A4" s="7" t="str">
        <f>"Submission Version " &amp; N0_Cover!$B$15 &amp; " - Submitted on " &amp; TEXT(N0_Cover!$B$16,"dd mmm yyyy")</f>
        <v>Submission Version 3.0 - Submitted on 09 Dec 2019</v>
      </c>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row>
    <row r="5" spans="1:34" ht="18">
      <c r="A5" s="7" t="str">
        <f>"Template Version: " &amp; N0_Cover!$B$11</f>
        <v>Template Version: v3.0</v>
      </c>
      <c r="B5" s="8"/>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row>
    <row r="6" spans="1:34" ht="19.5">
      <c r="A6" s="5" t="str">
        <f ca="1">"Sheet: " &amp;VLOOKUP(RIGHT(CELL("filename",A1),LEN(CELL("filename",A1))-FIND("]",CELL("filename",A1))),'N0.1_Contents'!$A$11:$B$87,2,FALSE)</f>
        <v>Sheet: N3 Asset Category Risk</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row>
    <row r="7" spans="1:34" ht="18">
      <c r="A7" s="7" t="str">
        <f>"Prices Base: " &amp; 'N0.5_Data_Constants'!C13</f>
        <v>Prices Base: 2018/19</v>
      </c>
      <c r="B7" s="8"/>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row>
    <row r="8" spans="1:34" s="169" customFormat="1">
      <c r="A8" s="171" t="str">
        <f>"Error Checks: " &amp; IF(ISERROR(MATCH("Error",$A$9:$AH$9,0)),"OK","Error")</f>
        <v>Error Checks: OK</v>
      </c>
      <c r="B8" s="172"/>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4"/>
    </row>
    <row r="9" spans="1:34" s="169" customFormat="1">
      <c r="A9" s="175" t="str">
        <f t="shared" ref="A9:AH9" si="0">IF(ISERROR(MATCH("Error",A10:A113,0)),"-","Error")</f>
        <v>-</v>
      </c>
      <c r="B9" s="175" t="str">
        <f t="shared" si="0"/>
        <v>-</v>
      </c>
      <c r="C9" s="175" t="str">
        <f t="shared" si="0"/>
        <v>-</v>
      </c>
      <c r="D9" s="175" t="str">
        <f t="shared" si="0"/>
        <v>-</v>
      </c>
      <c r="E9" s="175" t="str">
        <f t="shared" si="0"/>
        <v>-</v>
      </c>
      <c r="F9" s="175" t="str">
        <f t="shared" si="0"/>
        <v>-</v>
      </c>
      <c r="G9" s="175" t="str">
        <f t="shared" si="0"/>
        <v>-</v>
      </c>
      <c r="H9" s="175" t="str">
        <f t="shared" si="0"/>
        <v>-</v>
      </c>
      <c r="I9" s="175" t="str">
        <f t="shared" si="0"/>
        <v>-</v>
      </c>
      <c r="J9" s="175" t="str">
        <f t="shared" si="0"/>
        <v>-</v>
      </c>
      <c r="K9" s="175" t="str">
        <f t="shared" si="0"/>
        <v>-</v>
      </c>
      <c r="L9" s="175" t="str">
        <f t="shared" si="0"/>
        <v>-</v>
      </c>
      <c r="M9" s="175" t="str">
        <f t="shared" si="0"/>
        <v>-</v>
      </c>
      <c r="N9" s="175" t="str">
        <f t="shared" si="0"/>
        <v>-</v>
      </c>
      <c r="O9" s="175" t="str">
        <f t="shared" si="0"/>
        <v>-</v>
      </c>
      <c r="P9" s="175" t="str">
        <f t="shared" si="0"/>
        <v>-</v>
      </c>
      <c r="Q9" s="175" t="str">
        <f t="shared" si="0"/>
        <v>-</v>
      </c>
      <c r="R9" s="175" t="str">
        <f t="shared" si="0"/>
        <v>-</v>
      </c>
      <c r="S9" s="175" t="str">
        <f t="shared" si="0"/>
        <v>-</v>
      </c>
      <c r="T9" s="175" t="str">
        <f t="shared" si="0"/>
        <v>-</v>
      </c>
      <c r="U9" s="175" t="str">
        <f t="shared" si="0"/>
        <v>-</v>
      </c>
      <c r="V9" s="175" t="str">
        <f t="shared" si="0"/>
        <v>-</v>
      </c>
      <c r="W9" s="175" t="str">
        <f t="shared" si="0"/>
        <v>-</v>
      </c>
      <c r="X9" s="175" t="str">
        <f t="shared" si="0"/>
        <v>-</v>
      </c>
      <c r="Y9" s="175" t="str">
        <f t="shared" si="0"/>
        <v>-</v>
      </c>
      <c r="Z9" s="175" t="str">
        <f t="shared" si="0"/>
        <v>-</v>
      </c>
      <c r="AA9" s="175" t="str">
        <f t="shared" si="0"/>
        <v>-</v>
      </c>
      <c r="AB9" s="175" t="str">
        <f t="shared" si="0"/>
        <v>-</v>
      </c>
      <c r="AC9" s="175" t="str">
        <f t="shared" si="0"/>
        <v>-</v>
      </c>
      <c r="AD9" s="175" t="str">
        <f t="shared" si="0"/>
        <v>-</v>
      </c>
      <c r="AE9" s="175" t="str">
        <f t="shared" si="0"/>
        <v>-</v>
      </c>
      <c r="AF9" s="175" t="str">
        <f t="shared" si="0"/>
        <v>-</v>
      </c>
      <c r="AG9" s="175" t="str">
        <f t="shared" si="0"/>
        <v>-</v>
      </c>
      <c r="AH9" s="175" t="str">
        <f t="shared" si="0"/>
        <v>-</v>
      </c>
    </row>
    <row r="12" spans="1:34">
      <c r="C12" s="3"/>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7030A0"/>
  </sheetPr>
  <dimension ref="A1:AS97"/>
  <sheetViews>
    <sheetView workbookViewId="0"/>
  </sheetViews>
  <sheetFormatPr defaultColWidth="7.85546875" defaultRowHeight="12.75"/>
  <cols>
    <col min="1" max="1" width="8.5703125" style="3" customWidth="1"/>
    <col min="2" max="2" width="44" style="3" bestFit="1" customWidth="1"/>
    <col min="3" max="3" width="9" style="10" customWidth="1"/>
    <col min="4" max="23" width="7.85546875" style="3"/>
    <col min="24" max="24" width="0.5703125" style="3" customWidth="1"/>
    <col min="25" max="28" width="7.85546875" style="3" customWidth="1"/>
    <col min="29" max="29" width="8.140625" style="3" customWidth="1"/>
    <col min="30" max="34" width="7.85546875" style="3" customWidth="1"/>
    <col min="35" max="35" width="1.42578125" style="3" customWidth="1"/>
    <col min="36" max="36" width="7.85546875" style="3" customWidth="1"/>
    <col min="37" max="38" width="10.140625" style="3" customWidth="1"/>
    <col min="39" max="42" width="7.85546875" style="3" customWidth="1"/>
    <col min="43" max="43" width="21" style="3" bestFit="1" customWidth="1"/>
    <col min="44" max="44" width="7.85546875" style="3"/>
    <col min="45" max="45" width="9.28515625" style="3" bestFit="1" customWidth="1"/>
    <col min="46" max="48" width="7.85546875" style="3"/>
    <col min="49" max="49" width="9.42578125" style="3" bestFit="1" customWidth="1"/>
    <col min="50" max="16384" width="7.85546875" style="3"/>
  </cols>
  <sheetData>
    <row r="1" spans="1:42" ht="24.75">
      <c r="A1" s="1" t="str">
        <f>N0_Cover!A1</f>
        <v>RIIO-2 Business Plan Data Template</v>
      </c>
      <c r="B1" s="2"/>
      <c r="C1" s="2"/>
      <c r="D1" s="2"/>
      <c r="E1" s="2"/>
      <c r="F1" s="73"/>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42" ht="22.5">
      <c r="A2" s="1" t="str">
        <f>N0_Cover!$B$12</f>
        <v>Scottish Power Transmission</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row>
    <row r="3" spans="1:42" ht="19.5">
      <c r="A3" s="5" t="str">
        <f>"Workbook " &amp; N0_Cover!$B$14</f>
        <v>Workbook N: NARM</v>
      </c>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row>
    <row r="4" spans="1:42" ht="18">
      <c r="A4" s="7" t="str">
        <f>"Submission Version " &amp; N0_Cover!$B$15 &amp; " - Submitted on " &amp; TEXT(N0_Cover!$B$16,"dd mmm yyyy")</f>
        <v>Submission Version 3.0 - Submitted on 09 Dec 2019</v>
      </c>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row>
    <row r="5" spans="1:42" ht="18">
      <c r="A5" s="7" t="str">
        <f>"Template Version: " &amp; N0_Cover!$B$11</f>
        <v>Template Version: v3.0</v>
      </c>
      <c r="B5" s="8"/>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row>
    <row r="6" spans="1:42" ht="19.5">
      <c r="A6" s="5" t="str">
        <f ca="1">"Sheet: " &amp;VLOOKUP(RIGHT(CELL("filename",A1),LEN(CELL("filename",A1))-FIND("]",CELL("filename",A1))),'N0.1_Contents'!$A$11:$B$87,2,FALSE)</f>
        <v>Sheet: N3.00 Asset Category Risk Summary</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row>
    <row r="7" spans="1:42" ht="18">
      <c r="A7" s="7" t="str">
        <f>"Prices Base: " &amp; 'N0.5_Data_Constants'!C13</f>
        <v>Prices Base: 2018/19</v>
      </c>
      <c r="B7" s="8"/>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row>
    <row r="8" spans="1:42" s="169" customFormat="1">
      <c r="A8" s="171" t="str">
        <f ca="1">"Error Checks: " &amp; IF(ISERROR(MATCH("Error",$A$9:$AP$9,0)),"OK","Error")</f>
        <v>Error Checks: OK</v>
      </c>
      <c r="B8" s="172"/>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4"/>
      <c r="AK8" s="174"/>
      <c r="AL8" s="174"/>
      <c r="AM8" s="174"/>
      <c r="AN8" s="174"/>
      <c r="AO8" s="174"/>
      <c r="AP8" s="174"/>
    </row>
    <row r="9" spans="1:42" s="169" customFormat="1">
      <c r="A9" s="175" t="str">
        <f t="shared" ref="A9:AP9" si="0">IF(ISERROR(MATCH("Error",A10:A186,0)),"-","Error")</f>
        <v>-</v>
      </c>
      <c r="B9" s="175" t="str">
        <f t="shared" ca="1" si="0"/>
        <v>-</v>
      </c>
      <c r="C9" s="175" t="str">
        <f t="shared" si="0"/>
        <v>-</v>
      </c>
      <c r="D9" s="175" t="str">
        <f t="shared" ca="1" si="0"/>
        <v>-</v>
      </c>
      <c r="E9" s="175" t="str">
        <f t="shared" ca="1" si="0"/>
        <v>-</v>
      </c>
      <c r="F9" s="175" t="str">
        <f t="shared" ca="1" si="0"/>
        <v>-</v>
      </c>
      <c r="G9" s="175" t="str">
        <f t="shared" ca="1" si="0"/>
        <v>-</v>
      </c>
      <c r="H9" s="175" t="str">
        <f t="shared" ca="1" si="0"/>
        <v>-</v>
      </c>
      <c r="I9" s="175" t="str">
        <f t="shared" ca="1" si="0"/>
        <v>-</v>
      </c>
      <c r="J9" s="175" t="str">
        <f t="shared" ca="1" si="0"/>
        <v>-</v>
      </c>
      <c r="K9" s="175" t="str">
        <f t="shared" ca="1" si="0"/>
        <v>-</v>
      </c>
      <c r="L9" s="175" t="str">
        <f t="shared" ca="1" si="0"/>
        <v>-</v>
      </c>
      <c r="M9" s="175" t="str">
        <f t="shared" ca="1" si="0"/>
        <v>-</v>
      </c>
      <c r="N9" s="175" t="str">
        <f t="shared" ca="1" si="0"/>
        <v>-</v>
      </c>
      <c r="O9" s="175" t="str">
        <f t="shared" ca="1" si="0"/>
        <v>-</v>
      </c>
      <c r="P9" s="175" t="str">
        <f t="shared" ca="1" si="0"/>
        <v>-</v>
      </c>
      <c r="Q9" s="175" t="str">
        <f t="shared" ca="1" si="0"/>
        <v>-</v>
      </c>
      <c r="R9" s="175" t="str">
        <f t="shared" ca="1" si="0"/>
        <v>-</v>
      </c>
      <c r="S9" s="175" t="str">
        <f t="shared" ca="1" si="0"/>
        <v>-</v>
      </c>
      <c r="T9" s="175" t="str">
        <f t="shared" ca="1" si="0"/>
        <v>-</v>
      </c>
      <c r="U9" s="175" t="str">
        <f t="shared" ca="1" si="0"/>
        <v>-</v>
      </c>
      <c r="V9" s="175" t="str">
        <f t="shared" ca="1" si="0"/>
        <v>-</v>
      </c>
      <c r="W9" s="175" t="str">
        <f t="shared" ca="1" si="0"/>
        <v>-</v>
      </c>
      <c r="X9" s="175" t="str">
        <f t="shared" si="0"/>
        <v>-</v>
      </c>
      <c r="Y9" s="175" t="str">
        <f t="shared" ca="1" si="0"/>
        <v>-</v>
      </c>
      <c r="Z9" s="175" t="str">
        <f t="shared" ca="1" si="0"/>
        <v>-</v>
      </c>
      <c r="AA9" s="175" t="str">
        <f t="shared" ca="1" si="0"/>
        <v>-</v>
      </c>
      <c r="AB9" s="175" t="str">
        <f t="shared" ca="1" si="0"/>
        <v>-</v>
      </c>
      <c r="AC9" s="175" t="str">
        <f t="shared" ca="1" si="0"/>
        <v>-</v>
      </c>
      <c r="AD9" s="175" t="str">
        <f t="shared" ca="1" si="0"/>
        <v>-</v>
      </c>
      <c r="AE9" s="175" t="str">
        <f t="shared" ca="1" si="0"/>
        <v>-</v>
      </c>
      <c r="AF9" s="175" t="str">
        <f t="shared" ca="1" si="0"/>
        <v>-</v>
      </c>
      <c r="AG9" s="175" t="str">
        <f t="shared" ca="1" si="0"/>
        <v>-</v>
      </c>
      <c r="AH9" s="175" t="str">
        <f t="shared" ca="1" si="0"/>
        <v>-</v>
      </c>
      <c r="AI9" s="175" t="str">
        <f t="shared" si="0"/>
        <v>-</v>
      </c>
      <c r="AJ9" s="175" t="str">
        <f t="shared" ca="1" si="0"/>
        <v>-</v>
      </c>
      <c r="AK9" s="175" t="str">
        <f t="shared" ca="1" si="0"/>
        <v>-</v>
      </c>
      <c r="AL9" s="175" t="str">
        <f t="shared" ca="1" si="0"/>
        <v>-</v>
      </c>
      <c r="AM9" s="175" t="str">
        <f t="shared" ca="1" si="0"/>
        <v>-</v>
      </c>
      <c r="AN9" s="175" t="str">
        <f t="shared" ca="1" si="0"/>
        <v>-</v>
      </c>
      <c r="AO9" s="175" t="str">
        <f t="shared" ca="1" si="0"/>
        <v>-</v>
      </c>
      <c r="AP9" s="175" t="str">
        <f t="shared" ca="1" si="0"/>
        <v>-</v>
      </c>
    </row>
    <row r="12" spans="1:42" ht="18">
      <c r="A12" s="9" t="s">
        <v>157</v>
      </c>
      <c r="C12" s="3"/>
    </row>
    <row r="13" spans="1:42" ht="12.75" customHeight="1">
      <c r="A13" s="9"/>
      <c r="C13" s="3"/>
    </row>
    <row r="14" spans="1:42">
      <c r="C14" s="3"/>
    </row>
    <row r="15" spans="1:42">
      <c r="C15" s="3"/>
    </row>
    <row r="16" spans="1:42" ht="202.5">
      <c r="A16" s="195"/>
      <c r="B16" s="195" t="s">
        <v>4</v>
      </c>
      <c r="C16" s="64" t="s">
        <v>53</v>
      </c>
      <c r="D16" s="130" t="s">
        <v>394</v>
      </c>
      <c r="E16" s="130" t="s">
        <v>223</v>
      </c>
      <c r="F16" s="130" t="s">
        <v>206</v>
      </c>
      <c r="G16" s="130" t="s">
        <v>207</v>
      </c>
      <c r="H16" s="130" t="s">
        <v>3</v>
      </c>
      <c r="I16" s="130" t="s">
        <v>114</v>
      </c>
      <c r="J16" s="130" t="s">
        <v>104</v>
      </c>
      <c r="K16" s="130" t="s">
        <v>113</v>
      </c>
      <c r="L16" s="130" t="s">
        <v>389</v>
      </c>
      <c r="M16" s="130" t="s">
        <v>112</v>
      </c>
      <c r="N16" s="130" t="s">
        <v>111</v>
      </c>
      <c r="O16" s="130" t="s">
        <v>390</v>
      </c>
      <c r="P16" s="130" t="s">
        <v>110</v>
      </c>
      <c r="Q16" s="130" t="str">
        <f>'N1.1_Intervention_Definitions'!A17</f>
        <v>Indirect Intervention</v>
      </c>
      <c r="R16" s="130" t="s">
        <v>109</v>
      </c>
      <c r="S16" s="130" t="s">
        <v>108</v>
      </c>
      <c r="T16" s="130" t="s">
        <v>58</v>
      </c>
      <c r="U16" s="130" t="s">
        <v>107</v>
      </c>
      <c r="V16" s="130" t="s">
        <v>106</v>
      </c>
      <c r="W16" s="130" t="s">
        <v>224</v>
      </c>
      <c r="Y16" s="130" t="s">
        <v>64</v>
      </c>
      <c r="Z16" s="130" t="s">
        <v>65</v>
      </c>
      <c r="AA16" s="130" t="s">
        <v>158</v>
      </c>
      <c r="AB16" s="130" t="s">
        <v>159</v>
      </c>
      <c r="AP16" s="130" t="s">
        <v>225</v>
      </c>
    </row>
    <row r="17" spans="1:42">
      <c r="A17" s="196" t="s">
        <v>305</v>
      </c>
      <c r="B17" s="18" t="str">
        <f ca="1">INDIRECT("N3." &amp;$A17 &amp; "!$A$12")</f>
        <v>132kV Circuit Breaker</v>
      </c>
      <c r="C17" s="65" t="s">
        <v>55</v>
      </c>
      <c r="D17" s="35">
        <f t="shared" ref="D17:M26" ca="1" si="1">INDIRECT("N3." &amp; $A17 &amp;"!Q" &amp; D$97)</f>
        <v>298.06083435065455</v>
      </c>
      <c r="E17" s="35">
        <f t="shared" ca="1" si="1"/>
        <v>15.462328736886448</v>
      </c>
      <c r="F17" s="35">
        <f t="shared" ca="1" si="1"/>
        <v>0</v>
      </c>
      <c r="G17" s="35">
        <f t="shared" ca="1" si="1"/>
        <v>0</v>
      </c>
      <c r="H17" s="35">
        <f t="shared" ca="1" si="1"/>
        <v>5.2202938759893929</v>
      </c>
      <c r="I17" s="35">
        <f t="shared" ca="1" si="1"/>
        <v>0</v>
      </c>
      <c r="J17" s="34">
        <f t="shared" ca="1" si="1"/>
        <v>0</v>
      </c>
      <c r="K17" s="35">
        <f t="shared" ca="1" si="1"/>
        <v>-8.9575285328453784</v>
      </c>
      <c r="L17" s="35">
        <f t="shared" ca="1" si="1"/>
        <v>0</v>
      </c>
      <c r="M17" s="35">
        <f t="shared" ca="1" si="1"/>
        <v>0</v>
      </c>
      <c r="N17" s="35">
        <f t="shared" ref="N17:W26" ca="1" si="2">INDIRECT("N3." &amp; $A17 &amp;"!Q" &amp; N$97)</f>
        <v>0</v>
      </c>
      <c r="O17" s="35">
        <f t="shared" ca="1" si="2"/>
        <v>0</v>
      </c>
      <c r="P17" s="35">
        <f t="shared" ca="1" si="2"/>
        <v>0</v>
      </c>
      <c r="Q17" s="35">
        <f t="shared" ca="1" si="2"/>
        <v>0</v>
      </c>
      <c r="R17" s="34">
        <f t="shared" ca="1" si="2"/>
        <v>0</v>
      </c>
      <c r="S17" s="34">
        <f t="shared" ca="1" si="2"/>
        <v>0</v>
      </c>
      <c r="T17" s="34">
        <f t="shared" ca="1" si="2"/>
        <v>0</v>
      </c>
      <c r="U17" s="34">
        <f t="shared" ca="1" si="2"/>
        <v>0</v>
      </c>
      <c r="V17" s="35">
        <f ca="1">INDIRECT("N3." &amp; $A17 &amp;"!Q" &amp; V$97)</f>
        <v>0</v>
      </c>
      <c r="W17" s="35">
        <f t="shared" ca="1" si="2"/>
        <v>11.725094080030463</v>
      </c>
      <c r="Y17" s="97">
        <f t="shared" ref="Y17:Y53" ca="1" si="3">SUM(K17:M17)</f>
        <v>-8.9575285328453784</v>
      </c>
      <c r="Z17" s="97">
        <f t="shared" ref="Z17:Z53" ca="1" si="4">SUM(N17:P17)</f>
        <v>0</v>
      </c>
      <c r="AA17" s="97">
        <f ca="1">F17+G17+Q17</f>
        <v>0</v>
      </c>
      <c r="AB17" s="97">
        <f ca="1">SUM(F17:V17)-SUM(Y17:AA17)</f>
        <v>5.2202938759893929</v>
      </c>
      <c r="AP17" s="131" t="str">
        <f t="shared" ref="AP17:AP53" ca="1" si="5">IF(ABS(W17-SUM(E17:V17)) &lt;0.1,"OK","Error")</f>
        <v>OK</v>
      </c>
    </row>
    <row r="18" spans="1:42">
      <c r="A18" s="196" t="s">
        <v>306</v>
      </c>
      <c r="B18" s="18" t="str">
        <f t="shared" ref="B18:B53" ca="1" si="6">INDIRECT("N3." &amp;$A18 &amp; "!$A$12")</f>
        <v>132kV Transformer</v>
      </c>
      <c r="C18" s="65" t="s">
        <v>55</v>
      </c>
      <c r="D18" s="35">
        <f t="shared" ca="1" si="1"/>
        <v>280.63059374402957</v>
      </c>
      <c r="E18" s="35">
        <f t="shared" ca="1" si="1"/>
        <v>35.377875157591625</v>
      </c>
      <c r="F18" s="35">
        <f t="shared" ca="1" si="1"/>
        <v>0</v>
      </c>
      <c r="G18" s="35">
        <f t="shared" ca="1" si="1"/>
        <v>0</v>
      </c>
      <c r="H18" s="35">
        <f t="shared" ca="1" si="1"/>
        <v>18.114760055382064</v>
      </c>
      <c r="I18" s="35">
        <f t="shared" ca="1" si="1"/>
        <v>0</v>
      </c>
      <c r="J18" s="34">
        <f t="shared" ca="1" si="1"/>
        <v>0</v>
      </c>
      <c r="K18" s="35">
        <f t="shared" ca="1" si="1"/>
        <v>-1.2836476346571553</v>
      </c>
      <c r="L18" s="35">
        <f t="shared" ca="1" si="1"/>
        <v>0</v>
      </c>
      <c r="M18" s="35">
        <f t="shared" ca="1" si="1"/>
        <v>-0.7116223973604433</v>
      </c>
      <c r="N18" s="35">
        <f t="shared" ca="1" si="2"/>
        <v>-7.6850345932029231</v>
      </c>
      <c r="O18" s="35">
        <f t="shared" ca="1" si="2"/>
        <v>0</v>
      </c>
      <c r="P18" s="35">
        <f t="shared" ca="1" si="2"/>
        <v>0</v>
      </c>
      <c r="Q18" s="35">
        <f t="shared" ca="1" si="2"/>
        <v>0</v>
      </c>
      <c r="R18" s="34">
        <f t="shared" ca="1" si="2"/>
        <v>0</v>
      </c>
      <c r="S18" s="34">
        <f t="shared" ca="1" si="2"/>
        <v>0</v>
      </c>
      <c r="T18" s="34">
        <f t="shared" ca="1" si="2"/>
        <v>0</v>
      </c>
      <c r="U18" s="34">
        <f t="shared" ca="1" si="2"/>
        <v>0</v>
      </c>
      <c r="V18" s="35">
        <f t="shared" ca="1" si="2"/>
        <v>0</v>
      </c>
      <c r="W18" s="35">
        <f t="shared" ca="1" si="2"/>
        <v>43.812330587753173</v>
      </c>
      <c r="Y18" s="97">
        <f t="shared" ca="1" si="3"/>
        <v>-1.9952700320175984</v>
      </c>
      <c r="Z18" s="97">
        <f t="shared" ca="1" si="4"/>
        <v>-7.6850345932029231</v>
      </c>
      <c r="AA18" s="97">
        <f t="shared" ref="AA18:AA53" ca="1" si="7">F18+G18+Q18</f>
        <v>0</v>
      </c>
      <c r="AB18" s="97">
        <f t="shared" ref="AB18:AB53" ca="1" si="8">SUM(F18:V18)-SUM(Y18:AA18)</f>
        <v>18.114760055382064</v>
      </c>
      <c r="AP18" s="131" t="str">
        <f t="shared" ca="1" si="5"/>
        <v>OK</v>
      </c>
    </row>
    <row r="19" spans="1:42">
      <c r="A19" s="196" t="s">
        <v>307</v>
      </c>
      <c r="B19" s="18" t="str">
        <f t="shared" ca="1" si="6"/>
        <v>132kV Reactor</v>
      </c>
      <c r="C19" s="65" t="s">
        <v>55</v>
      </c>
      <c r="D19" s="35">
        <f t="shared" ca="1" si="1"/>
        <v>0</v>
      </c>
      <c r="E19" s="35">
        <f t="shared" ca="1" si="1"/>
        <v>0.49898763783365174</v>
      </c>
      <c r="F19" s="35">
        <f t="shared" ca="1" si="1"/>
        <v>0</v>
      </c>
      <c r="G19" s="35">
        <f t="shared" ca="1" si="1"/>
        <v>0</v>
      </c>
      <c r="H19" s="35">
        <f t="shared" ca="1" si="1"/>
        <v>0.18083354309618324</v>
      </c>
      <c r="I19" s="35">
        <f t="shared" ca="1" si="1"/>
        <v>0</v>
      </c>
      <c r="J19" s="34">
        <f t="shared" ca="1" si="1"/>
        <v>0</v>
      </c>
      <c r="K19" s="35">
        <f t="shared" ca="1" si="1"/>
        <v>0</v>
      </c>
      <c r="L19" s="35">
        <f t="shared" ca="1" si="1"/>
        <v>0</v>
      </c>
      <c r="M19" s="35">
        <f t="shared" ca="1" si="1"/>
        <v>0</v>
      </c>
      <c r="N19" s="35">
        <f t="shared" ca="1" si="2"/>
        <v>0</v>
      </c>
      <c r="O19" s="35">
        <f t="shared" ca="1" si="2"/>
        <v>0</v>
      </c>
      <c r="P19" s="35">
        <f t="shared" ca="1" si="2"/>
        <v>0</v>
      </c>
      <c r="Q19" s="35">
        <f t="shared" ca="1" si="2"/>
        <v>0</v>
      </c>
      <c r="R19" s="34">
        <f t="shared" ca="1" si="2"/>
        <v>0</v>
      </c>
      <c r="S19" s="34">
        <f t="shared" ca="1" si="2"/>
        <v>0</v>
      </c>
      <c r="T19" s="34">
        <f t="shared" ca="1" si="2"/>
        <v>0</v>
      </c>
      <c r="U19" s="34">
        <f t="shared" ca="1" si="2"/>
        <v>0</v>
      </c>
      <c r="V19" s="35">
        <f t="shared" ca="1" si="2"/>
        <v>0</v>
      </c>
      <c r="W19" s="35">
        <f t="shared" ca="1" si="2"/>
        <v>0.67982118092983501</v>
      </c>
      <c r="Y19" s="97">
        <f t="shared" ca="1" si="3"/>
        <v>0</v>
      </c>
      <c r="Z19" s="97">
        <f t="shared" ca="1" si="4"/>
        <v>0</v>
      </c>
      <c r="AA19" s="97">
        <f t="shared" ca="1" si="7"/>
        <v>0</v>
      </c>
      <c r="AB19" s="97">
        <f t="shared" ca="1" si="8"/>
        <v>0.18083354309618324</v>
      </c>
      <c r="AP19" s="131" t="str">
        <f t="shared" ca="1" si="5"/>
        <v>OK</v>
      </c>
    </row>
    <row r="20" spans="1:42">
      <c r="A20" s="196" t="s">
        <v>308</v>
      </c>
      <c r="B20" s="18" t="str">
        <f t="shared" ca="1" si="6"/>
        <v>132kV Underground Cable</v>
      </c>
      <c r="C20" s="65" t="s">
        <v>55</v>
      </c>
      <c r="D20" s="35">
        <f t="shared" ca="1" si="1"/>
        <v>544.14319119093136</v>
      </c>
      <c r="E20" s="35">
        <f t="shared" ca="1" si="1"/>
        <v>30.478968565857194</v>
      </c>
      <c r="F20" s="35">
        <f t="shared" ca="1" si="1"/>
        <v>1.5302478147143138E-3</v>
      </c>
      <c r="G20" s="35">
        <f t="shared" ca="1" si="1"/>
        <v>-0.34058527719687548</v>
      </c>
      <c r="H20" s="35">
        <f t="shared" ca="1" si="1"/>
        <v>12.129812038626547</v>
      </c>
      <c r="I20" s="35">
        <f t="shared" ca="1" si="1"/>
        <v>0</v>
      </c>
      <c r="J20" s="34">
        <f t="shared" ca="1" si="1"/>
        <v>0</v>
      </c>
      <c r="K20" s="35">
        <f t="shared" ca="1" si="1"/>
        <v>-22.86306764022466</v>
      </c>
      <c r="L20" s="35">
        <f t="shared" ca="1" si="1"/>
        <v>0</v>
      </c>
      <c r="M20" s="35">
        <f t="shared" ca="1" si="1"/>
        <v>-5.755713136080759E-2</v>
      </c>
      <c r="N20" s="35">
        <f t="shared" ca="1" si="2"/>
        <v>-7.095426883762384</v>
      </c>
      <c r="O20" s="35">
        <f t="shared" ca="1" si="2"/>
        <v>0</v>
      </c>
      <c r="P20" s="35">
        <f t="shared" ca="1" si="2"/>
        <v>0</v>
      </c>
      <c r="Q20" s="35">
        <f t="shared" ca="1" si="2"/>
        <v>0</v>
      </c>
      <c r="R20" s="34">
        <f t="shared" ca="1" si="2"/>
        <v>0</v>
      </c>
      <c r="S20" s="34">
        <f t="shared" ca="1" si="2"/>
        <v>0</v>
      </c>
      <c r="T20" s="34">
        <f t="shared" ca="1" si="2"/>
        <v>0</v>
      </c>
      <c r="U20" s="34">
        <f t="shared" ca="1" si="2"/>
        <v>0</v>
      </c>
      <c r="V20" s="35">
        <f t="shared" ca="1" si="2"/>
        <v>0</v>
      </c>
      <c r="W20" s="35">
        <f t="shared" ca="1" si="2"/>
        <v>12.253673919753727</v>
      </c>
      <c r="Y20" s="97">
        <f t="shared" ca="1" si="3"/>
        <v>-22.920624771585466</v>
      </c>
      <c r="Z20" s="97">
        <f ca="1">SUM(N20:P20)</f>
        <v>-7.095426883762384</v>
      </c>
      <c r="AA20" s="97">
        <f ca="1">F20+G20+Q20</f>
        <v>-0.33905502938216114</v>
      </c>
      <c r="AB20" s="97">
        <f t="shared" ca="1" si="8"/>
        <v>12.12981203862655</v>
      </c>
      <c r="AP20" s="131" t="str">
        <f t="shared" ca="1" si="5"/>
        <v>OK</v>
      </c>
    </row>
    <row r="21" spans="1:42">
      <c r="A21" s="196" t="s">
        <v>309</v>
      </c>
      <c r="B21" s="18" t="str">
        <f t="shared" ca="1" si="6"/>
        <v>132kV OHL Conductor</v>
      </c>
      <c r="C21" s="65" t="s">
        <v>55</v>
      </c>
      <c r="D21" s="35">
        <f t="shared" ca="1" si="1"/>
        <v>1432.302122311967</v>
      </c>
      <c r="E21" s="35">
        <f t="shared" ca="1" si="1"/>
        <v>37.407540311781034</v>
      </c>
      <c r="F21" s="35">
        <f t="shared" ca="1" si="1"/>
        <v>0</v>
      </c>
      <c r="G21" s="35">
        <f t="shared" ca="1" si="1"/>
        <v>-0.3511729313744863</v>
      </c>
      <c r="H21" s="35">
        <f t="shared" ca="1" si="1"/>
        <v>15.675048335804005</v>
      </c>
      <c r="I21" s="35">
        <f t="shared" ca="1" si="1"/>
        <v>0</v>
      </c>
      <c r="J21" s="34">
        <f t="shared" ca="1" si="1"/>
        <v>0</v>
      </c>
      <c r="K21" s="35">
        <f t="shared" ca="1" si="1"/>
        <v>-18.965249236838183</v>
      </c>
      <c r="L21" s="35">
        <f t="shared" ca="1" si="1"/>
        <v>0</v>
      </c>
      <c r="M21" s="35">
        <f t="shared" ca="1" si="1"/>
        <v>-1.0272686466133392</v>
      </c>
      <c r="N21" s="35">
        <f t="shared" ca="1" si="2"/>
        <v>0</v>
      </c>
      <c r="O21" s="35">
        <f t="shared" ca="1" si="2"/>
        <v>0</v>
      </c>
      <c r="P21" s="35">
        <f t="shared" ca="1" si="2"/>
        <v>0</v>
      </c>
      <c r="Q21" s="35">
        <f t="shared" ca="1" si="2"/>
        <v>0</v>
      </c>
      <c r="R21" s="34">
        <f t="shared" ca="1" si="2"/>
        <v>0</v>
      </c>
      <c r="S21" s="34">
        <f t="shared" ca="1" si="2"/>
        <v>0</v>
      </c>
      <c r="T21" s="34">
        <f t="shared" ca="1" si="2"/>
        <v>0</v>
      </c>
      <c r="U21" s="34">
        <f t="shared" ca="1" si="2"/>
        <v>0</v>
      </c>
      <c r="V21" s="35">
        <f t="shared" ca="1" si="2"/>
        <v>0</v>
      </c>
      <c r="W21" s="35">
        <f t="shared" ca="1" si="2"/>
        <v>32.738897832759037</v>
      </c>
      <c r="Y21" s="97">
        <f t="shared" ca="1" si="3"/>
        <v>-19.992517883451523</v>
      </c>
      <c r="Z21" s="97">
        <f t="shared" ca="1" si="4"/>
        <v>0</v>
      </c>
      <c r="AA21" s="97">
        <f t="shared" ca="1" si="7"/>
        <v>-0.3511729313744863</v>
      </c>
      <c r="AB21" s="97">
        <f t="shared" ca="1" si="8"/>
        <v>15.675048335804004</v>
      </c>
      <c r="AP21" s="131" t="str">
        <f t="shared" ca="1" si="5"/>
        <v>OK</v>
      </c>
    </row>
    <row r="22" spans="1:42">
      <c r="A22" s="196" t="s">
        <v>310</v>
      </c>
      <c r="B22" s="18" t="str">
        <f t="shared" ca="1" si="6"/>
        <v>132kV OHL Fittings</v>
      </c>
      <c r="C22" s="65" t="s">
        <v>55</v>
      </c>
      <c r="D22" s="35">
        <f t="shared" ca="1" si="1"/>
        <v>2667.7257624743465</v>
      </c>
      <c r="E22" s="35">
        <f t="shared" ca="1" si="1"/>
        <v>410.82707021084286</v>
      </c>
      <c r="F22" s="35">
        <f t="shared" ca="1" si="1"/>
        <v>0</v>
      </c>
      <c r="G22" s="35">
        <f t="shared" ca="1" si="1"/>
        <v>-1.5241696145798984</v>
      </c>
      <c r="H22" s="35">
        <f t="shared" ca="1" si="1"/>
        <v>288.16141760342464</v>
      </c>
      <c r="I22" s="35">
        <f t="shared" ca="1" si="1"/>
        <v>0</v>
      </c>
      <c r="J22" s="34">
        <f t="shared" ca="1" si="1"/>
        <v>0</v>
      </c>
      <c r="K22" s="35">
        <f t="shared" ca="1" si="1"/>
        <v>-365.20888417235858</v>
      </c>
      <c r="L22" s="35">
        <f t="shared" ca="1" si="1"/>
        <v>0</v>
      </c>
      <c r="M22" s="35">
        <f t="shared" ca="1" si="1"/>
        <v>-29.049383682245903</v>
      </c>
      <c r="N22" s="35">
        <f t="shared" ca="1" si="2"/>
        <v>0</v>
      </c>
      <c r="O22" s="35">
        <f t="shared" ca="1" si="2"/>
        <v>0</v>
      </c>
      <c r="P22" s="35">
        <f t="shared" ca="1" si="2"/>
        <v>0</v>
      </c>
      <c r="Q22" s="35">
        <f t="shared" ca="1" si="2"/>
        <v>0</v>
      </c>
      <c r="R22" s="34">
        <f t="shared" ca="1" si="2"/>
        <v>0</v>
      </c>
      <c r="S22" s="34">
        <f t="shared" ca="1" si="2"/>
        <v>0</v>
      </c>
      <c r="T22" s="34">
        <f t="shared" ca="1" si="2"/>
        <v>0</v>
      </c>
      <c r="U22" s="34">
        <f t="shared" ca="1" si="2"/>
        <v>0</v>
      </c>
      <c r="V22" s="35">
        <f t="shared" ca="1" si="2"/>
        <v>0</v>
      </c>
      <c r="W22" s="35">
        <f t="shared" ca="1" si="2"/>
        <v>303.20605034508316</v>
      </c>
      <c r="Y22" s="97">
        <f t="shared" ca="1" si="3"/>
        <v>-394.25826785460447</v>
      </c>
      <c r="Z22" s="97">
        <f t="shared" ca="1" si="4"/>
        <v>0</v>
      </c>
      <c r="AA22" s="97">
        <f t="shared" ca="1" si="7"/>
        <v>-1.5241696145798984</v>
      </c>
      <c r="AB22" s="97">
        <f t="shared" ca="1" si="8"/>
        <v>288.16141760342464</v>
      </c>
      <c r="AP22" s="131" t="str">
        <f t="shared" ca="1" si="5"/>
        <v>OK</v>
      </c>
    </row>
    <row r="23" spans="1:42">
      <c r="A23" s="196" t="s">
        <v>311</v>
      </c>
      <c r="B23" s="18" t="str">
        <f t="shared" ca="1" si="6"/>
        <v>132kV OHL Tower</v>
      </c>
      <c r="C23" s="65" t="s">
        <v>55</v>
      </c>
      <c r="D23" s="35">
        <f t="shared" ca="1" si="1"/>
        <v>2364.6444614810066</v>
      </c>
      <c r="E23" s="35">
        <f t="shared" ca="1" si="1"/>
        <v>223.67853675631423</v>
      </c>
      <c r="F23" s="35">
        <f t="shared" ca="1" si="1"/>
        <v>0</v>
      </c>
      <c r="G23" s="35">
        <f t="shared" ca="1" si="1"/>
        <v>-21.629459434473674</v>
      </c>
      <c r="H23" s="35">
        <f t="shared" ca="1" si="1"/>
        <v>121.39871199686633</v>
      </c>
      <c r="I23" s="35">
        <f t="shared" ca="1" si="1"/>
        <v>0</v>
      </c>
      <c r="J23" s="34">
        <f t="shared" ca="1" si="1"/>
        <v>0</v>
      </c>
      <c r="K23" s="35">
        <f t="shared" ca="1" si="1"/>
        <v>-7.4106840641028375</v>
      </c>
      <c r="L23" s="35">
        <f t="shared" ca="1" si="1"/>
        <v>0</v>
      </c>
      <c r="M23" s="35">
        <f t="shared" ca="1" si="1"/>
        <v>-1.2864782401539057</v>
      </c>
      <c r="N23" s="35">
        <f t="shared" ca="1" si="2"/>
        <v>-105.82327815599754</v>
      </c>
      <c r="O23" s="35">
        <f t="shared" ca="1" si="2"/>
        <v>0</v>
      </c>
      <c r="P23" s="35">
        <f t="shared" ca="1" si="2"/>
        <v>0</v>
      </c>
      <c r="Q23" s="35">
        <f t="shared" ca="1" si="2"/>
        <v>0</v>
      </c>
      <c r="R23" s="34">
        <f t="shared" ca="1" si="2"/>
        <v>0</v>
      </c>
      <c r="S23" s="34">
        <f t="shared" ca="1" si="2"/>
        <v>0</v>
      </c>
      <c r="T23" s="34">
        <f t="shared" ca="1" si="2"/>
        <v>0</v>
      </c>
      <c r="U23" s="34">
        <f t="shared" ca="1" si="2"/>
        <v>0</v>
      </c>
      <c r="V23" s="35">
        <f t="shared" ca="1" si="2"/>
        <v>0</v>
      </c>
      <c r="W23" s="35">
        <f t="shared" ca="1" si="2"/>
        <v>208.9273488584526</v>
      </c>
      <c r="Y23" s="97">
        <f t="shared" ca="1" si="3"/>
        <v>-8.697162304256743</v>
      </c>
      <c r="Z23" s="97">
        <f t="shared" ca="1" si="4"/>
        <v>-105.82327815599754</v>
      </c>
      <c r="AA23" s="97">
        <f t="shared" ca="1" si="7"/>
        <v>-21.629459434473674</v>
      </c>
      <c r="AB23" s="97">
        <f t="shared" ca="1" si="8"/>
        <v>121.39871199686634</v>
      </c>
      <c r="AP23" s="131" t="str">
        <f t="shared" ca="1" si="5"/>
        <v>OK</v>
      </c>
    </row>
    <row r="24" spans="1:42">
      <c r="A24" s="196" t="s">
        <v>312</v>
      </c>
      <c r="B24" s="18" t="str">
        <f t="shared" ca="1" si="6"/>
        <v>275kV Circuit Breaker</v>
      </c>
      <c r="C24" s="65" t="s">
        <v>55</v>
      </c>
      <c r="D24" s="35">
        <f t="shared" ca="1" si="1"/>
        <v>661.24239497308429</v>
      </c>
      <c r="E24" s="35">
        <f t="shared" ca="1" si="1"/>
        <v>19.202085856712824</v>
      </c>
      <c r="F24" s="35">
        <f t="shared" ca="1" si="1"/>
        <v>0</v>
      </c>
      <c r="G24" s="35">
        <f t="shared" ca="1" si="1"/>
        <v>0</v>
      </c>
      <c r="H24" s="35">
        <f t="shared" ca="1" si="1"/>
        <v>8.8617644978851224</v>
      </c>
      <c r="I24" s="35">
        <f t="shared" ca="1" si="1"/>
        <v>0</v>
      </c>
      <c r="J24" s="34">
        <f t="shared" ca="1" si="1"/>
        <v>0</v>
      </c>
      <c r="K24" s="35">
        <f t="shared" ca="1" si="1"/>
        <v>-17.066998094123484</v>
      </c>
      <c r="L24" s="35">
        <f t="shared" ca="1" si="1"/>
        <v>0</v>
      </c>
      <c r="M24" s="35">
        <f t="shared" ca="1" si="1"/>
        <v>0</v>
      </c>
      <c r="N24" s="35">
        <f t="shared" ca="1" si="2"/>
        <v>0</v>
      </c>
      <c r="O24" s="35">
        <f t="shared" ca="1" si="2"/>
        <v>0</v>
      </c>
      <c r="P24" s="35">
        <f t="shared" ca="1" si="2"/>
        <v>0</v>
      </c>
      <c r="Q24" s="35">
        <f t="shared" ca="1" si="2"/>
        <v>0</v>
      </c>
      <c r="R24" s="34">
        <f t="shared" ca="1" si="2"/>
        <v>0</v>
      </c>
      <c r="S24" s="34">
        <f t="shared" ca="1" si="2"/>
        <v>0</v>
      </c>
      <c r="T24" s="34">
        <f t="shared" ca="1" si="2"/>
        <v>0</v>
      </c>
      <c r="U24" s="34">
        <f t="shared" ca="1" si="2"/>
        <v>0</v>
      </c>
      <c r="V24" s="35">
        <f t="shared" ca="1" si="2"/>
        <v>0</v>
      </c>
      <c r="W24" s="35">
        <f t="shared" ca="1" si="2"/>
        <v>10.99685226047446</v>
      </c>
      <c r="Y24" s="97">
        <f t="shared" ca="1" si="3"/>
        <v>-17.066998094123484</v>
      </c>
      <c r="Z24" s="97">
        <f t="shared" ca="1" si="4"/>
        <v>0</v>
      </c>
      <c r="AA24" s="97">
        <f t="shared" ca="1" si="7"/>
        <v>0</v>
      </c>
      <c r="AB24" s="97">
        <f t="shared" ca="1" si="8"/>
        <v>8.8617644978851224</v>
      </c>
      <c r="AP24" s="131" t="str">
        <f t="shared" ca="1" si="5"/>
        <v>OK</v>
      </c>
    </row>
    <row r="25" spans="1:42">
      <c r="A25" s="196" t="s">
        <v>313</v>
      </c>
      <c r="B25" s="18" t="str">
        <f t="shared" ca="1" si="6"/>
        <v>275kV Transformer</v>
      </c>
      <c r="C25" s="65" t="s">
        <v>55</v>
      </c>
      <c r="D25" s="35">
        <f t="shared" ca="1" si="1"/>
        <v>338.59866093020941</v>
      </c>
      <c r="E25" s="35">
        <f t="shared" ca="1" si="1"/>
        <v>35.377875157591625</v>
      </c>
      <c r="F25" s="35">
        <f t="shared" ca="1" si="1"/>
        <v>0</v>
      </c>
      <c r="G25" s="35">
        <f t="shared" ca="1" si="1"/>
        <v>0</v>
      </c>
      <c r="H25" s="35">
        <f t="shared" ca="1" si="1"/>
        <v>5.6726812695194493</v>
      </c>
      <c r="I25" s="35">
        <f t="shared" ca="1" si="1"/>
        <v>0</v>
      </c>
      <c r="J25" s="34">
        <f t="shared" ca="1" si="1"/>
        <v>0</v>
      </c>
      <c r="K25" s="35">
        <f t="shared" ca="1" si="1"/>
        <v>-4.3908588409115659</v>
      </c>
      <c r="L25" s="35">
        <f t="shared" ca="1" si="1"/>
        <v>0</v>
      </c>
      <c r="M25" s="35">
        <f t="shared" ca="1" si="1"/>
        <v>-4.4729033747575944</v>
      </c>
      <c r="N25" s="35">
        <f t="shared" ca="1" si="2"/>
        <v>-3.1109011904911745</v>
      </c>
      <c r="O25" s="35">
        <f t="shared" ca="1" si="2"/>
        <v>0</v>
      </c>
      <c r="P25" s="35">
        <f t="shared" ca="1" si="2"/>
        <v>0</v>
      </c>
      <c r="Q25" s="35">
        <f t="shared" ca="1" si="2"/>
        <v>0</v>
      </c>
      <c r="R25" s="34">
        <f t="shared" ca="1" si="2"/>
        <v>0</v>
      </c>
      <c r="S25" s="34">
        <f t="shared" ca="1" si="2"/>
        <v>0</v>
      </c>
      <c r="T25" s="34">
        <f t="shared" ca="1" si="2"/>
        <v>0</v>
      </c>
      <c r="U25" s="34">
        <f t="shared" ca="1" si="2"/>
        <v>0</v>
      </c>
      <c r="V25" s="35">
        <f t="shared" ca="1" si="2"/>
        <v>0</v>
      </c>
      <c r="W25" s="35">
        <f t="shared" ca="1" si="2"/>
        <v>29.075893020950744</v>
      </c>
      <c r="Y25" s="97">
        <f t="shared" ca="1" si="3"/>
        <v>-8.8637622156691602</v>
      </c>
      <c r="Z25" s="97">
        <f t="shared" ca="1" si="4"/>
        <v>-3.1109011904911745</v>
      </c>
      <c r="AA25" s="97">
        <f t="shared" ca="1" si="7"/>
        <v>0</v>
      </c>
      <c r="AB25" s="97">
        <f t="shared" ca="1" si="8"/>
        <v>5.6726812695194493</v>
      </c>
      <c r="AP25" s="131" t="str">
        <f t="shared" ca="1" si="5"/>
        <v>OK</v>
      </c>
    </row>
    <row r="26" spans="1:42">
      <c r="A26" s="196" t="s">
        <v>314</v>
      </c>
      <c r="B26" s="18" t="str">
        <f t="shared" ca="1" si="6"/>
        <v>275kV Reactor</v>
      </c>
      <c r="C26" s="65" t="s">
        <v>55</v>
      </c>
      <c r="D26" s="35">
        <f t="shared" ca="1" si="1"/>
        <v>0</v>
      </c>
      <c r="E26" s="35">
        <f t="shared" ca="1" si="1"/>
        <v>0.89526974328493303</v>
      </c>
      <c r="F26" s="35">
        <f t="shared" ca="1" si="1"/>
        <v>0</v>
      </c>
      <c r="G26" s="35">
        <f t="shared" ca="1" si="1"/>
        <v>0</v>
      </c>
      <c r="H26" s="35">
        <f t="shared" ca="1" si="1"/>
        <v>0.18774540657926003</v>
      </c>
      <c r="I26" s="35">
        <f t="shared" ca="1" si="1"/>
        <v>0</v>
      </c>
      <c r="J26" s="34">
        <f t="shared" ca="1" si="1"/>
        <v>0</v>
      </c>
      <c r="K26" s="35">
        <f t="shared" ca="1" si="1"/>
        <v>0</v>
      </c>
      <c r="L26" s="35">
        <f t="shared" ca="1" si="1"/>
        <v>0</v>
      </c>
      <c r="M26" s="35">
        <f t="shared" ca="1" si="1"/>
        <v>0</v>
      </c>
      <c r="N26" s="35">
        <f t="shared" ca="1" si="2"/>
        <v>-0.23751869033205056</v>
      </c>
      <c r="O26" s="35">
        <f t="shared" ca="1" si="2"/>
        <v>0</v>
      </c>
      <c r="P26" s="35">
        <f t="shared" ca="1" si="2"/>
        <v>0</v>
      </c>
      <c r="Q26" s="35">
        <f t="shared" ca="1" si="2"/>
        <v>0</v>
      </c>
      <c r="R26" s="34">
        <f t="shared" ca="1" si="2"/>
        <v>0</v>
      </c>
      <c r="S26" s="34">
        <f t="shared" ca="1" si="2"/>
        <v>0</v>
      </c>
      <c r="T26" s="34">
        <f t="shared" ca="1" si="2"/>
        <v>0</v>
      </c>
      <c r="U26" s="34">
        <f t="shared" ca="1" si="2"/>
        <v>0</v>
      </c>
      <c r="V26" s="35">
        <f t="shared" ca="1" si="2"/>
        <v>0</v>
      </c>
      <c r="W26" s="35">
        <f t="shared" ca="1" si="2"/>
        <v>0.84549645953214236</v>
      </c>
      <c r="Y26" s="97">
        <f t="shared" ca="1" si="3"/>
        <v>0</v>
      </c>
      <c r="Z26" s="97">
        <f t="shared" ca="1" si="4"/>
        <v>-0.23751869033205056</v>
      </c>
      <c r="AA26" s="97">
        <f t="shared" ca="1" si="7"/>
        <v>0</v>
      </c>
      <c r="AB26" s="97">
        <f t="shared" ca="1" si="8"/>
        <v>0.18774540657926003</v>
      </c>
      <c r="AP26" s="131" t="str">
        <f t="shared" ca="1" si="5"/>
        <v>OK</v>
      </c>
    </row>
    <row r="27" spans="1:42">
      <c r="A27" s="196" t="s">
        <v>315</v>
      </c>
      <c r="B27" s="18" t="str">
        <f t="shared" ca="1" si="6"/>
        <v>275kV Underground Cable</v>
      </c>
      <c r="C27" s="65" t="s">
        <v>55</v>
      </c>
      <c r="D27" s="35">
        <f t="shared" ref="D27:M36" ca="1" si="9">INDIRECT("N3." &amp; $A27 &amp;"!Q" &amp; D$97)</f>
        <v>549.25227364383306</v>
      </c>
      <c r="E27" s="35">
        <f t="shared" ca="1" si="9"/>
        <v>23.541227815684923</v>
      </c>
      <c r="F27" s="35">
        <f t="shared" ca="1" si="9"/>
        <v>0</v>
      </c>
      <c r="G27" s="35">
        <f t="shared" ca="1" si="9"/>
        <v>0</v>
      </c>
      <c r="H27" s="35">
        <f t="shared" ca="1" si="9"/>
        <v>11.298524643512032</v>
      </c>
      <c r="I27" s="35">
        <f t="shared" ca="1" si="9"/>
        <v>0</v>
      </c>
      <c r="J27" s="34">
        <f t="shared" ca="1" si="9"/>
        <v>0</v>
      </c>
      <c r="K27" s="35">
        <f t="shared" ca="1" si="9"/>
        <v>-0.22159878845106934</v>
      </c>
      <c r="L27" s="35">
        <f t="shared" ca="1" si="9"/>
        <v>0</v>
      </c>
      <c r="M27" s="35">
        <f t="shared" ca="1" si="9"/>
        <v>-7.2636113540243907E-2</v>
      </c>
      <c r="N27" s="35">
        <f t="shared" ref="N27:W36" ca="1" si="10">INDIRECT("N3." &amp; $A27 &amp;"!Q" &amp; N$97)</f>
        <v>-21.69302497976896</v>
      </c>
      <c r="O27" s="35">
        <f t="shared" ca="1" si="10"/>
        <v>0</v>
      </c>
      <c r="P27" s="35">
        <f t="shared" ca="1" si="10"/>
        <v>0</v>
      </c>
      <c r="Q27" s="35">
        <f t="shared" ca="1" si="10"/>
        <v>0</v>
      </c>
      <c r="R27" s="34">
        <f t="shared" ca="1" si="10"/>
        <v>0</v>
      </c>
      <c r="S27" s="34">
        <f t="shared" ca="1" si="10"/>
        <v>0</v>
      </c>
      <c r="T27" s="34">
        <f t="shared" ca="1" si="10"/>
        <v>0</v>
      </c>
      <c r="U27" s="34">
        <f t="shared" ca="1" si="10"/>
        <v>0</v>
      </c>
      <c r="V27" s="35">
        <f t="shared" ca="1" si="10"/>
        <v>0</v>
      </c>
      <c r="W27" s="35">
        <f t="shared" ca="1" si="10"/>
        <v>12.85249257743668</v>
      </c>
      <c r="Y27" s="97">
        <f t="shared" ca="1" si="3"/>
        <v>-0.29423490199131325</v>
      </c>
      <c r="Z27" s="97">
        <f t="shared" ca="1" si="4"/>
        <v>-21.69302497976896</v>
      </c>
      <c r="AA27" s="97">
        <f t="shared" ca="1" si="7"/>
        <v>0</v>
      </c>
      <c r="AB27" s="97">
        <f t="shared" ca="1" si="8"/>
        <v>11.298524643512032</v>
      </c>
      <c r="AP27" s="131" t="str">
        <f t="shared" ca="1" si="5"/>
        <v>OK</v>
      </c>
    </row>
    <row r="28" spans="1:42">
      <c r="A28" s="196" t="s">
        <v>316</v>
      </c>
      <c r="B28" s="18" t="str">
        <f t="shared" ca="1" si="6"/>
        <v>275kV OHL Conductor</v>
      </c>
      <c r="C28" s="65" t="s">
        <v>55</v>
      </c>
      <c r="D28" s="35">
        <f t="shared" ca="1" si="9"/>
        <v>776.41875564728946</v>
      </c>
      <c r="E28" s="35">
        <f t="shared" ca="1" si="9"/>
        <v>51.936443016211349</v>
      </c>
      <c r="F28" s="35">
        <f t="shared" ca="1" si="9"/>
        <v>0</v>
      </c>
      <c r="G28" s="35">
        <f t="shared" ca="1" si="9"/>
        <v>0</v>
      </c>
      <c r="H28" s="35">
        <f t="shared" ca="1" si="9"/>
        <v>25.288125547636898</v>
      </c>
      <c r="I28" s="35">
        <f t="shared" ca="1" si="9"/>
        <v>0</v>
      </c>
      <c r="J28" s="34">
        <f t="shared" ca="1" si="9"/>
        <v>0</v>
      </c>
      <c r="K28" s="35">
        <f t="shared" ca="1" si="9"/>
        <v>-4.1022428785624161</v>
      </c>
      <c r="L28" s="35">
        <f t="shared" ca="1" si="9"/>
        <v>0</v>
      </c>
      <c r="M28" s="35">
        <f t="shared" ca="1" si="9"/>
        <v>0</v>
      </c>
      <c r="N28" s="35">
        <f t="shared" ca="1" si="10"/>
        <v>-14.165501990428186</v>
      </c>
      <c r="O28" s="35">
        <f t="shared" ca="1" si="10"/>
        <v>0</v>
      </c>
      <c r="P28" s="35">
        <f t="shared" ca="1" si="10"/>
        <v>0</v>
      </c>
      <c r="Q28" s="35">
        <f t="shared" ca="1" si="10"/>
        <v>0</v>
      </c>
      <c r="R28" s="34">
        <f t="shared" ca="1" si="10"/>
        <v>0</v>
      </c>
      <c r="S28" s="34">
        <f t="shared" ca="1" si="10"/>
        <v>0</v>
      </c>
      <c r="T28" s="34">
        <f t="shared" ca="1" si="10"/>
        <v>0</v>
      </c>
      <c r="U28" s="34">
        <f t="shared" ca="1" si="10"/>
        <v>0</v>
      </c>
      <c r="V28" s="35">
        <f t="shared" ca="1" si="10"/>
        <v>0</v>
      </c>
      <c r="W28" s="35">
        <f t="shared" ca="1" si="10"/>
        <v>58.95682369485764</v>
      </c>
      <c r="Y28" s="97">
        <f t="shared" ca="1" si="3"/>
        <v>-4.1022428785624161</v>
      </c>
      <c r="Z28" s="97">
        <f t="shared" ca="1" si="4"/>
        <v>-14.165501990428186</v>
      </c>
      <c r="AA28" s="97">
        <f t="shared" ca="1" si="7"/>
        <v>0</v>
      </c>
      <c r="AB28" s="97">
        <f t="shared" ca="1" si="8"/>
        <v>25.288125547636898</v>
      </c>
      <c r="AP28" s="131" t="str">
        <f t="shared" ca="1" si="5"/>
        <v>OK</v>
      </c>
    </row>
    <row r="29" spans="1:42">
      <c r="A29" s="196" t="s">
        <v>317</v>
      </c>
      <c r="B29" s="18" t="str">
        <f t="shared" ca="1" si="6"/>
        <v>275kV OHL Fittings</v>
      </c>
      <c r="C29" s="65" t="s">
        <v>55</v>
      </c>
      <c r="D29" s="35">
        <f t="shared" ca="1" si="9"/>
        <v>3349.850774672886</v>
      </c>
      <c r="E29" s="35">
        <f t="shared" ca="1" si="9"/>
        <v>293.51962459595569</v>
      </c>
      <c r="F29" s="35">
        <f t="shared" ca="1" si="9"/>
        <v>0</v>
      </c>
      <c r="G29" s="35">
        <f t="shared" ca="1" si="9"/>
        <v>0</v>
      </c>
      <c r="H29" s="35">
        <f t="shared" ca="1" si="9"/>
        <v>164.04306833771523</v>
      </c>
      <c r="I29" s="35">
        <f t="shared" ca="1" si="9"/>
        <v>0</v>
      </c>
      <c r="J29" s="34">
        <f t="shared" ca="1" si="9"/>
        <v>0</v>
      </c>
      <c r="K29" s="35">
        <f t="shared" ca="1" si="9"/>
        <v>-249.81745904382038</v>
      </c>
      <c r="L29" s="35">
        <f t="shared" ca="1" si="9"/>
        <v>0</v>
      </c>
      <c r="M29" s="35">
        <f t="shared" ca="1" si="9"/>
        <v>-7.925404491613261E-2</v>
      </c>
      <c r="N29" s="35">
        <f t="shared" ca="1" si="10"/>
        <v>0</v>
      </c>
      <c r="O29" s="35">
        <f t="shared" ca="1" si="10"/>
        <v>0</v>
      </c>
      <c r="P29" s="35">
        <f t="shared" ca="1" si="10"/>
        <v>0</v>
      </c>
      <c r="Q29" s="35">
        <f t="shared" ca="1" si="10"/>
        <v>0</v>
      </c>
      <c r="R29" s="34">
        <f t="shared" ca="1" si="10"/>
        <v>0</v>
      </c>
      <c r="S29" s="34">
        <f t="shared" ca="1" si="10"/>
        <v>0</v>
      </c>
      <c r="T29" s="34">
        <f t="shared" ca="1" si="10"/>
        <v>0</v>
      </c>
      <c r="U29" s="34">
        <f t="shared" ca="1" si="10"/>
        <v>0</v>
      </c>
      <c r="V29" s="35">
        <f t="shared" ca="1" si="10"/>
        <v>0</v>
      </c>
      <c r="W29" s="35">
        <f t="shared" ca="1" si="10"/>
        <v>207.66597984493438</v>
      </c>
      <c r="Y29" s="97">
        <f t="shared" ca="1" si="3"/>
        <v>-249.8967130887365</v>
      </c>
      <c r="Z29" s="97">
        <f t="shared" ca="1" si="4"/>
        <v>0</v>
      </c>
      <c r="AA29" s="97">
        <f t="shared" ca="1" si="7"/>
        <v>0</v>
      </c>
      <c r="AB29" s="97">
        <f t="shared" ca="1" si="8"/>
        <v>164.04306833771523</v>
      </c>
      <c r="AP29" s="131" t="str">
        <f t="shared" ca="1" si="5"/>
        <v>OK</v>
      </c>
    </row>
    <row r="30" spans="1:42">
      <c r="A30" s="196" t="s">
        <v>318</v>
      </c>
      <c r="B30" s="18" t="str">
        <f t="shared" ca="1" si="6"/>
        <v>275kV OHL Tower</v>
      </c>
      <c r="C30" s="65" t="s">
        <v>55</v>
      </c>
      <c r="D30" s="35">
        <f t="shared" ca="1" si="9"/>
        <v>2312.2355412345441</v>
      </c>
      <c r="E30" s="35">
        <f t="shared" ca="1" si="9"/>
        <v>229.26054525040607</v>
      </c>
      <c r="F30" s="35">
        <f t="shared" ca="1" si="9"/>
        <v>0</v>
      </c>
      <c r="G30" s="35">
        <f t="shared" ca="1" si="9"/>
        <v>0</v>
      </c>
      <c r="H30" s="35">
        <f t="shared" ca="1" si="9"/>
        <v>174.25643356729736</v>
      </c>
      <c r="I30" s="35">
        <f t="shared" ca="1" si="9"/>
        <v>0</v>
      </c>
      <c r="J30" s="34">
        <f t="shared" ca="1" si="9"/>
        <v>0</v>
      </c>
      <c r="K30" s="35">
        <f t="shared" ca="1" si="9"/>
        <v>-1.8077285961568487E-2</v>
      </c>
      <c r="L30" s="35">
        <f t="shared" ca="1" si="9"/>
        <v>0</v>
      </c>
      <c r="M30" s="35">
        <f t="shared" ca="1" si="9"/>
        <v>0</v>
      </c>
      <c r="N30" s="35">
        <f t="shared" ca="1" si="10"/>
        <v>-102.75161837451682</v>
      </c>
      <c r="O30" s="35">
        <f t="shared" ca="1" si="10"/>
        <v>0</v>
      </c>
      <c r="P30" s="35">
        <f t="shared" ca="1" si="10"/>
        <v>0</v>
      </c>
      <c r="Q30" s="35">
        <f t="shared" ca="1" si="10"/>
        <v>0</v>
      </c>
      <c r="R30" s="34">
        <f t="shared" ca="1" si="10"/>
        <v>0</v>
      </c>
      <c r="S30" s="34">
        <f t="shared" ca="1" si="10"/>
        <v>0</v>
      </c>
      <c r="T30" s="34">
        <f t="shared" ca="1" si="10"/>
        <v>0</v>
      </c>
      <c r="U30" s="34">
        <f t="shared" ca="1" si="10"/>
        <v>0</v>
      </c>
      <c r="V30" s="35">
        <f t="shared" ca="1" si="10"/>
        <v>0</v>
      </c>
      <c r="W30" s="35">
        <f t="shared" ca="1" si="10"/>
        <v>300.74728315722501</v>
      </c>
      <c r="Y30" s="97">
        <f t="shared" ca="1" si="3"/>
        <v>-1.8077285961568487E-2</v>
      </c>
      <c r="Z30" s="97">
        <f t="shared" ca="1" si="4"/>
        <v>-102.75161837451682</v>
      </c>
      <c r="AA30" s="97">
        <f t="shared" ca="1" si="7"/>
        <v>0</v>
      </c>
      <c r="AB30" s="97">
        <f t="shared" ca="1" si="8"/>
        <v>174.25643356729736</v>
      </c>
      <c r="AP30" s="131" t="str">
        <f t="shared" ca="1" si="5"/>
        <v>OK</v>
      </c>
    </row>
    <row r="31" spans="1:42">
      <c r="A31" s="196" t="s">
        <v>319</v>
      </c>
      <c r="B31" s="18" t="str">
        <f t="shared" ca="1" si="6"/>
        <v>400kV Circuit Breaker</v>
      </c>
      <c r="C31" s="65" t="s">
        <v>55</v>
      </c>
      <c r="D31" s="35">
        <f t="shared" ca="1" si="9"/>
        <v>99.637205078233606</v>
      </c>
      <c r="E31" s="35">
        <f t="shared" ca="1" si="9"/>
        <v>7.0388600430694117</v>
      </c>
      <c r="F31" s="35">
        <f t="shared" ca="1" si="9"/>
        <v>0</v>
      </c>
      <c r="G31" s="35">
        <f t="shared" ca="1" si="9"/>
        <v>0</v>
      </c>
      <c r="H31" s="35">
        <f t="shared" ca="1" si="9"/>
        <v>2.0203026058847007</v>
      </c>
      <c r="I31" s="35">
        <f t="shared" ca="1" si="9"/>
        <v>0</v>
      </c>
      <c r="J31" s="34">
        <f t="shared" ca="1" si="9"/>
        <v>0</v>
      </c>
      <c r="K31" s="35">
        <f t="shared" ca="1" si="9"/>
        <v>-1.097782689854377</v>
      </c>
      <c r="L31" s="35">
        <f t="shared" ca="1" si="9"/>
        <v>0</v>
      </c>
      <c r="M31" s="35">
        <f t="shared" ca="1" si="9"/>
        <v>0</v>
      </c>
      <c r="N31" s="35">
        <f t="shared" ca="1" si="10"/>
        <v>-2.5584038455719118</v>
      </c>
      <c r="O31" s="35">
        <f t="shared" ca="1" si="10"/>
        <v>0</v>
      </c>
      <c r="P31" s="35">
        <f t="shared" ca="1" si="10"/>
        <v>0</v>
      </c>
      <c r="Q31" s="35">
        <f t="shared" ca="1" si="10"/>
        <v>0</v>
      </c>
      <c r="R31" s="34">
        <f t="shared" ca="1" si="10"/>
        <v>0</v>
      </c>
      <c r="S31" s="34">
        <f t="shared" ca="1" si="10"/>
        <v>0</v>
      </c>
      <c r="T31" s="34">
        <f t="shared" ca="1" si="10"/>
        <v>0</v>
      </c>
      <c r="U31" s="34">
        <f t="shared" ca="1" si="10"/>
        <v>0</v>
      </c>
      <c r="V31" s="35">
        <f t="shared" ca="1" si="10"/>
        <v>0</v>
      </c>
      <c r="W31" s="35">
        <f t="shared" ca="1" si="10"/>
        <v>5.4029761135278243</v>
      </c>
      <c r="Y31" s="97">
        <f t="shared" ca="1" si="3"/>
        <v>-1.097782689854377</v>
      </c>
      <c r="Z31" s="97">
        <f t="shared" ca="1" si="4"/>
        <v>-2.5584038455719118</v>
      </c>
      <c r="AA31" s="97">
        <f t="shared" ca="1" si="7"/>
        <v>0</v>
      </c>
      <c r="AB31" s="97">
        <f t="shared" ca="1" si="8"/>
        <v>2.0203026058847007</v>
      </c>
      <c r="AP31" s="131" t="str">
        <f t="shared" ca="1" si="5"/>
        <v>OK</v>
      </c>
    </row>
    <row r="32" spans="1:42">
      <c r="A32" s="196" t="s">
        <v>320</v>
      </c>
      <c r="B32" s="18" t="str">
        <f t="shared" ca="1" si="6"/>
        <v>400kV Transformer</v>
      </c>
      <c r="C32" s="65" t="s">
        <v>55</v>
      </c>
      <c r="D32" s="35">
        <f t="shared" ca="1" si="9"/>
        <v>134.93622561160194</v>
      </c>
      <c r="E32" s="35">
        <f t="shared" ca="1" si="9"/>
        <v>9.9398267719989519</v>
      </c>
      <c r="F32" s="35">
        <f t="shared" ca="1" si="9"/>
        <v>0</v>
      </c>
      <c r="G32" s="35">
        <f t="shared" ca="1" si="9"/>
        <v>0</v>
      </c>
      <c r="H32" s="35">
        <f t="shared" ca="1" si="9"/>
        <v>5.268359125813828</v>
      </c>
      <c r="I32" s="35">
        <f t="shared" ca="1" si="9"/>
        <v>0</v>
      </c>
      <c r="J32" s="34">
        <f t="shared" ca="1" si="9"/>
        <v>0</v>
      </c>
      <c r="K32" s="35">
        <f t="shared" ca="1" si="9"/>
        <v>0</v>
      </c>
      <c r="L32" s="35">
        <f t="shared" ca="1" si="9"/>
        <v>0</v>
      </c>
      <c r="M32" s="35">
        <f t="shared" ca="1" si="9"/>
        <v>0</v>
      </c>
      <c r="N32" s="35">
        <f t="shared" ca="1" si="10"/>
        <v>-4.0593219651572632</v>
      </c>
      <c r="O32" s="35">
        <f t="shared" ca="1" si="10"/>
        <v>0</v>
      </c>
      <c r="P32" s="35">
        <f t="shared" ca="1" si="10"/>
        <v>0</v>
      </c>
      <c r="Q32" s="35">
        <f t="shared" ca="1" si="10"/>
        <v>0</v>
      </c>
      <c r="R32" s="34">
        <f t="shared" ca="1" si="10"/>
        <v>0</v>
      </c>
      <c r="S32" s="34">
        <f t="shared" ca="1" si="10"/>
        <v>0</v>
      </c>
      <c r="T32" s="34">
        <f t="shared" ca="1" si="10"/>
        <v>0</v>
      </c>
      <c r="U32" s="34">
        <f t="shared" ca="1" si="10"/>
        <v>0</v>
      </c>
      <c r="V32" s="35">
        <f t="shared" ca="1" si="10"/>
        <v>0</v>
      </c>
      <c r="W32" s="35">
        <f t="shared" ca="1" si="10"/>
        <v>11.148863932655516</v>
      </c>
      <c r="Y32" s="97">
        <f t="shared" ca="1" si="3"/>
        <v>0</v>
      </c>
      <c r="Z32" s="97">
        <f t="shared" ca="1" si="4"/>
        <v>-4.0593219651572632</v>
      </c>
      <c r="AA32" s="97">
        <f t="shared" ca="1" si="7"/>
        <v>0</v>
      </c>
      <c r="AB32" s="97">
        <f t="shared" ca="1" si="8"/>
        <v>5.268359125813828</v>
      </c>
      <c r="AP32" s="131" t="str">
        <f t="shared" ca="1" si="5"/>
        <v>OK</v>
      </c>
    </row>
    <row r="33" spans="1:42">
      <c r="A33" s="196" t="s">
        <v>321</v>
      </c>
      <c r="B33" s="18" t="str">
        <f t="shared" ca="1" si="6"/>
        <v>400kV Reactor</v>
      </c>
      <c r="C33" s="65" t="s">
        <v>55</v>
      </c>
      <c r="D33" s="35">
        <f t="shared" ca="1" si="9"/>
        <v>23.794686522471999</v>
      </c>
      <c r="E33" s="35">
        <f t="shared" ca="1" si="9"/>
        <v>0.98128245946292181</v>
      </c>
      <c r="F33" s="35">
        <f t="shared" ca="1" si="9"/>
        <v>0</v>
      </c>
      <c r="G33" s="35">
        <f t="shared" ca="1" si="9"/>
        <v>0</v>
      </c>
      <c r="H33" s="35">
        <f t="shared" ca="1" si="9"/>
        <v>0.91697185623893662</v>
      </c>
      <c r="I33" s="35">
        <f t="shared" ca="1" si="9"/>
        <v>0</v>
      </c>
      <c r="J33" s="34">
        <f t="shared" ca="1" si="9"/>
        <v>0</v>
      </c>
      <c r="K33" s="35">
        <f t="shared" ca="1" si="9"/>
        <v>-0.91697185623893662</v>
      </c>
      <c r="L33" s="35">
        <f t="shared" ca="1" si="9"/>
        <v>0</v>
      </c>
      <c r="M33" s="35">
        <f t="shared" ca="1" si="9"/>
        <v>0</v>
      </c>
      <c r="N33" s="35">
        <f t="shared" ca="1" si="10"/>
        <v>0</v>
      </c>
      <c r="O33" s="35">
        <f t="shared" ca="1" si="10"/>
        <v>0</v>
      </c>
      <c r="P33" s="35">
        <f t="shared" ca="1" si="10"/>
        <v>0</v>
      </c>
      <c r="Q33" s="35">
        <f t="shared" ca="1" si="10"/>
        <v>0</v>
      </c>
      <c r="R33" s="34">
        <f t="shared" ca="1" si="10"/>
        <v>0</v>
      </c>
      <c r="S33" s="34">
        <f t="shared" ca="1" si="10"/>
        <v>0</v>
      </c>
      <c r="T33" s="34">
        <f t="shared" ca="1" si="10"/>
        <v>0</v>
      </c>
      <c r="U33" s="34">
        <f t="shared" ca="1" si="10"/>
        <v>0</v>
      </c>
      <c r="V33" s="35">
        <f t="shared" ca="1" si="10"/>
        <v>0</v>
      </c>
      <c r="W33" s="35">
        <f t="shared" ca="1" si="10"/>
        <v>0.98128245946292181</v>
      </c>
      <c r="Y33" s="97">
        <f t="shared" ca="1" si="3"/>
        <v>-0.91697185623893662</v>
      </c>
      <c r="Z33" s="97">
        <f t="shared" ca="1" si="4"/>
        <v>0</v>
      </c>
      <c r="AA33" s="97">
        <f t="shared" ca="1" si="7"/>
        <v>0</v>
      </c>
      <c r="AB33" s="97">
        <f t="shared" ca="1" si="8"/>
        <v>0.91697185623893662</v>
      </c>
      <c r="AP33" s="131" t="str">
        <f t="shared" ca="1" si="5"/>
        <v>OK</v>
      </c>
    </row>
    <row r="34" spans="1:42">
      <c r="A34" s="196" t="s">
        <v>322</v>
      </c>
      <c r="B34" s="18" t="str">
        <f t="shared" ca="1" si="6"/>
        <v>400kV Underground Cable</v>
      </c>
      <c r="C34" s="65" t="s">
        <v>55</v>
      </c>
      <c r="D34" s="35">
        <f t="shared" ca="1" si="9"/>
        <v>0</v>
      </c>
      <c r="E34" s="35">
        <f t="shared" ca="1" si="9"/>
        <v>1.3785235964489406</v>
      </c>
      <c r="F34" s="35">
        <f t="shared" ca="1" si="9"/>
        <v>0</v>
      </c>
      <c r="G34" s="35">
        <f t="shared" ca="1" si="9"/>
        <v>0</v>
      </c>
      <c r="H34" s="35">
        <f t="shared" ca="1" si="9"/>
        <v>0.12877270925131684</v>
      </c>
      <c r="I34" s="35">
        <f t="shared" ca="1" si="9"/>
        <v>0</v>
      </c>
      <c r="J34" s="34">
        <f t="shared" ca="1" si="9"/>
        <v>0</v>
      </c>
      <c r="K34" s="35">
        <f t="shared" ca="1" si="9"/>
        <v>-5.9804841131685729E-2</v>
      </c>
      <c r="L34" s="35">
        <f t="shared" ca="1" si="9"/>
        <v>0</v>
      </c>
      <c r="M34" s="35">
        <f t="shared" ca="1" si="9"/>
        <v>0</v>
      </c>
      <c r="N34" s="35">
        <f t="shared" ca="1" si="10"/>
        <v>0</v>
      </c>
      <c r="O34" s="35">
        <f t="shared" ca="1" si="10"/>
        <v>0</v>
      </c>
      <c r="P34" s="35">
        <f t="shared" ca="1" si="10"/>
        <v>0</v>
      </c>
      <c r="Q34" s="35">
        <f t="shared" ca="1" si="10"/>
        <v>0</v>
      </c>
      <c r="R34" s="34">
        <f t="shared" ca="1" si="10"/>
        <v>0</v>
      </c>
      <c r="S34" s="34">
        <f t="shared" ca="1" si="10"/>
        <v>0</v>
      </c>
      <c r="T34" s="34">
        <f t="shared" ca="1" si="10"/>
        <v>0</v>
      </c>
      <c r="U34" s="34">
        <f t="shared" ca="1" si="10"/>
        <v>0</v>
      </c>
      <c r="V34" s="35">
        <f t="shared" ca="1" si="10"/>
        <v>0</v>
      </c>
      <c r="W34" s="35">
        <f t="shared" ca="1" si="10"/>
        <v>1.4474914645685719</v>
      </c>
      <c r="Y34" s="97">
        <f t="shared" ca="1" si="3"/>
        <v>-5.9804841131685729E-2</v>
      </c>
      <c r="Z34" s="97">
        <f t="shared" ca="1" si="4"/>
        <v>0</v>
      </c>
      <c r="AA34" s="97">
        <f t="shared" ca="1" si="7"/>
        <v>0</v>
      </c>
      <c r="AB34" s="97">
        <f t="shared" ca="1" si="8"/>
        <v>0.12877270925131684</v>
      </c>
      <c r="AP34" s="131" t="str">
        <f t="shared" ca="1" si="5"/>
        <v>OK</v>
      </c>
    </row>
    <row r="35" spans="1:42">
      <c r="A35" s="196" t="s">
        <v>323</v>
      </c>
      <c r="B35" s="18" t="str">
        <f t="shared" ca="1" si="6"/>
        <v>400kV OHL Conductor</v>
      </c>
      <c r="C35" s="65" t="s">
        <v>55</v>
      </c>
      <c r="D35" s="35">
        <f t="shared" ca="1" si="9"/>
        <v>2861.4967624997562</v>
      </c>
      <c r="E35" s="35">
        <f t="shared" ca="1" si="9"/>
        <v>106.99695655122906</v>
      </c>
      <c r="F35" s="35">
        <f t="shared" ca="1" si="9"/>
        <v>0</v>
      </c>
      <c r="G35" s="35">
        <f t="shared" ca="1" si="9"/>
        <v>0</v>
      </c>
      <c r="H35" s="35">
        <f t="shared" ca="1" si="9"/>
        <v>67.839447809147131</v>
      </c>
      <c r="I35" s="35">
        <f t="shared" ca="1" si="9"/>
        <v>0</v>
      </c>
      <c r="J35" s="34">
        <f t="shared" ca="1" si="9"/>
        <v>0</v>
      </c>
      <c r="K35" s="35">
        <f t="shared" ca="1" si="9"/>
        <v>-62.643296817125034</v>
      </c>
      <c r="L35" s="35">
        <f t="shared" ca="1" si="9"/>
        <v>0</v>
      </c>
      <c r="M35" s="35">
        <f t="shared" ca="1" si="9"/>
        <v>0</v>
      </c>
      <c r="N35" s="35">
        <f t="shared" ca="1" si="10"/>
        <v>-63.967948965168887</v>
      </c>
      <c r="O35" s="35">
        <f t="shared" ca="1" si="10"/>
        <v>0</v>
      </c>
      <c r="P35" s="35">
        <f t="shared" ca="1" si="10"/>
        <v>0</v>
      </c>
      <c r="Q35" s="35">
        <f t="shared" ca="1" si="10"/>
        <v>0</v>
      </c>
      <c r="R35" s="34">
        <f t="shared" ca="1" si="10"/>
        <v>0</v>
      </c>
      <c r="S35" s="34">
        <f t="shared" ca="1" si="10"/>
        <v>0</v>
      </c>
      <c r="T35" s="34">
        <f t="shared" ca="1" si="10"/>
        <v>0</v>
      </c>
      <c r="U35" s="34">
        <f t="shared" ca="1" si="10"/>
        <v>0</v>
      </c>
      <c r="V35" s="35">
        <f t="shared" ca="1" si="10"/>
        <v>0</v>
      </c>
      <c r="W35" s="35">
        <f t="shared" ca="1" si="10"/>
        <v>48.225158578082272</v>
      </c>
      <c r="Y35" s="97">
        <f t="shared" ca="1" si="3"/>
        <v>-62.643296817125034</v>
      </c>
      <c r="Z35" s="97">
        <f t="shared" ca="1" si="4"/>
        <v>-63.967948965168887</v>
      </c>
      <c r="AA35" s="97">
        <f t="shared" ca="1" si="7"/>
        <v>0</v>
      </c>
      <c r="AB35" s="97">
        <f t="shared" ca="1" si="8"/>
        <v>67.839447809147131</v>
      </c>
      <c r="AP35" s="131" t="str">
        <f t="shared" ca="1" si="5"/>
        <v>OK</v>
      </c>
    </row>
    <row r="36" spans="1:42">
      <c r="A36" s="196" t="s">
        <v>324</v>
      </c>
      <c r="B36" s="18" t="str">
        <f t="shared" ca="1" si="6"/>
        <v>400kV OHL Fittings</v>
      </c>
      <c r="C36" s="65" t="s">
        <v>55</v>
      </c>
      <c r="D36" s="35">
        <f t="shared" ca="1" si="9"/>
        <v>9493.3805070399067</v>
      </c>
      <c r="E36" s="35">
        <f t="shared" ca="1" si="9"/>
        <v>1065.2842245947081</v>
      </c>
      <c r="F36" s="35">
        <f t="shared" ca="1" si="9"/>
        <v>0</v>
      </c>
      <c r="G36" s="35">
        <f t="shared" ca="1" si="9"/>
        <v>0</v>
      </c>
      <c r="H36" s="35">
        <f t="shared" ca="1" si="9"/>
        <v>908.44420724354814</v>
      </c>
      <c r="I36" s="35">
        <f t="shared" ca="1" si="9"/>
        <v>0</v>
      </c>
      <c r="J36" s="34">
        <f t="shared" ca="1" si="9"/>
        <v>0</v>
      </c>
      <c r="K36" s="35">
        <f t="shared" ca="1" si="9"/>
        <v>-776.83810282348168</v>
      </c>
      <c r="L36" s="35">
        <f t="shared" ca="1" si="9"/>
        <v>0</v>
      </c>
      <c r="M36" s="35">
        <f t="shared" ca="1" si="9"/>
        <v>0</v>
      </c>
      <c r="N36" s="35">
        <f t="shared" ca="1" si="10"/>
        <v>0</v>
      </c>
      <c r="O36" s="35">
        <f t="shared" ca="1" si="10"/>
        <v>0</v>
      </c>
      <c r="P36" s="35">
        <f t="shared" ca="1" si="10"/>
        <v>0</v>
      </c>
      <c r="Q36" s="35">
        <f t="shared" ca="1" si="10"/>
        <v>0</v>
      </c>
      <c r="R36" s="34">
        <f t="shared" ca="1" si="10"/>
        <v>0</v>
      </c>
      <c r="S36" s="34">
        <f t="shared" ca="1" si="10"/>
        <v>0</v>
      </c>
      <c r="T36" s="34">
        <f t="shared" ca="1" si="10"/>
        <v>0</v>
      </c>
      <c r="U36" s="34">
        <f t="shared" ca="1" si="10"/>
        <v>0</v>
      </c>
      <c r="V36" s="35">
        <f t="shared" ca="1" si="10"/>
        <v>0</v>
      </c>
      <c r="W36" s="35">
        <f t="shared" ca="1" si="10"/>
        <v>1196.8903290147746</v>
      </c>
      <c r="Y36" s="97">
        <f t="shared" ca="1" si="3"/>
        <v>-776.83810282348168</v>
      </c>
      <c r="Z36" s="97">
        <f t="shared" ca="1" si="4"/>
        <v>0</v>
      </c>
      <c r="AA36" s="97">
        <f t="shared" ca="1" si="7"/>
        <v>0</v>
      </c>
      <c r="AB36" s="97">
        <f t="shared" ca="1" si="8"/>
        <v>908.44420724354814</v>
      </c>
      <c r="AP36" s="131" t="str">
        <f t="shared" ca="1" si="5"/>
        <v>OK</v>
      </c>
    </row>
    <row r="37" spans="1:42">
      <c r="A37" s="196" t="s">
        <v>325</v>
      </c>
      <c r="B37" s="18" t="str">
        <f t="shared" ca="1" si="6"/>
        <v>400kV OHL Tower</v>
      </c>
      <c r="C37" s="65" t="s">
        <v>55</v>
      </c>
      <c r="D37" s="35">
        <f t="shared" ref="D37:M46" ca="1" si="11">INDIRECT("N3." &amp; $A37 &amp;"!Q" &amp; D$97)</f>
        <v>955.46617241949139</v>
      </c>
      <c r="E37" s="35">
        <f t="shared" ca="1" si="11"/>
        <v>82.446334602516515</v>
      </c>
      <c r="F37" s="35">
        <f t="shared" ca="1" si="11"/>
        <v>0</v>
      </c>
      <c r="G37" s="35">
        <f t="shared" ca="1" si="11"/>
        <v>0</v>
      </c>
      <c r="H37" s="35">
        <f t="shared" ca="1" si="11"/>
        <v>73.386611539519848</v>
      </c>
      <c r="I37" s="35">
        <f t="shared" ca="1" si="11"/>
        <v>0</v>
      </c>
      <c r="J37" s="34">
        <f t="shared" ca="1" si="11"/>
        <v>0</v>
      </c>
      <c r="K37" s="35">
        <f t="shared" ca="1" si="11"/>
        <v>-0.12422489211223713</v>
      </c>
      <c r="L37" s="35">
        <f t="shared" ca="1" si="11"/>
        <v>0</v>
      </c>
      <c r="M37" s="35">
        <f t="shared" ca="1" si="11"/>
        <v>0</v>
      </c>
      <c r="N37" s="35">
        <f t="shared" ref="N37:W46" ca="1" si="12">INDIRECT("N3." &amp; $A37 &amp;"!Q" &amp; N$97)</f>
        <v>-74.448533294923436</v>
      </c>
      <c r="O37" s="35">
        <f t="shared" ca="1" si="12"/>
        <v>0</v>
      </c>
      <c r="P37" s="35">
        <f t="shared" ca="1" si="12"/>
        <v>0</v>
      </c>
      <c r="Q37" s="35">
        <f t="shared" ca="1" si="12"/>
        <v>0</v>
      </c>
      <c r="R37" s="34">
        <f t="shared" ca="1" si="12"/>
        <v>0</v>
      </c>
      <c r="S37" s="34">
        <f t="shared" ca="1" si="12"/>
        <v>0</v>
      </c>
      <c r="T37" s="34">
        <f t="shared" ca="1" si="12"/>
        <v>0</v>
      </c>
      <c r="U37" s="34">
        <f t="shared" ca="1" si="12"/>
        <v>0</v>
      </c>
      <c r="V37" s="35">
        <f t="shared" ca="1" si="12"/>
        <v>0</v>
      </c>
      <c r="W37" s="35">
        <f t="shared" ca="1" si="12"/>
        <v>81.260187955000674</v>
      </c>
      <c r="Y37" s="97">
        <f t="shared" ca="1" si="3"/>
        <v>-0.12422489211223713</v>
      </c>
      <c r="Z37" s="97">
        <f t="shared" ca="1" si="4"/>
        <v>-74.448533294923436</v>
      </c>
      <c r="AA37" s="97">
        <f t="shared" ca="1" si="7"/>
        <v>0</v>
      </c>
      <c r="AB37" s="97">
        <f t="shared" ca="1" si="8"/>
        <v>73.386611539519848</v>
      </c>
      <c r="AP37" s="131" t="str">
        <f t="shared" ca="1" si="5"/>
        <v>OK</v>
      </c>
    </row>
    <row r="38" spans="1:42">
      <c r="A38" s="196" t="s">
        <v>326</v>
      </c>
      <c r="B38" s="18" t="str">
        <f t="shared" ca="1" si="6"/>
        <v>No entry required</v>
      </c>
      <c r="C38" s="65" t="s">
        <v>55</v>
      </c>
      <c r="D38" s="35">
        <f t="shared" ca="1" si="11"/>
        <v>0</v>
      </c>
      <c r="E38" s="35">
        <f t="shared" ca="1" si="11"/>
        <v>0</v>
      </c>
      <c r="F38" s="35">
        <f t="shared" ca="1" si="11"/>
        <v>0</v>
      </c>
      <c r="G38" s="35">
        <f t="shared" ca="1" si="11"/>
        <v>0</v>
      </c>
      <c r="H38" s="35">
        <f t="shared" ca="1" si="11"/>
        <v>0</v>
      </c>
      <c r="I38" s="35">
        <f t="shared" ca="1" si="11"/>
        <v>0</v>
      </c>
      <c r="J38" s="34">
        <f t="shared" ca="1" si="11"/>
        <v>0</v>
      </c>
      <c r="K38" s="35">
        <f t="shared" ca="1" si="11"/>
        <v>0</v>
      </c>
      <c r="L38" s="35">
        <f t="shared" ca="1" si="11"/>
        <v>0</v>
      </c>
      <c r="M38" s="35">
        <f t="shared" ca="1" si="11"/>
        <v>0</v>
      </c>
      <c r="N38" s="35">
        <f t="shared" ca="1" si="12"/>
        <v>0</v>
      </c>
      <c r="O38" s="35">
        <f t="shared" ca="1" si="12"/>
        <v>0</v>
      </c>
      <c r="P38" s="35">
        <f t="shared" ca="1" si="12"/>
        <v>0</v>
      </c>
      <c r="Q38" s="35">
        <f t="shared" ca="1" si="12"/>
        <v>0</v>
      </c>
      <c r="R38" s="34">
        <f t="shared" ca="1" si="12"/>
        <v>0</v>
      </c>
      <c r="S38" s="34">
        <f t="shared" ca="1" si="12"/>
        <v>0</v>
      </c>
      <c r="T38" s="34">
        <f t="shared" ca="1" si="12"/>
        <v>0</v>
      </c>
      <c r="U38" s="34">
        <f t="shared" ca="1" si="12"/>
        <v>0</v>
      </c>
      <c r="V38" s="35">
        <f t="shared" ca="1" si="12"/>
        <v>0</v>
      </c>
      <c r="W38" s="35">
        <f t="shared" ca="1" si="12"/>
        <v>0</v>
      </c>
      <c r="Y38" s="97">
        <f t="shared" ca="1" si="3"/>
        <v>0</v>
      </c>
      <c r="Z38" s="97">
        <f t="shared" ca="1" si="4"/>
        <v>0</v>
      </c>
      <c r="AA38" s="97">
        <f t="shared" ca="1" si="7"/>
        <v>0</v>
      </c>
      <c r="AB38" s="97">
        <f t="shared" ca="1" si="8"/>
        <v>0</v>
      </c>
      <c r="AP38" s="131" t="str">
        <f t="shared" ca="1" si="5"/>
        <v>OK</v>
      </c>
    </row>
    <row r="39" spans="1:42">
      <c r="A39" s="196" t="s">
        <v>327</v>
      </c>
      <c r="B39" s="18" t="str">
        <f t="shared" ca="1" si="6"/>
        <v>No entry required</v>
      </c>
      <c r="C39" s="65" t="s">
        <v>55</v>
      </c>
      <c r="D39" s="35">
        <f t="shared" ca="1" si="11"/>
        <v>0</v>
      </c>
      <c r="E39" s="35">
        <f t="shared" ca="1" si="11"/>
        <v>0</v>
      </c>
      <c r="F39" s="35">
        <f t="shared" ca="1" si="11"/>
        <v>0</v>
      </c>
      <c r="G39" s="35">
        <f t="shared" ca="1" si="11"/>
        <v>0</v>
      </c>
      <c r="H39" s="35">
        <f t="shared" ca="1" si="11"/>
        <v>0</v>
      </c>
      <c r="I39" s="35">
        <f t="shared" ca="1" si="11"/>
        <v>0</v>
      </c>
      <c r="J39" s="34">
        <f t="shared" ca="1" si="11"/>
        <v>0</v>
      </c>
      <c r="K39" s="35">
        <f t="shared" ca="1" si="11"/>
        <v>0</v>
      </c>
      <c r="L39" s="35">
        <f t="shared" ca="1" si="11"/>
        <v>0</v>
      </c>
      <c r="M39" s="35">
        <f t="shared" ca="1" si="11"/>
        <v>0</v>
      </c>
      <c r="N39" s="35">
        <f t="shared" ca="1" si="12"/>
        <v>0</v>
      </c>
      <c r="O39" s="35">
        <f t="shared" ca="1" si="12"/>
        <v>0</v>
      </c>
      <c r="P39" s="35">
        <f t="shared" ca="1" si="12"/>
        <v>0</v>
      </c>
      <c r="Q39" s="35">
        <f t="shared" ca="1" si="12"/>
        <v>0</v>
      </c>
      <c r="R39" s="34">
        <f t="shared" ca="1" si="12"/>
        <v>0</v>
      </c>
      <c r="S39" s="34">
        <f t="shared" ca="1" si="12"/>
        <v>0</v>
      </c>
      <c r="T39" s="34">
        <f t="shared" ca="1" si="12"/>
        <v>0</v>
      </c>
      <c r="U39" s="34">
        <f t="shared" ca="1" si="12"/>
        <v>0</v>
      </c>
      <c r="V39" s="35">
        <f t="shared" ca="1" si="12"/>
        <v>0</v>
      </c>
      <c r="W39" s="35">
        <f t="shared" ca="1" si="12"/>
        <v>0</v>
      </c>
      <c r="Y39" s="97">
        <f t="shared" ca="1" si="3"/>
        <v>0</v>
      </c>
      <c r="Z39" s="97">
        <f t="shared" ca="1" si="4"/>
        <v>0</v>
      </c>
      <c r="AA39" s="97">
        <f t="shared" ca="1" si="7"/>
        <v>0</v>
      </c>
      <c r="AB39" s="97">
        <f t="shared" ca="1" si="8"/>
        <v>0</v>
      </c>
      <c r="AP39" s="131" t="str">
        <f t="shared" ca="1" si="5"/>
        <v>OK</v>
      </c>
    </row>
    <row r="40" spans="1:42">
      <c r="A40" s="196" t="s">
        <v>328</v>
      </c>
      <c r="B40" s="18" t="str">
        <f t="shared" ca="1" si="6"/>
        <v>No entry required</v>
      </c>
      <c r="C40" s="65" t="s">
        <v>55</v>
      </c>
      <c r="D40" s="35">
        <f t="shared" ca="1" si="11"/>
        <v>0</v>
      </c>
      <c r="E40" s="35">
        <f t="shared" ca="1" si="11"/>
        <v>0</v>
      </c>
      <c r="F40" s="35">
        <f t="shared" ca="1" si="11"/>
        <v>0</v>
      </c>
      <c r="G40" s="35">
        <f t="shared" ca="1" si="11"/>
        <v>0</v>
      </c>
      <c r="H40" s="35">
        <f t="shared" ca="1" si="11"/>
        <v>0</v>
      </c>
      <c r="I40" s="35">
        <f t="shared" ca="1" si="11"/>
        <v>0</v>
      </c>
      <c r="J40" s="34">
        <f t="shared" ca="1" si="11"/>
        <v>0</v>
      </c>
      <c r="K40" s="35">
        <f t="shared" ca="1" si="11"/>
        <v>0</v>
      </c>
      <c r="L40" s="35">
        <f t="shared" ca="1" si="11"/>
        <v>0</v>
      </c>
      <c r="M40" s="35">
        <f t="shared" ca="1" si="11"/>
        <v>0</v>
      </c>
      <c r="N40" s="35">
        <f t="shared" ca="1" si="12"/>
        <v>0</v>
      </c>
      <c r="O40" s="35">
        <f t="shared" ca="1" si="12"/>
        <v>0</v>
      </c>
      <c r="P40" s="35">
        <f t="shared" ca="1" si="12"/>
        <v>0</v>
      </c>
      <c r="Q40" s="35">
        <f t="shared" ca="1" si="12"/>
        <v>0</v>
      </c>
      <c r="R40" s="34">
        <f t="shared" ca="1" si="12"/>
        <v>0</v>
      </c>
      <c r="S40" s="34">
        <f t="shared" ca="1" si="12"/>
        <v>0</v>
      </c>
      <c r="T40" s="34">
        <f t="shared" ca="1" si="12"/>
        <v>0</v>
      </c>
      <c r="U40" s="34">
        <f t="shared" ca="1" si="12"/>
        <v>0</v>
      </c>
      <c r="V40" s="35">
        <f t="shared" ca="1" si="12"/>
        <v>0</v>
      </c>
      <c r="W40" s="35">
        <f t="shared" ca="1" si="12"/>
        <v>0</v>
      </c>
      <c r="Y40" s="97">
        <f t="shared" ca="1" si="3"/>
        <v>0</v>
      </c>
      <c r="Z40" s="97">
        <f t="shared" ca="1" si="4"/>
        <v>0</v>
      </c>
      <c r="AA40" s="97">
        <f t="shared" ca="1" si="7"/>
        <v>0</v>
      </c>
      <c r="AB40" s="97">
        <f t="shared" ca="1" si="8"/>
        <v>0</v>
      </c>
      <c r="AP40" s="131" t="str">
        <f t="shared" ca="1" si="5"/>
        <v>OK</v>
      </c>
    </row>
    <row r="41" spans="1:42">
      <c r="A41" s="196" t="s">
        <v>329</v>
      </c>
      <c r="B41" s="18" t="str">
        <f t="shared" ca="1" si="6"/>
        <v>No entry required</v>
      </c>
      <c r="C41" s="65" t="s">
        <v>55</v>
      </c>
      <c r="D41" s="35">
        <f t="shared" ca="1" si="11"/>
        <v>0</v>
      </c>
      <c r="E41" s="35">
        <f t="shared" ca="1" si="11"/>
        <v>0</v>
      </c>
      <c r="F41" s="35">
        <f t="shared" ca="1" si="11"/>
        <v>0</v>
      </c>
      <c r="G41" s="35">
        <f t="shared" ca="1" si="11"/>
        <v>0</v>
      </c>
      <c r="H41" s="35">
        <f t="shared" ca="1" si="11"/>
        <v>0</v>
      </c>
      <c r="I41" s="35">
        <f t="shared" ca="1" si="11"/>
        <v>0</v>
      </c>
      <c r="J41" s="34">
        <f t="shared" ca="1" si="11"/>
        <v>0</v>
      </c>
      <c r="K41" s="35">
        <f t="shared" ca="1" si="11"/>
        <v>0</v>
      </c>
      <c r="L41" s="35">
        <f t="shared" ca="1" si="11"/>
        <v>0</v>
      </c>
      <c r="M41" s="35">
        <f t="shared" ca="1" si="11"/>
        <v>0</v>
      </c>
      <c r="N41" s="35">
        <f t="shared" ca="1" si="12"/>
        <v>0</v>
      </c>
      <c r="O41" s="35">
        <f t="shared" ca="1" si="12"/>
        <v>0</v>
      </c>
      <c r="P41" s="35">
        <f t="shared" ca="1" si="12"/>
        <v>0</v>
      </c>
      <c r="Q41" s="35">
        <f t="shared" ca="1" si="12"/>
        <v>0</v>
      </c>
      <c r="R41" s="34">
        <f t="shared" ca="1" si="12"/>
        <v>0</v>
      </c>
      <c r="S41" s="34">
        <f t="shared" ca="1" si="12"/>
        <v>0</v>
      </c>
      <c r="T41" s="34">
        <f t="shared" ca="1" si="12"/>
        <v>0</v>
      </c>
      <c r="U41" s="34">
        <f t="shared" ca="1" si="12"/>
        <v>0</v>
      </c>
      <c r="V41" s="35">
        <f t="shared" ca="1" si="12"/>
        <v>0</v>
      </c>
      <c r="W41" s="35">
        <f t="shared" ca="1" si="12"/>
        <v>0</v>
      </c>
      <c r="Y41" s="97">
        <f t="shared" ca="1" si="3"/>
        <v>0</v>
      </c>
      <c r="Z41" s="97">
        <f t="shared" ca="1" si="4"/>
        <v>0</v>
      </c>
      <c r="AA41" s="97">
        <f t="shared" ca="1" si="7"/>
        <v>0</v>
      </c>
      <c r="AB41" s="97">
        <f t="shared" ca="1" si="8"/>
        <v>0</v>
      </c>
      <c r="AP41" s="131" t="str">
        <f t="shared" ca="1" si="5"/>
        <v>OK</v>
      </c>
    </row>
    <row r="42" spans="1:42">
      <c r="A42" s="196" t="s">
        <v>330</v>
      </c>
      <c r="B42" s="18" t="str">
        <f t="shared" ca="1" si="6"/>
        <v>No entry required</v>
      </c>
      <c r="C42" s="65" t="s">
        <v>55</v>
      </c>
      <c r="D42" s="35">
        <f t="shared" ca="1" si="11"/>
        <v>0</v>
      </c>
      <c r="E42" s="35">
        <f t="shared" ca="1" si="11"/>
        <v>0</v>
      </c>
      <c r="F42" s="35">
        <f t="shared" ca="1" si="11"/>
        <v>0</v>
      </c>
      <c r="G42" s="35">
        <f t="shared" ca="1" si="11"/>
        <v>0</v>
      </c>
      <c r="H42" s="35">
        <f t="shared" ca="1" si="11"/>
        <v>0</v>
      </c>
      <c r="I42" s="35">
        <f t="shared" ca="1" si="11"/>
        <v>0</v>
      </c>
      <c r="J42" s="34">
        <f t="shared" ca="1" si="11"/>
        <v>0</v>
      </c>
      <c r="K42" s="35">
        <f t="shared" ca="1" si="11"/>
        <v>0</v>
      </c>
      <c r="L42" s="35">
        <f t="shared" ca="1" si="11"/>
        <v>0</v>
      </c>
      <c r="M42" s="35">
        <f t="shared" ca="1" si="11"/>
        <v>0</v>
      </c>
      <c r="N42" s="35">
        <f t="shared" ca="1" si="12"/>
        <v>0</v>
      </c>
      <c r="O42" s="35">
        <f t="shared" ca="1" si="12"/>
        <v>0</v>
      </c>
      <c r="P42" s="35">
        <f t="shared" ca="1" si="12"/>
        <v>0</v>
      </c>
      <c r="Q42" s="35">
        <f t="shared" ca="1" si="12"/>
        <v>0</v>
      </c>
      <c r="R42" s="34">
        <f t="shared" ca="1" si="12"/>
        <v>0</v>
      </c>
      <c r="S42" s="34">
        <f t="shared" ca="1" si="12"/>
        <v>0</v>
      </c>
      <c r="T42" s="34">
        <f t="shared" ca="1" si="12"/>
        <v>0</v>
      </c>
      <c r="U42" s="34">
        <f t="shared" ca="1" si="12"/>
        <v>0</v>
      </c>
      <c r="V42" s="35">
        <f t="shared" ca="1" si="12"/>
        <v>0</v>
      </c>
      <c r="W42" s="35">
        <f t="shared" ca="1" si="12"/>
        <v>0</v>
      </c>
      <c r="Y42" s="97">
        <f t="shared" ca="1" si="3"/>
        <v>0</v>
      </c>
      <c r="Z42" s="97">
        <f t="shared" ca="1" si="4"/>
        <v>0</v>
      </c>
      <c r="AA42" s="97">
        <f t="shared" ca="1" si="7"/>
        <v>0</v>
      </c>
      <c r="AB42" s="97">
        <f t="shared" ca="1" si="8"/>
        <v>0</v>
      </c>
      <c r="AP42" s="131" t="str">
        <f t="shared" ca="1" si="5"/>
        <v>OK</v>
      </c>
    </row>
    <row r="43" spans="1:42">
      <c r="A43" s="196" t="s">
        <v>351</v>
      </c>
      <c r="B43" s="18" t="str">
        <f t="shared" ca="1" si="6"/>
        <v>No entry required</v>
      </c>
      <c r="C43" s="65" t="s">
        <v>55</v>
      </c>
      <c r="D43" s="35">
        <f t="shared" ca="1" si="11"/>
        <v>0</v>
      </c>
      <c r="E43" s="35">
        <f t="shared" ca="1" si="11"/>
        <v>0</v>
      </c>
      <c r="F43" s="35">
        <f t="shared" ca="1" si="11"/>
        <v>0</v>
      </c>
      <c r="G43" s="35">
        <f t="shared" ca="1" si="11"/>
        <v>0</v>
      </c>
      <c r="H43" s="35">
        <f t="shared" ca="1" si="11"/>
        <v>0</v>
      </c>
      <c r="I43" s="35">
        <f t="shared" ca="1" si="11"/>
        <v>0</v>
      </c>
      <c r="J43" s="34">
        <f t="shared" ca="1" si="11"/>
        <v>0</v>
      </c>
      <c r="K43" s="35">
        <f t="shared" ca="1" si="11"/>
        <v>0</v>
      </c>
      <c r="L43" s="35">
        <f t="shared" ca="1" si="11"/>
        <v>0</v>
      </c>
      <c r="M43" s="35">
        <f t="shared" ca="1" si="11"/>
        <v>0</v>
      </c>
      <c r="N43" s="35">
        <f t="shared" ca="1" si="12"/>
        <v>0</v>
      </c>
      <c r="O43" s="35">
        <f t="shared" ca="1" si="12"/>
        <v>0</v>
      </c>
      <c r="P43" s="35">
        <f t="shared" ca="1" si="12"/>
        <v>0</v>
      </c>
      <c r="Q43" s="35">
        <f t="shared" ca="1" si="12"/>
        <v>0</v>
      </c>
      <c r="R43" s="34">
        <f t="shared" ca="1" si="12"/>
        <v>0</v>
      </c>
      <c r="S43" s="34">
        <f t="shared" ca="1" si="12"/>
        <v>0</v>
      </c>
      <c r="T43" s="34">
        <f t="shared" ca="1" si="12"/>
        <v>0</v>
      </c>
      <c r="U43" s="34">
        <f t="shared" ca="1" si="12"/>
        <v>0</v>
      </c>
      <c r="V43" s="35">
        <f t="shared" ca="1" si="12"/>
        <v>0</v>
      </c>
      <c r="W43" s="35">
        <f t="shared" ca="1" si="12"/>
        <v>0</v>
      </c>
      <c r="Y43" s="97">
        <f t="shared" ca="1" si="3"/>
        <v>0</v>
      </c>
      <c r="Z43" s="97">
        <f t="shared" ca="1" si="4"/>
        <v>0</v>
      </c>
      <c r="AA43" s="97">
        <f t="shared" ca="1" si="7"/>
        <v>0</v>
      </c>
      <c r="AB43" s="97">
        <f t="shared" ca="1" si="8"/>
        <v>0</v>
      </c>
      <c r="AP43" s="131" t="str">
        <f t="shared" ca="1" si="5"/>
        <v>OK</v>
      </c>
    </row>
    <row r="44" spans="1:42">
      <c r="A44" s="196" t="s">
        <v>352</v>
      </c>
      <c r="B44" s="18" t="str">
        <f t="shared" ca="1" si="6"/>
        <v>No entry required</v>
      </c>
      <c r="C44" s="65" t="s">
        <v>55</v>
      </c>
      <c r="D44" s="35">
        <f t="shared" ca="1" si="11"/>
        <v>0</v>
      </c>
      <c r="E44" s="35">
        <f t="shared" ca="1" si="11"/>
        <v>0</v>
      </c>
      <c r="F44" s="35">
        <f t="shared" ca="1" si="11"/>
        <v>0</v>
      </c>
      <c r="G44" s="35">
        <f t="shared" ca="1" si="11"/>
        <v>0</v>
      </c>
      <c r="H44" s="35">
        <f t="shared" ca="1" si="11"/>
        <v>0</v>
      </c>
      <c r="I44" s="35">
        <f t="shared" ca="1" si="11"/>
        <v>0</v>
      </c>
      <c r="J44" s="34">
        <f t="shared" ca="1" si="11"/>
        <v>0</v>
      </c>
      <c r="K44" s="35">
        <f t="shared" ca="1" si="11"/>
        <v>0</v>
      </c>
      <c r="L44" s="35">
        <f t="shared" ca="1" si="11"/>
        <v>0</v>
      </c>
      <c r="M44" s="35">
        <f t="shared" ca="1" si="11"/>
        <v>0</v>
      </c>
      <c r="N44" s="35">
        <f t="shared" ca="1" si="12"/>
        <v>0</v>
      </c>
      <c r="O44" s="35">
        <f t="shared" ca="1" si="12"/>
        <v>0</v>
      </c>
      <c r="P44" s="35">
        <f t="shared" ca="1" si="12"/>
        <v>0</v>
      </c>
      <c r="Q44" s="35">
        <f t="shared" ca="1" si="12"/>
        <v>0</v>
      </c>
      <c r="R44" s="34">
        <f t="shared" ca="1" si="12"/>
        <v>0</v>
      </c>
      <c r="S44" s="34">
        <f t="shared" ca="1" si="12"/>
        <v>0</v>
      </c>
      <c r="T44" s="34">
        <f t="shared" ca="1" si="12"/>
        <v>0</v>
      </c>
      <c r="U44" s="34">
        <f t="shared" ca="1" si="12"/>
        <v>0</v>
      </c>
      <c r="V44" s="35">
        <f t="shared" ca="1" si="12"/>
        <v>0</v>
      </c>
      <c r="W44" s="35">
        <f t="shared" ca="1" si="12"/>
        <v>0</v>
      </c>
      <c r="Y44" s="97">
        <f t="shared" ca="1" si="3"/>
        <v>0</v>
      </c>
      <c r="Z44" s="97">
        <f t="shared" ca="1" si="4"/>
        <v>0</v>
      </c>
      <c r="AA44" s="97">
        <f t="shared" ca="1" si="7"/>
        <v>0</v>
      </c>
      <c r="AB44" s="97">
        <f t="shared" ca="1" si="8"/>
        <v>0</v>
      </c>
      <c r="AP44" s="131" t="str">
        <f t="shared" ca="1" si="5"/>
        <v>OK</v>
      </c>
    </row>
    <row r="45" spans="1:42">
      <c r="A45" s="196" t="s">
        <v>353</v>
      </c>
      <c r="B45" s="18" t="str">
        <f t="shared" ca="1" si="6"/>
        <v>No entry required</v>
      </c>
      <c r="C45" s="65" t="s">
        <v>55</v>
      </c>
      <c r="D45" s="35">
        <f t="shared" ca="1" si="11"/>
        <v>0</v>
      </c>
      <c r="E45" s="35">
        <f t="shared" ca="1" si="11"/>
        <v>0</v>
      </c>
      <c r="F45" s="35">
        <f t="shared" ca="1" si="11"/>
        <v>0</v>
      </c>
      <c r="G45" s="35">
        <f t="shared" ca="1" si="11"/>
        <v>0</v>
      </c>
      <c r="H45" s="35">
        <f t="shared" ca="1" si="11"/>
        <v>0</v>
      </c>
      <c r="I45" s="35">
        <f t="shared" ca="1" si="11"/>
        <v>0</v>
      </c>
      <c r="J45" s="34">
        <f t="shared" ca="1" si="11"/>
        <v>0</v>
      </c>
      <c r="K45" s="35">
        <f t="shared" ca="1" si="11"/>
        <v>0</v>
      </c>
      <c r="L45" s="35">
        <f t="shared" ca="1" si="11"/>
        <v>0</v>
      </c>
      <c r="M45" s="35">
        <f t="shared" ca="1" si="11"/>
        <v>0</v>
      </c>
      <c r="N45" s="35">
        <f t="shared" ca="1" si="12"/>
        <v>0</v>
      </c>
      <c r="O45" s="35">
        <f t="shared" ca="1" si="12"/>
        <v>0</v>
      </c>
      <c r="P45" s="35">
        <f t="shared" ca="1" si="12"/>
        <v>0</v>
      </c>
      <c r="Q45" s="35">
        <f t="shared" ca="1" si="12"/>
        <v>0</v>
      </c>
      <c r="R45" s="34">
        <f t="shared" ca="1" si="12"/>
        <v>0</v>
      </c>
      <c r="S45" s="34">
        <f t="shared" ca="1" si="12"/>
        <v>0</v>
      </c>
      <c r="T45" s="34">
        <f t="shared" ca="1" si="12"/>
        <v>0</v>
      </c>
      <c r="U45" s="34">
        <f t="shared" ca="1" si="12"/>
        <v>0</v>
      </c>
      <c r="V45" s="35">
        <f t="shared" ca="1" si="12"/>
        <v>0</v>
      </c>
      <c r="W45" s="35">
        <f t="shared" ca="1" si="12"/>
        <v>0</v>
      </c>
      <c r="Y45" s="97">
        <f t="shared" ca="1" si="3"/>
        <v>0</v>
      </c>
      <c r="Z45" s="97">
        <f t="shared" ca="1" si="4"/>
        <v>0</v>
      </c>
      <c r="AA45" s="97">
        <f t="shared" ca="1" si="7"/>
        <v>0</v>
      </c>
      <c r="AB45" s="97">
        <f t="shared" ca="1" si="8"/>
        <v>0</v>
      </c>
      <c r="AP45" s="131" t="str">
        <f t="shared" ca="1" si="5"/>
        <v>OK</v>
      </c>
    </row>
    <row r="46" spans="1:42">
      <c r="A46" s="196" t="s">
        <v>354</v>
      </c>
      <c r="B46" s="18" t="str">
        <f t="shared" ca="1" si="6"/>
        <v>No entry required</v>
      </c>
      <c r="C46" s="65" t="s">
        <v>55</v>
      </c>
      <c r="D46" s="35">
        <f t="shared" ca="1" si="11"/>
        <v>0</v>
      </c>
      <c r="E46" s="35">
        <f t="shared" ca="1" si="11"/>
        <v>0</v>
      </c>
      <c r="F46" s="35">
        <f t="shared" ca="1" si="11"/>
        <v>0</v>
      </c>
      <c r="G46" s="35">
        <f t="shared" ca="1" si="11"/>
        <v>0</v>
      </c>
      <c r="H46" s="35">
        <f t="shared" ca="1" si="11"/>
        <v>0</v>
      </c>
      <c r="I46" s="35">
        <f t="shared" ca="1" si="11"/>
        <v>0</v>
      </c>
      <c r="J46" s="34">
        <f t="shared" ca="1" si="11"/>
        <v>0</v>
      </c>
      <c r="K46" s="35">
        <f t="shared" ca="1" si="11"/>
        <v>0</v>
      </c>
      <c r="L46" s="35">
        <f t="shared" ca="1" si="11"/>
        <v>0</v>
      </c>
      <c r="M46" s="35">
        <f t="shared" ca="1" si="11"/>
        <v>0</v>
      </c>
      <c r="N46" s="35">
        <f t="shared" ca="1" si="12"/>
        <v>0</v>
      </c>
      <c r="O46" s="35">
        <f t="shared" ca="1" si="12"/>
        <v>0</v>
      </c>
      <c r="P46" s="35">
        <f t="shared" ca="1" si="12"/>
        <v>0</v>
      </c>
      <c r="Q46" s="35">
        <f t="shared" ca="1" si="12"/>
        <v>0</v>
      </c>
      <c r="R46" s="34">
        <f t="shared" ca="1" si="12"/>
        <v>0</v>
      </c>
      <c r="S46" s="34">
        <f t="shared" ca="1" si="12"/>
        <v>0</v>
      </c>
      <c r="T46" s="34">
        <f t="shared" ca="1" si="12"/>
        <v>0</v>
      </c>
      <c r="U46" s="34">
        <f t="shared" ca="1" si="12"/>
        <v>0</v>
      </c>
      <c r="V46" s="35">
        <f t="shared" ca="1" si="12"/>
        <v>0</v>
      </c>
      <c r="W46" s="35">
        <f t="shared" ca="1" si="12"/>
        <v>0</v>
      </c>
      <c r="Y46" s="97">
        <f t="shared" ca="1" si="3"/>
        <v>0</v>
      </c>
      <c r="Z46" s="97">
        <f t="shared" ca="1" si="4"/>
        <v>0</v>
      </c>
      <c r="AA46" s="97">
        <f t="shared" ca="1" si="7"/>
        <v>0</v>
      </c>
      <c r="AB46" s="97">
        <f t="shared" ca="1" si="8"/>
        <v>0</v>
      </c>
      <c r="AP46" s="131" t="str">
        <f t="shared" ca="1" si="5"/>
        <v>OK</v>
      </c>
    </row>
    <row r="47" spans="1:42">
      <c r="A47" s="196" t="s">
        <v>355</v>
      </c>
      <c r="B47" s="18" t="str">
        <f t="shared" ca="1" si="6"/>
        <v>No entry required</v>
      </c>
      <c r="C47" s="65" t="s">
        <v>55</v>
      </c>
      <c r="D47" s="35">
        <f t="shared" ref="D47:M53" ca="1" si="13">INDIRECT("N3." &amp; $A47 &amp;"!Q" &amp; D$97)</f>
        <v>0</v>
      </c>
      <c r="E47" s="35">
        <f t="shared" ca="1" si="13"/>
        <v>0</v>
      </c>
      <c r="F47" s="35">
        <f t="shared" ca="1" si="13"/>
        <v>0</v>
      </c>
      <c r="G47" s="35">
        <f t="shared" ca="1" si="13"/>
        <v>0</v>
      </c>
      <c r="H47" s="35">
        <f t="shared" ca="1" si="13"/>
        <v>0</v>
      </c>
      <c r="I47" s="35">
        <f t="shared" ca="1" si="13"/>
        <v>0</v>
      </c>
      <c r="J47" s="34">
        <f t="shared" ca="1" si="13"/>
        <v>0</v>
      </c>
      <c r="K47" s="35">
        <f t="shared" ca="1" si="13"/>
        <v>0</v>
      </c>
      <c r="L47" s="35">
        <f t="shared" ca="1" si="13"/>
        <v>0</v>
      </c>
      <c r="M47" s="35">
        <f t="shared" ca="1" si="13"/>
        <v>0</v>
      </c>
      <c r="N47" s="35">
        <f t="shared" ref="N47:W53" ca="1" si="14">INDIRECT("N3." &amp; $A47 &amp;"!Q" &amp; N$97)</f>
        <v>0</v>
      </c>
      <c r="O47" s="35">
        <f t="shared" ca="1" si="14"/>
        <v>0</v>
      </c>
      <c r="P47" s="35">
        <f t="shared" ca="1" si="14"/>
        <v>0</v>
      </c>
      <c r="Q47" s="35">
        <f t="shared" ca="1" si="14"/>
        <v>0</v>
      </c>
      <c r="R47" s="34">
        <f t="shared" ca="1" si="14"/>
        <v>0</v>
      </c>
      <c r="S47" s="34">
        <f t="shared" ca="1" si="14"/>
        <v>0</v>
      </c>
      <c r="T47" s="34">
        <f t="shared" ca="1" si="14"/>
        <v>0</v>
      </c>
      <c r="U47" s="34">
        <f t="shared" ca="1" si="14"/>
        <v>0</v>
      </c>
      <c r="V47" s="35">
        <f t="shared" ca="1" si="14"/>
        <v>0</v>
      </c>
      <c r="W47" s="35">
        <f t="shared" ca="1" si="14"/>
        <v>0</v>
      </c>
      <c r="Y47" s="97">
        <f t="shared" ca="1" si="3"/>
        <v>0</v>
      </c>
      <c r="Z47" s="97">
        <f t="shared" ca="1" si="4"/>
        <v>0</v>
      </c>
      <c r="AA47" s="97">
        <f t="shared" ca="1" si="7"/>
        <v>0</v>
      </c>
      <c r="AB47" s="97">
        <f t="shared" ca="1" si="8"/>
        <v>0</v>
      </c>
      <c r="AP47" s="131" t="str">
        <f t="shared" ca="1" si="5"/>
        <v>OK</v>
      </c>
    </row>
    <row r="48" spans="1:42">
      <c r="A48" s="196" t="s">
        <v>356</v>
      </c>
      <c r="B48" s="18" t="str">
        <f t="shared" ca="1" si="6"/>
        <v>No entry required</v>
      </c>
      <c r="C48" s="65" t="s">
        <v>55</v>
      </c>
      <c r="D48" s="35">
        <f t="shared" ca="1" si="13"/>
        <v>0</v>
      </c>
      <c r="E48" s="35">
        <f t="shared" ca="1" si="13"/>
        <v>0</v>
      </c>
      <c r="F48" s="35">
        <f t="shared" ca="1" si="13"/>
        <v>0</v>
      </c>
      <c r="G48" s="35">
        <f t="shared" ca="1" si="13"/>
        <v>0</v>
      </c>
      <c r="H48" s="35">
        <f t="shared" ca="1" si="13"/>
        <v>0</v>
      </c>
      <c r="I48" s="35">
        <f t="shared" ca="1" si="13"/>
        <v>0</v>
      </c>
      <c r="J48" s="34">
        <f t="shared" ca="1" si="13"/>
        <v>0</v>
      </c>
      <c r="K48" s="35">
        <f t="shared" ca="1" si="13"/>
        <v>0</v>
      </c>
      <c r="L48" s="35">
        <f t="shared" ca="1" si="13"/>
        <v>0</v>
      </c>
      <c r="M48" s="35">
        <f t="shared" ca="1" si="13"/>
        <v>0</v>
      </c>
      <c r="N48" s="35">
        <f t="shared" ca="1" si="14"/>
        <v>0</v>
      </c>
      <c r="O48" s="35">
        <f t="shared" ca="1" si="14"/>
        <v>0</v>
      </c>
      <c r="P48" s="35">
        <f t="shared" ca="1" si="14"/>
        <v>0</v>
      </c>
      <c r="Q48" s="35">
        <f t="shared" ca="1" si="14"/>
        <v>0</v>
      </c>
      <c r="R48" s="34">
        <f t="shared" ca="1" si="14"/>
        <v>0</v>
      </c>
      <c r="S48" s="34">
        <f t="shared" ca="1" si="14"/>
        <v>0</v>
      </c>
      <c r="T48" s="34">
        <f t="shared" ca="1" si="14"/>
        <v>0</v>
      </c>
      <c r="U48" s="34">
        <f t="shared" ca="1" si="14"/>
        <v>0</v>
      </c>
      <c r="V48" s="35">
        <f t="shared" ca="1" si="14"/>
        <v>0</v>
      </c>
      <c r="W48" s="35">
        <f t="shared" ca="1" si="14"/>
        <v>0</v>
      </c>
      <c r="Y48" s="97">
        <f t="shared" ca="1" si="3"/>
        <v>0</v>
      </c>
      <c r="Z48" s="97">
        <f t="shared" ca="1" si="4"/>
        <v>0</v>
      </c>
      <c r="AA48" s="97">
        <f t="shared" ca="1" si="7"/>
        <v>0</v>
      </c>
      <c r="AB48" s="97">
        <f t="shared" ca="1" si="8"/>
        <v>0</v>
      </c>
      <c r="AP48" s="131" t="str">
        <f t="shared" ca="1" si="5"/>
        <v>OK</v>
      </c>
    </row>
    <row r="49" spans="1:45">
      <c r="A49" s="196" t="s">
        <v>357</v>
      </c>
      <c r="B49" s="18" t="str">
        <f t="shared" ca="1" si="6"/>
        <v>No entry required</v>
      </c>
      <c r="C49" s="65" t="s">
        <v>55</v>
      </c>
      <c r="D49" s="35">
        <f t="shared" ca="1" si="13"/>
        <v>0</v>
      </c>
      <c r="E49" s="35">
        <f t="shared" ca="1" si="13"/>
        <v>0</v>
      </c>
      <c r="F49" s="35">
        <f t="shared" ca="1" si="13"/>
        <v>0</v>
      </c>
      <c r="G49" s="35">
        <f t="shared" ca="1" si="13"/>
        <v>0</v>
      </c>
      <c r="H49" s="35">
        <f t="shared" ca="1" si="13"/>
        <v>0</v>
      </c>
      <c r="I49" s="35">
        <f t="shared" ca="1" si="13"/>
        <v>0</v>
      </c>
      <c r="J49" s="34">
        <f t="shared" ca="1" si="13"/>
        <v>0</v>
      </c>
      <c r="K49" s="35">
        <f t="shared" ca="1" si="13"/>
        <v>0</v>
      </c>
      <c r="L49" s="35">
        <f t="shared" ca="1" si="13"/>
        <v>0</v>
      </c>
      <c r="M49" s="35">
        <f t="shared" ca="1" si="13"/>
        <v>0</v>
      </c>
      <c r="N49" s="35">
        <f t="shared" ca="1" si="14"/>
        <v>0</v>
      </c>
      <c r="O49" s="35">
        <f t="shared" ca="1" si="14"/>
        <v>0</v>
      </c>
      <c r="P49" s="35">
        <f t="shared" ca="1" si="14"/>
        <v>0</v>
      </c>
      <c r="Q49" s="35">
        <f t="shared" ca="1" si="14"/>
        <v>0</v>
      </c>
      <c r="R49" s="34">
        <f t="shared" ca="1" si="14"/>
        <v>0</v>
      </c>
      <c r="S49" s="34">
        <f t="shared" ca="1" si="14"/>
        <v>0</v>
      </c>
      <c r="T49" s="34">
        <f t="shared" ca="1" si="14"/>
        <v>0</v>
      </c>
      <c r="U49" s="34">
        <f t="shared" ca="1" si="14"/>
        <v>0</v>
      </c>
      <c r="V49" s="35">
        <f t="shared" ca="1" si="14"/>
        <v>0</v>
      </c>
      <c r="W49" s="35">
        <f t="shared" ca="1" si="14"/>
        <v>0</v>
      </c>
      <c r="Y49" s="97">
        <f t="shared" ca="1" si="3"/>
        <v>0</v>
      </c>
      <c r="Z49" s="97">
        <f t="shared" ca="1" si="4"/>
        <v>0</v>
      </c>
      <c r="AA49" s="97">
        <f t="shared" ca="1" si="7"/>
        <v>0</v>
      </c>
      <c r="AB49" s="97">
        <f t="shared" ca="1" si="8"/>
        <v>0</v>
      </c>
      <c r="AP49" s="131" t="str">
        <f t="shared" ca="1" si="5"/>
        <v>OK</v>
      </c>
    </row>
    <row r="50" spans="1:45">
      <c r="A50" s="196" t="s">
        <v>358</v>
      </c>
      <c r="B50" s="18" t="str">
        <f t="shared" ca="1" si="6"/>
        <v>No entry required</v>
      </c>
      <c r="C50" s="65" t="s">
        <v>55</v>
      </c>
      <c r="D50" s="35">
        <f t="shared" ca="1" si="13"/>
        <v>0</v>
      </c>
      <c r="E50" s="35">
        <f t="shared" ca="1" si="13"/>
        <v>0</v>
      </c>
      <c r="F50" s="35">
        <f t="shared" ca="1" si="13"/>
        <v>0</v>
      </c>
      <c r="G50" s="35">
        <f t="shared" ca="1" si="13"/>
        <v>0</v>
      </c>
      <c r="H50" s="35">
        <f t="shared" ca="1" si="13"/>
        <v>0</v>
      </c>
      <c r="I50" s="35">
        <f t="shared" ca="1" si="13"/>
        <v>0</v>
      </c>
      <c r="J50" s="34">
        <f t="shared" ca="1" si="13"/>
        <v>0</v>
      </c>
      <c r="K50" s="35">
        <f t="shared" ca="1" si="13"/>
        <v>0</v>
      </c>
      <c r="L50" s="35">
        <f t="shared" ca="1" si="13"/>
        <v>0</v>
      </c>
      <c r="M50" s="35">
        <f t="shared" ca="1" si="13"/>
        <v>0</v>
      </c>
      <c r="N50" s="35">
        <f t="shared" ca="1" si="14"/>
        <v>0</v>
      </c>
      <c r="O50" s="35">
        <f t="shared" ca="1" si="14"/>
        <v>0</v>
      </c>
      <c r="P50" s="35">
        <f t="shared" ca="1" si="14"/>
        <v>0</v>
      </c>
      <c r="Q50" s="35">
        <f t="shared" ca="1" si="14"/>
        <v>0</v>
      </c>
      <c r="R50" s="34">
        <f t="shared" ca="1" si="14"/>
        <v>0</v>
      </c>
      <c r="S50" s="34">
        <f t="shared" ca="1" si="14"/>
        <v>0</v>
      </c>
      <c r="T50" s="34">
        <f t="shared" ca="1" si="14"/>
        <v>0</v>
      </c>
      <c r="U50" s="34">
        <f t="shared" ca="1" si="14"/>
        <v>0</v>
      </c>
      <c r="V50" s="35">
        <f t="shared" ca="1" si="14"/>
        <v>0</v>
      </c>
      <c r="W50" s="35">
        <f t="shared" ca="1" si="14"/>
        <v>0</v>
      </c>
      <c r="Y50" s="97">
        <f t="shared" ca="1" si="3"/>
        <v>0</v>
      </c>
      <c r="Z50" s="97">
        <f t="shared" ca="1" si="4"/>
        <v>0</v>
      </c>
      <c r="AA50" s="97">
        <f t="shared" ca="1" si="7"/>
        <v>0</v>
      </c>
      <c r="AB50" s="97">
        <f t="shared" ca="1" si="8"/>
        <v>0</v>
      </c>
      <c r="AP50" s="131" t="str">
        <f t="shared" ca="1" si="5"/>
        <v>OK</v>
      </c>
    </row>
    <row r="51" spans="1:45">
      <c r="A51" s="196" t="s">
        <v>359</v>
      </c>
      <c r="B51" s="18" t="str">
        <f t="shared" ca="1" si="6"/>
        <v>No entry required</v>
      </c>
      <c r="C51" s="65" t="s">
        <v>55</v>
      </c>
      <c r="D51" s="35">
        <f t="shared" ca="1" si="13"/>
        <v>0</v>
      </c>
      <c r="E51" s="35">
        <f t="shared" ca="1" si="13"/>
        <v>0</v>
      </c>
      <c r="F51" s="35">
        <f t="shared" ca="1" si="13"/>
        <v>0</v>
      </c>
      <c r="G51" s="35">
        <f t="shared" ca="1" si="13"/>
        <v>0</v>
      </c>
      <c r="H51" s="35">
        <f t="shared" ca="1" si="13"/>
        <v>0</v>
      </c>
      <c r="I51" s="35">
        <f t="shared" ca="1" si="13"/>
        <v>0</v>
      </c>
      <c r="J51" s="34">
        <f t="shared" ca="1" si="13"/>
        <v>0</v>
      </c>
      <c r="K51" s="35">
        <f t="shared" ca="1" si="13"/>
        <v>0</v>
      </c>
      <c r="L51" s="35">
        <f t="shared" ca="1" si="13"/>
        <v>0</v>
      </c>
      <c r="M51" s="35">
        <f t="shared" ca="1" si="13"/>
        <v>0</v>
      </c>
      <c r="N51" s="35">
        <f t="shared" ca="1" si="14"/>
        <v>0</v>
      </c>
      <c r="O51" s="35">
        <f t="shared" ca="1" si="14"/>
        <v>0</v>
      </c>
      <c r="P51" s="35">
        <f t="shared" ca="1" si="14"/>
        <v>0</v>
      </c>
      <c r="Q51" s="35">
        <f t="shared" ca="1" si="14"/>
        <v>0</v>
      </c>
      <c r="R51" s="34">
        <f t="shared" ca="1" si="14"/>
        <v>0</v>
      </c>
      <c r="S51" s="34">
        <f t="shared" ca="1" si="14"/>
        <v>0</v>
      </c>
      <c r="T51" s="34">
        <f t="shared" ca="1" si="14"/>
        <v>0</v>
      </c>
      <c r="U51" s="34">
        <f t="shared" ca="1" si="14"/>
        <v>0</v>
      </c>
      <c r="V51" s="35">
        <f t="shared" ca="1" si="14"/>
        <v>0</v>
      </c>
      <c r="W51" s="35">
        <f t="shared" ca="1" si="14"/>
        <v>0</v>
      </c>
      <c r="Y51" s="97">
        <f t="shared" ca="1" si="3"/>
        <v>0</v>
      </c>
      <c r="Z51" s="97">
        <f t="shared" ca="1" si="4"/>
        <v>0</v>
      </c>
      <c r="AA51" s="97">
        <f t="shared" ca="1" si="7"/>
        <v>0</v>
      </c>
      <c r="AB51" s="97">
        <f t="shared" ca="1" si="8"/>
        <v>0</v>
      </c>
      <c r="AP51" s="131" t="str">
        <f t="shared" ca="1" si="5"/>
        <v>OK</v>
      </c>
    </row>
    <row r="52" spans="1:45">
      <c r="A52" s="196" t="s">
        <v>360</v>
      </c>
      <c r="B52" s="18" t="str">
        <f t="shared" ca="1" si="6"/>
        <v>No entry required</v>
      </c>
      <c r="C52" s="65" t="s">
        <v>55</v>
      </c>
      <c r="D52" s="35">
        <f t="shared" ca="1" si="13"/>
        <v>0</v>
      </c>
      <c r="E52" s="35">
        <f t="shared" ca="1" si="13"/>
        <v>0</v>
      </c>
      <c r="F52" s="35">
        <f t="shared" ca="1" si="13"/>
        <v>0</v>
      </c>
      <c r="G52" s="35">
        <f t="shared" ca="1" si="13"/>
        <v>0</v>
      </c>
      <c r="H52" s="35">
        <f t="shared" ca="1" si="13"/>
        <v>0</v>
      </c>
      <c r="I52" s="35">
        <f t="shared" ca="1" si="13"/>
        <v>0</v>
      </c>
      <c r="J52" s="34">
        <f t="shared" ca="1" si="13"/>
        <v>0</v>
      </c>
      <c r="K52" s="35">
        <f t="shared" ca="1" si="13"/>
        <v>0</v>
      </c>
      <c r="L52" s="35">
        <f t="shared" ca="1" si="13"/>
        <v>0</v>
      </c>
      <c r="M52" s="35">
        <f t="shared" ca="1" si="13"/>
        <v>0</v>
      </c>
      <c r="N52" s="35">
        <f t="shared" ca="1" si="14"/>
        <v>0</v>
      </c>
      <c r="O52" s="35">
        <f t="shared" ca="1" si="14"/>
        <v>0</v>
      </c>
      <c r="P52" s="35">
        <f t="shared" ca="1" si="14"/>
        <v>0</v>
      </c>
      <c r="Q52" s="35">
        <f t="shared" ca="1" si="14"/>
        <v>0</v>
      </c>
      <c r="R52" s="34">
        <f t="shared" ca="1" si="14"/>
        <v>0</v>
      </c>
      <c r="S52" s="34">
        <f t="shared" ca="1" si="14"/>
        <v>0</v>
      </c>
      <c r="T52" s="34">
        <f t="shared" ca="1" si="14"/>
        <v>0</v>
      </c>
      <c r="U52" s="34">
        <f t="shared" ca="1" si="14"/>
        <v>0</v>
      </c>
      <c r="V52" s="35">
        <f t="shared" ca="1" si="14"/>
        <v>0</v>
      </c>
      <c r="W52" s="35">
        <f t="shared" ca="1" si="14"/>
        <v>0</v>
      </c>
      <c r="Y52" s="97">
        <f t="shared" ca="1" si="3"/>
        <v>0</v>
      </c>
      <c r="Z52" s="97">
        <f t="shared" ca="1" si="4"/>
        <v>0</v>
      </c>
      <c r="AA52" s="97">
        <f t="shared" ca="1" si="7"/>
        <v>0</v>
      </c>
      <c r="AB52" s="97">
        <f t="shared" ca="1" si="8"/>
        <v>0</v>
      </c>
      <c r="AP52" s="131" t="str">
        <f t="shared" ca="1" si="5"/>
        <v>OK</v>
      </c>
    </row>
    <row r="53" spans="1:45">
      <c r="A53" s="196" t="s">
        <v>361</v>
      </c>
      <c r="B53" s="18" t="str">
        <f t="shared" ca="1" si="6"/>
        <v>No entry required</v>
      </c>
      <c r="C53" s="65" t="s">
        <v>55</v>
      </c>
      <c r="D53" s="35">
        <f t="shared" ca="1" si="13"/>
        <v>0</v>
      </c>
      <c r="E53" s="35">
        <f t="shared" ca="1" si="13"/>
        <v>0</v>
      </c>
      <c r="F53" s="35">
        <f t="shared" ca="1" si="13"/>
        <v>0</v>
      </c>
      <c r="G53" s="35">
        <f t="shared" ca="1" si="13"/>
        <v>0</v>
      </c>
      <c r="H53" s="35">
        <f t="shared" ca="1" si="13"/>
        <v>0</v>
      </c>
      <c r="I53" s="35">
        <f t="shared" ca="1" si="13"/>
        <v>0</v>
      </c>
      <c r="J53" s="34">
        <f t="shared" ca="1" si="13"/>
        <v>0</v>
      </c>
      <c r="K53" s="35">
        <f t="shared" ca="1" si="13"/>
        <v>0</v>
      </c>
      <c r="L53" s="35">
        <f t="shared" ca="1" si="13"/>
        <v>0</v>
      </c>
      <c r="M53" s="35">
        <f t="shared" ca="1" si="13"/>
        <v>0</v>
      </c>
      <c r="N53" s="35">
        <f t="shared" ca="1" si="14"/>
        <v>0</v>
      </c>
      <c r="O53" s="35">
        <f t="shared" ca="1" si="14"/>
        <v>0</v>
      </c>
      <c r="P53" s="35">
        <f t="shared" ca="1" si="14"/>
        <v>0</v>
      </c>
      <c r="Q53" s="35">
        <f t="shared" ca="1" si="14"/>
        <v>0</v>
      </c>
      <c r="R53" s="34">
        <f t="shared" ca="1" si="14"/>
        <v>0</v>
      </c>
      <c r="S53" s="34">
        <f t="shared" ca="1" si="14"/>
        <v>0</v>
      </c>
      <c r="T53" s="34">
        <f t="shared" ca="1" si="14"/>
        <v>0</v>
      </c>
      <c r="U53" s="34">
        <f t="shared" ca="1" si="14"/>
        <v>0</v>
      </c>
      <c r="V53" s="35">
        <f t="shared" ca="1" si="14"/>
        <v>0</v>
      </c>
      <c r="W53" s="35">
        <f t="shared" ca="1" si="14"/>
        <v>0</v>
      </c>
      <c r="Y53" s="97">
        <f t="shared" ca="1" si="3"/>
        <v>0</v>
      </c>
      <c r="Z53" s="97">
        <f t="shared" ca="1" si="4"/>
        <v>0</v>
      </c>
      <c r="AA53" s="97">
        <f t="shared" ca="1" si="7"/>
        <v>0</v>
      </c>
      <c r="AB53" s="97">
        <f t="shared" ca="1" si="8"/>
        <v>0</v>
      </c>
      <c r="AP53" s="131" t="str">
        <f t="shared" ca="1" si="5"/>
        <v>OK</v>
      </c>
    </row>
    <row r="54" spans="1:45" ht="15">
      <c r="A54" s="17"/>
      <c r="B54" s="18" t="s">
        <v>29</v>
      </c>
      <c r="C54" s="65" t="s">
        <v>55</v>
      </c>
      <c r="D54" s="94">
        <f ca="1">SUM(D17:D53)</f>
        <v>29143.816925826242</v>
      </c>
      <c r="E54" s="94">
        <f t="shared" ref="E54:Y54" ca="1" si="15">SUM(E17:E53)</f>
        <v>2681.5303874323881</v>
      </c>
      <c r="F54" s="94">
        <f t="shared" ca="1" si="15"/>
        <v>1.5302478147143138E-3</v>
      </c>
      <c r="G54" s="94">
        <f t="shared" ca="1" si="15"/>
        <v>-23.845387257624935</v>
      </c>
      <c r="H54" s="94">
        <f t="shared" ca="1" si="15"/>
        <v>1908.4938936087383</v>
      </c>
      <c r="I54" s="94">
        <f t="shared" ca="1" si="15"/>
        <v>0</v>
      </c>
      <c r="J54" s="94">
        <f t="shared" ca="1" si="15"/>
        <v>0</v>
      </c>
      <c r="K54" s="94">
        <f t="shared" ca="1" si="15"/>
        <v>-1541.9864801328013</v>
      </c>
      <c r="L54" s="94">
        <f t="shared" ca="1" si="15"/>
        <v>0</v>
      </c>
      <c r="M54" s="94">
        <f t="shared" ca="1" si="15"/>
        <v>-36.757103630948365</v>
      </c>
      <c r="N54" s="94">
        <f t="shared" ca="1" si="15"/>
        <v>-407.59651292932153</v>
      </c>
      <c r="O54" s="94">
        <f t="shared" ca="1" si="15"/>
        <v>0</v>
      </c>
      <c r="P54" s="94">
        <f t="shared" ca="1" si="15"/>
        <v>0</v>
      </c>
      <c r="Q54" s="94">
        <f t="shared" ca="1" si="15"/>
        <v>0</v>
      </c>
      <c r="R54" s="94">
        <f t="shared" ca="1" si="15"/>
        <v>0</v>
      </c>
      <c r="S54" s="94">
        <f t="shared" ca="1" si="15"/>
        <v>0</v>
      </c>
      <c r="T54" s="94">
        <f t="shared" ca="1" si="15"/>
        <v>0</v>
      </c>
      <c r="U54" s="94">
        <f t="shared" ca="1" si="15"/>
        <v>0</v>
      </c>
      <c r="V54" s="94">
        <f t="shared" ca="1" si="15"/>
        <v>0</v>
      </c>
      <c r="W54" s="94">
        <f t="shared" ca="1" si="15"/>
        <v>2579.8403273382455</v>
      </c>
      <c r="Y54" s="94">
        <f t="shared" ca="1" si="15"/>
        <v>-1578.7435837637495</v>
      </c>
      <c r="Z54" s="94">
        <f ca="1">SUM(Z17:Z53)</f>
        <v>-407.59651292932153</v>
      </c>
      <c r="AA54" s="94">
        <f ca="1">SUM(AA17:AA53)</f>
        <v>-23.843857009810218</v>
      </c>
      <c r="AB54" s="94">
        <f ca="1">SUM(AB17:AB53)</f>
        <v>1908.4938936087383</v>
      </c>
      <c r="AP54"/>
    </row>
    <row r="56" spans="1:45" ht="18">
      <c r="A56" s="9" t="s">
        <v>160</v>
      </c>
      <c r="C56" s="3"/>
    </row>
    <row r="57" spans="1:45">
      <c r="C57" s="3"/>
    </row>
    <row r="58" spans="1:45">
      <c r="C58" s="3"/>
      <c r="Y58" s="253" t="s">
        <v>764</v>
      </c>
      <c r="Z58" s="230"/>
      <c r="AA58" s="230"/>
      <c r="AB58" s="230"/>
      <c r="AC58" s="230"/>
      <c r="AD58" s="230"/>
      <c r="AE58" s="230"/>
      <c r="AF58" s="230"/>
      <c r="AG58" s="230"/>
      <c r="AH58" s="231"/>
      <c r="AJ58" s="294" t="s">
        <v>161</v>
      </c>
      <c r="AK58" s="295"/>
      <c r="AL58" s="295"/>
      <c r="AM58" s="295"/>
      <c r="AN58" s="295"/>
      <c r="AO58" s="296"/>
    </row>
    <row r="59" spans="1:45" ht="202.5">
      <c r="A59" s="15"/>
      <c r="B59" s="15" t="s">
        <v>4</v>
      </c>
      <c r="C59" s="64" t="s">
        <v>53</v>
      </c>
      <c r="D59" s="130" t="s">
        <v>394</v>
      </c>
      <c r="E59" s="130" t="s">
        <v>223</v>
      </c>
      <c r="F59" s="130" t="s">
        <v>206</v>
      </c>
      <c r="G59" s="130" t="s">
        <v>207</v>
      </c>
      <c r="H59" s="130" t="s">
        <v>3</v>
      </c>
      <c r="I59" s="130" t="s">
        <v>114</v>
      </c>
      <c r="J59" s="130" t="s">
        <v>104</v>
      </c>
      <c r="K59" s="130" t="s">
        <v>113</v>
      </c>
      <c r="L59" s="130" t="s">
        <v>389</v>
      </c>
      <c r="M59" s="130" t="s">
        <v>112</v>
      </c>
      <c r="N59" s="130" t="s">
        <v>111</v>
      </c>
      <c r="O59" s="130" t="s">
        <v>390</v>
      </c>
      <c r="P59" s="130" t="s">
        <v>110</v>
      </c>
      <c r="Q59" s="130" t="str">
        <f>Q16</f>
        <v>Indirect Intervention</v>
      </c>
      <c r="R59" s="130" t="s">
        <v>109</v>
      </c>
      <c r="S59" s="130" t="s">
        <v>108</v>
      </c>
      <c r="T59" s="130" t="s">
        <v>58</v>
      </c>
      <c r="U59" s="130" t="s">
        <v>107</v>
      </c>
      <c r="V59" s="130" t="s">
        <v>106</v>
      </c>
      <c r="W59" s="130" t="s">
        <v>224</v>
      </c>
      <c r="Y59" s="226" t="str">
        <f t="shared" ref="Y59:AD59" si="16">K59</f>
        <v>Asset Replacement (PoF Driven)</v>
      </c>
      <c r="Z59" s="226" t="str">
        <f t="shared" si="16"/>
        <v>Asset Replacement (CoF Driven)</v>
      </c>
      <c r="AA59" s="226" t="str">
        <f t="shared" si="16"/>
        <v>Asset Replacement (Other Driven)</v>
      </c>
      <c r="AB59" s="226" t="str">
        <f t="shared" si="16"/>
        <v>Asset Refurbishment (PoF Driven)</v>
      </c>
      <c r="AC59" s="226" t="str">
        <f t="shared" si="16"/>
        <v>Asset Refurbishment (CoF Driven)</v>
      </c>
      <c r="AD59" s="226" t="str">
        <f t="shared" si="16"/>
        <v>Asset Refurbishment (Other Driven)</v>
      </c>
      <c r="AE59" s="226" t="s">
        <v>64</v>
      </c>
      <c r="AF59" s="226" t="s">
        <v>65</v>
      </c>
      <c r="AG59" s="226" t="s">
        <v>158</v>
      </c>
      <c r="AH59" s="226" t="s">
        <v>159</v>
      </c>
      <c r="AI59" s="227"/>
      <c r="AJ59" s="226" t="s">
        <v>64</v>
      </c>
      <c r="AK59" s="226" t="s">
        <v>65</v>
      </c>
      <c r="AL59" s="226" t="s">
        <v>158</v>
      </c>
      <c r="AM59" s="226" t="s">
        <v>64</v>
      </c>
      <c r="AN59" s="226" t="s">
        <v>65</v>
      </c>
      <c r="AO59" s="226" t="s">
        <v>158</v>
      </c>
      <c r="AP59" s="226" t="s">
        <v>225</v>
      </c>
    </row>
    <row r="60" spans="1:45">
      <c r="A60" s="188" t="s">
        <v>305</v>
      </c>
      <c r="B60" s="18" t="str">
        <f ca="1">INDIRECT("N3." &amp;$A60 &amp; "!$A$12")</f>
        <v>132kV Circuit Breaker</v>
      </c>
      <c r="C60" s="65" t="str">
        <f>'N0.6_Lookup_References'!B14</f>
        <v>#</v>
      </c>
      <c r="D60" s="34">
        <f t="shared" ref="D60:M69" ca="1" si="17">INDIRECT("N3." &amp; $A60 &amp;"!ag" &amp; D$97)</f>
        <v>0</v>
      </c>
      <c r="E60" s="35">
        <f t="shared" ca="1" si="17"/>
        <v>246</v>
      </c>
      <c r="F60" s="35">
        <f t="shared" ca="1" si="17"/>
        <v>0</v>
      </c>
      <c r="G60" s="35">
        <f t="shared" ca="1" si="17"/>
        <v>0</v>
      </c>
      <c r="H60" s="34">
        <f t="shared" ca="1" si="17"/>
        <v>0</v>
      </c>
      <c r="I60" s="35">
        <f t="shared" ca="1" si="17"/>
        <v>0</v>
      </c>
      <c r="J60" s="34">
        <f t="shared" ca="1" si="17"/>
        <v>0</v>
      </c>
      <c r="K60" s="35">
        <f t="shared" ca="1" si="17"/>
        <v>-9</v>
      </c>
      <c r="L60" s="35">
        <f t="shared" ca="1" si="17"/>
        <v>0</v>
      </c>
      <c r="M60" s="35">
        <f t="shared" ca="1" si="17"/>
        <v>0</v>
      </c>
      <c r="N60" s="35">
        <f t="shared" ref="N60:W69" ca="1" si="18">INDIRECT("N3." &amp; $A60 &amp;"!ag" &amp; N$97)</f>
        <v>0</v>
      </c>
      <c r="O60" s="35">
        <f t="shared" ca="1" si="18"/>
        <v>0</v>
      </c>
      <c r="P60" s="35">
        <f t="shared" ca="1" si="18"/>
        <v>0</v>
      </c>
      <c r="Q60" s="35">
        <f t="shared" ca="1" si="18"/>
        <v>0</v>
      </c>
      <c r="R60" s="34">
        <f t="shared" ca="1" si="18"/>
        <v>0</v>
      </c>
      <c r="S60" s="34">
        <f t="shared" ca="1" si="18"/>
        <v>0</v>
      </c>
      <c r="T60" s="34">
        <f t="shared" ca="1" si="18"/>
        <v>0</v>
      </c>
      <c r="U60" s="34">
        <f t="shared" ca="1" si="18"/>
        <v>0</v>
      </c>
      <c r="V60" s="35">
        <f t="shared" ca="1" si="18"/>
        <v>0</v>
      </c>
      <c r="W60" s="35">
        <f t="shared" ca="1" si="18"/>
        <v>237</v>
      </c>
      <c r="Y60" s="35">
        <f ca="1">INDIRECT("N3." &amp; $A60 &amp;"!T" &amp; Y$97)</f>
        <v>28</v>
      </c>
      <c r="Z60" s="35">
        <f t="shared" ref="Z60:AD75" ca="1" si="19">INDIRECT("N3." &amp; $A60 &amp;"!T" &amp; Z$97)</f>
        <v>0</v>
      </c>
      <c r="AA60" s="35">
        <f t="shared" ca="1" si="19"/>
        <v>0</v>
      </c>
      <c r="AB60" s="35">
        <f t="shared" ca="1" si="19"/>
        <v>0</v>
      </c>
      <c r="AC60" s="35">
        <f t="shared" ca="1" si="19"/>
        <v>0</v>
      </c>
      <c r="AD60" s="35">
        <f t="shared" ca="1" si="19"/>
        <v>0</v>
      </c>
      <c r="AE60" s="97">
        <f ca="1">SUM(Y60:AA60)</f>
        <v>28</v>
      </c>
      <c r="AF60" s="97">
        <f ca="1">SUM(AB60:AD60)</f>
        <v>0</v>
      </c>
      <c r="AG60" s="97">
        <f t="shared" ref="AG60:AG74" ca="1" si="20">ABS(F60)+ABS(G60)+ABS(Q60)</f>
        <v>0</v>
      </c>
      <c r="AH60" s="97">
        <f t="array" aca="1" ref="AH60" ca="1">SUM(ABS(H60:J60))+SUM(ABS(R60:V60))</f>
        <v>0</v>
      </c>
      <c r="AJ60" s="35">
        <f t="array" aca="1" ref="AJ60" ca="1">SUM(IF('N1.2_Intervention_Listing'!$B$13:$B$212=$B60,IF('N1.2_Intervention_Listing'!$F$13:$F$212=AJ$59,'N1.2_Intervention_Listing'!$U$13:$U$212, 0), 0))</f>
        <v>28</v>
      </c>
      <c r="AK60" s="35">
        <f t="array" aca="1" ref="AK60" ca="1">SUM(IF('N1.2_Intervention_Listing'!$B$13:$B$212=$B60,IF('N1.2_Intervention_Listing'!$F$13:$F$212=AK$59,'N1.2_Intervention_Listing'!$U$13:$U$212, 0), 0))</f>
        <v>0</v>
      </c>
      <c r="AL60" s="35">
        <f ca="1">'N1.0_Intervention_Summary'!N13-'N3.00_Asset_Cat_Risk_Summary'!AJ60-'N3.00_Asset_Cat_Risk_Summary'!AK60</f>
        <v>0</v>
      </c>
      <c r="AM60" s="131" t="str">
        <f ca="1">IF(ABS(AJ60-AE60)&lt;0.1,"OK","Error")</f>
        <v>OK</v>
      </c>
      <c r="AN60" s="131" t="str">
        <f ca="1">IF(ABS(AK60-AF60)&lt;0.1,"OK","Error")</f>
        <v>OK</v>
      </c>
      <c r="AO60" s="131" t="str">
        <f ca="1">IF(ABS(AL60-AG60)&lt;0.1,"OK","Error")</f>
        <v>OK</v>
      </c>
      <c r="AP60" s="131" t="str">
        <f ca="1">IF(ABS(W60-SUM(E60:V60)) &lt;0.1,"OK","Error")</f>
        <v>OK</v>
      </c>
    </row>
    <row r="61" spans="1:45">
      <c r="A61" s="188" t="s">
        <v>306</v>
      </c>
      <c r="B61" s="18" t="str">
        <f t="shared" ref="B61:B96" ca="1" si="21">INDIRECT("N3." &amp;$A61 &amp; "!$A$12")</f>
        <v>132kV Transformer</v>
      </c>
      <c r="C61" s="65" t="str">
        <f>'N0.6_Lookup_References'!B15</f>
        <v>#</v>
      </c>
      <c r="D61" s="34">
        <f t="shared" ca="1" si="17"/>
        <v>0</v>
      </c>
      <c r="E61" s="35">
        <f t="shared" ca="1" si="17"/>
        <v>174</v>
      </c>
      <c r="F61" s="35">
        <f t="shared" ca="1" si="17"/>
        <v>0</v>
      </c>
      <c r="G61" s="35">
        <f t="shared" ca="1" si="17"/>
        <v>0</v>
      </c>
      <c r="H61" s="34">
        <f t="shared" ca="1" si="17"/>
        <v>0</v>
      </c>
      <c r="I61" s="35">
        <f t="shared" ca="1" si="17"/>
        <v>0</v>
      </c>
      <c r="J61" s="34">
        <f t="shared" ca="1" si="17"/>
        <v>0</v>
      </c>
      <c r="K61" s="35">
        <f t="shared" ca="1" si="17"/>
        <v>0</v>
      </c>
      <c r="L61" s="35">
        <f t="shared" ca="1" si="17"/>
        <v>0</v>
      </c>
      <c r="M61" s="35">
        <f t="shared" ca="1" si="17"/>
        <v>0</v>
      </c>
      <c r="N61" s="35">
        <f t="shared" ca="1" si="18"/>
        <v>0</v>
      </c>
      <c r="O61" s="35">
        <f t="shared" ca="1" si="18"/>
        <v>0</v>
      </c>
      <c r="P61" s="35">
        <f t="shared" ca="1" si="18"/>
        <v>0</v>
      </c>
      <c r="Q61" s="35">
        <f t="shared" ca="1" si="18"/>
        <v>0</v>
      </c>
      <c r="R61" s="34">
        <f t="shared" ca="1" si="18"/>
        <v>0</v>
      </c>
      <c r="S61" s="34">
        <f t="shared" ca="1" si="18"/>
        <v>0</v>
      </c>
      <c r="T61" s="34">
        <f t="shared" ca="1" si="18"/>
        <v>0</v>
      </c>
      <c r="U61" s="34">
        <f t="shared" ca="1" si="18"/>
        <v>0</v>
      </c>
      <c r="V61" s="35">
        <f t="shared" ca="1" si="18"/>
        <v>0</v>
      </c>
      <c r="W61" s="35">
        <f t="shared" ca="1" si="18"/>
        <v>174</v>
      </c>
      <c r="Y61" s="35">
        <f t="shared" ref="Y61:AD96" ca="1" si="22">INDIRECT("N3." &amp; $A61 &amp;"!T" &amp; Y$97)</f>
        <v>1</v>
      </c>
      <c r="Z61" s="35">
        <f t="shared" ca="1" si="19"/>
        <v>0</v>
      </c>
      <c r="AA61" s="35">
        <f t="shared" ca="1" si="19"/>
        <v>3</v>
      </c>
      <c r="AB61" s="35">
        <f t="shared" ca="1" si="19"/>
        <v>6</v>
      </c>
      <c r="AC61" s="35">
        <f t="shared" ca="1" si="19"/>
        <v>0</v>
      </c>
      <c r="AD61" s="35">
        <f t="shared" ca="1" si="19"/>
        <v>0</v>
      </c>
      <c r="AE61" s="97">
        <f t="shared" ref="AE61:AE74" ca="1" si="23">SUM(Y61:AA61)</f>
        <v>4</v>
      </c>
      <c r="AF61" s="97">
        <f t="shared" ref="AF61:AF74" ca="1" si="24">SUM(AB61:AD61)</f>
        <v>6</v>
      </c>
      <c r="AG61" s="97">
        <f t="shared" ca="1" si="20"/>
        <v>0</v>
      </c>
      <c r="AH61" s="97">
        <f t="array" aca="1" ref="AH61" ca="1">SUM(ABS(H61:J61))+SUM(ABS(R61:V61))</f>
        <v>0</v>
      </c>
      <c r="AJ61" s="35">
        <f t="array" aca="1" ref="AJ61" ca="1">SUM(IF('N1.2_Intervention_Listing'!$B$13:$B$212=$B61,IF('N1.2_Intervention_Listing'!$F$13:$F$212=AJ$59,'N1.2_Intervention_Listing'!$U$13:$U$212, 0), 0))</f>
        <v>4</v>
      </c>
      <c r="AK61" s="35">
        <f t="array" aca="1" ref="AK61" ca="1">SUM(IF('N1.2_Intervention_Listing'!$B$13:$B$212=$B61,IF('N1.2_Intervention_Listing'!$F$13:$F$212=AK$59,'N1.2_Intervention_Listing'!$U$13:$U$212, 0), 0))</f>
        <v>6</v>
      </c>
      <c r="AL61" s="35">
        <f ca="1">'N1.0_Intervention_Summary'!N14-'N3.00_Asset_Cat_Risk_Summary'!AJ61-'N3.00_Asset_Cat_Risk_Summary'!AK61</f>
        <v>0</v>
      </c>
      <c r="AM61" s="131" t="str">
        <f t="shared" ref="AM61:AM96" ca="1" si="25">IF(ABS(AJ61-AE61)&lt;0.1,"OK","Error")</f>
        <v>OK</v>
      </c>
      <c r="AN61" s="131" t="str">
        <f t="shared" ref="AN61:AN96" ca="1" si="26">IF(ABS(AK61-AF61)&lt;0.1,"OK","Error")</f>
        <v>OK</v>
      </c>
      <c r="AO61" s="131" t="str">
        <f t="shared" ref="AO61:AO96" ca="1" si="27">IF(ABS(AL61-AG61)&lt;0.1,"OK","Error")</f>
        <v>OK</v>
      </c>
      <c r="AP61" s="131" t="str">
        <f t="shared" ref="AP61:AP74" ca="1" si="28">IF(ABS(W61-SUM(E61:V61)) &lt;0.1,"OK","Error")</f>
        <v>OK</v>
      </c>
    </row>
    <row r="62" spans="1:45">
      <c r="A62" s="188" t="s">
        <v>307</v>
      </c>
      <c r="B62" s="18" t="str">
        <f t="shared" ca="1" si="21"/>
        <v>132kV Reactor</v>
      </c>
      <c r="C62" s="65" t="str">
        <f>'N0.6_Lookup_References'!B16</f>
        <v>#</v>
      </c>
      <c r="D62" s="34">
        <f t="shared" ca="1" si="17"/>
        <v>0</v>
      </c>
      <c r="E62" s="35">
        <f t="shared" ca="1" si="17"/>
        <v>2</v>
      </c>
      <c r="F62" s="35">
        <f t="shared" ca="1" si="17"/>
        <v>0</v>
      </c>
      <c r="G62" s="35">
        <f t="shared" ca="1" si="17"/>
        <v>0</v>
      </c>
      <c r="H62" s="34">
        <f t="shared" ca="1" si="17"/>
        <v>0</v>
      </c>
      <c r="I62" s="35">
        <f t="shared" ca="1" si="17"/>
        <v>0</v>
      </c>
      <c r="J62" s="34">
        <f t="shared" ca="1" si="17"/>
        <v>0</v>
      </c>
      <c r="K62" s="35">
        <f t="shared" ca="1" si="17"/>
        <v>0</v>
      </c>
      <c r="L62" s="35">
        <f t="shared" ca="1" si="17"/>
        <v>0</v>
      </c>
      <c r="M62" s="35">
        <f t="shared" ca="1" si="17"/>
        <v>0</v>
      </c>
      <c r="N62" s="35">
        <f t="shared" ca="1" si="18"/>
        <v>0</v>
      </c>
      <c r="O62" s="35">
        <f t="shared" ca="1" si="18"/>
        <v>0</v>
      </c>
      <c r="P62" s="35">
        <f t="shared" ca="1" si="18"/>
        <v>0</v>
      </c>
      <c r="Q62" s="35">
        <f t="shared" ca="1" si="18"/>
        <v>0</v>
      </c>
      <c r="R62" s="34">
        <f t="shared" ca="1" si="18"/>
        <v>0</v>
      </c>
      <c r="S62" s="34">
        <f t="shared" ca="1" si="18"/>
        <v>0</v>
      </c>
      <c r="T62" s="34">
        <f t="shared" ca="1" si="18"/>
        <v>0</v>
      </c>
      <c r="U62" s="34">
        <f t="shared" ca="1" si="18"/>
        <v>0</v>
      </c>
      <c r="V62" s="35">
        <f t="shared" ca="1" si="18"/>
        <v>0</v>
      </c>
      <c r="W62" s="35">
        <f t="shared" ca="1" si="18"/>
        <v>2</v>
      </c>
      <c r="Y62" s="35">
        <f t="shared" ca="1" si="22"/>
        <v>0</v>
      </c>
      <c r="Z62" s="35">
        <f t="shared" ca="1" si="19"/>
        <v>0</v>
      </c>
      <c r="AA62" s="35">
        <f t="shared" ca="1" si="19"/>
        <v>0</v>
      </c>
      <c r="AB62" s="35">
        <f t="shared" ca="1" si="19"/>
        <v>0</v>
      </c>
      <c r="AC62" s="35">
        <f t="shared" ca="1" si="19"/>
        <v>0</v>
      </c>
      <c r="AD62" s="35">
        <f t="shared" ca="1" si="19"/>
        <v>0</v>
      </c>
      <c r="AE62" s="97">
        <f t="shared" ca="1" si="23"/>
        <v>0</v>
      </c>
      <c r="AF62" s="97">
        <f t="shared" ca="1" si="24"/>
        <v>0</v>
      </c>
      <c r="AG62" s="97">
        <f t="shared" ca="1" si="20"/>
        <v>0</v>
      </c>
      <c r="AH62" s="97">
        <f t="array" aca="1" ref="AH62" ca="1">SUM(ABS(H62:J62))+SUM(ABS(R62:V62))</f>
        <v>0</v>
      </c>
      <c r="AJ62" s="35">
        <f t="array" aca="1" ref="AJ62" ca="1">SUM(IF('N1.2_Intervention_Listing'!$B$13:$B$212=$B62,IF('N1.2_Intervention_Listing'!$F$13:$F$212=AJ$59,'N1.2_Intervention_Listing'!$U$13:$U$212, 0), 0))</f>
        <v>0</v>
      </c>
      <c r="AK62" s="35">
        <f t="array" aca="1" ref="AK62" ca="1">SUM(IF('N1.2_Intervention_Listing'!$B$13:$B$212=$B62,IF('N1.2_Intervention_Listing'!$F$13:$F$212=AK$59,'N1.2_Intervention_Listing'!$U$13:$U$212, 0), 0))</f>
        <v>0</v>
      </c>
      <c r="AL62" s="35">
        <f ca="1">'N1.0_Intervention_Summary'!N15-'N3.00_Asset_Cat_Risk_Summary'!AJ62-'N3.00_Asset_Cat_Risk_Summary'!AK62</f>
        <v>0</v>
      </c>
      <c r="AM62" s="131" t="str">
        <f t="shared" ca="1" si="25"/>
        <v>OK</v>
      </c>
      <c r="AN62" s="131" t="str">
        <f t="shared" ca="1" si="26"/>
        <v>OK</v>
      </c>
      <c r="AO62" s="131" t="str">
        <f t="shared" ca="1" si="27"/>
        <v>OK</v>
      </c>
      <c r="AP62" s="131" t="str">
        <f t="shared" ca="1" si="28"/>
        <v>OK</v>
      </c>
    </row>
    <row r="63" spans="1:45">
      <c r="A63" s="188" t="s">
        <v>308</v>
      </c>
      <c r="B63" s="18" t="str">
        <f t="shared" ca="1" si="21"/>
        <v>132kV Underground Cable</v>
      </c>
      <c r="C63" s="65" t="str">
        <f>'N0.6_Lookup_References'!B17</f>
        <v>km</v>
      </c>
      <c r="D63" s="34">
        <f t="shared" ca="1" si="17"/>
        <v>0</v>
      </c>
      <c r="E63" s="35">
        <f t="shared" ca="1" si="17"/>
        <v>299.29299999999989</v>
      </c>
      <c r="F63" s="35">
        <f t="shared" ca="1" si="17"/>
        <v>7.8</v>
      </c>
      <c r="G63" s="35">
        <f t="shared" ca="1" si="17"/>
        <v>-0.50219999999999998</v>
      </c>
      <c r="H63" s="34">
        <f t="shared" ca="1" si="17"/>
        <v>3.9523939676655573E-14</v>
      </c>
      <c r="I63" s="35">
        <f t="shared" ca="1" si="17"/>
        <v>0</v>
      </c>
      <c r="J63" s="34">
        <f t="shared" ca="1" si="17"/>
        <v>0</v>
      </c>
      <c r="K63" s="35">
        <f t="shared" ca="1" si="17"/>
        <v>2.7732000000000094</v>
      </c>
      <c r="L63" s="35">
        <f t="shared" ca="1" si="17"/>
        <v>0</v>
      </c>
      <c r="M63" s="35">
        <f t="shared" ca="1" si="17"/>
        <v>-6.3837823915946501E-16</v>
      </c>
      <c r="N63" s="35">
        <f t="shared" ca="1" si="18"/>
        <v>-8.8817841970012523E-15</v>
      </c>
      <c r="O63" s="35">
        <f t="shared" ca="1" si="18"/>
        <v>0</v>
      </c>
      <c r="P63" s="35">
        <f t="shared" ca="1" si="18"/>
        <v>0</v>
      </c>
      <c r="Q63" s="35">
        <f t="shared" ca="1" si="18"/>
        <v>0</v>
      </c>
      <c r="R63" s="34">
        <f t="shared" ca="1" si="18"/>
        <v>0</v>
      </c>
      <c r="S63" s="34">
        <f t="shared" ca="1" si="18"/>
        <v>0</v>
      </c>
      <c r="T63" s="34">
        <f t="shared" ca="1" si="18"/>
        <v>0</v>
      </c>
      <c r="U63" s="34">
        <f t="shared" ca="1" si="18"/>
        <v>0</v>
      </c>
      <c r="V63" s="35">
        <f t="shared" ca="1" si="18"/>
        <v>0</v>
      </c>
      <c r="W63" s="35">
        <f t="shared" ca="1" si="18"/>
        <v>309.36399999999998</v>
      </c>
      <c r="Y63" s="35">
        <f t="shared" ca="1" si="22"/>
        <v>21.490100000000016</v>
      </c>
      <c r="Z63" s="35">
        <f t="shared" ca="1" si="19"/>
        <v>0</v>
      </c>
      <c r="AA63" s="35">
        <f t="shared" ca="1" si="19"/>
        <v>5.141</v>
      </c>
      <c r="AB63" s="35">
        <f t="shared" ca="1" si="19"/>
        <v>14.078999999999992</v>
      </c>
      <c r="AC63" s="35">
        <f t="shared" ca="1" si="19"/>
        <v>0</v>
      </c>
      <c r="AD63" s="35">
        <f t="shared" ca="1" si="19"/>
        <v>0</v>
      </c>
      <c r="AE63" s="97">
        <f t="shared" ca="1" si="23"/>
        <v>26.631100000000018</v>
      </c>
      <c r="AF63" s="97">
        <f t="shared" ca="1" si="24"/>
        <v>14.078999999999992</v>
      </c>
      <c r="AG63" s="97">
        <f t="shared" ca="1" si="20"/>
        <v>8.3021999999999991</v>
      </c>
      <c r="AH63" s="97">
        <f t="array" aca="1" ref="AH63" ca="1">SUM(ABS(H63:J63))+SUM(ABS(R63:V63))</f>
        <v>3.9523939676655573E-14</v>
      </c>
      <c r="AJ63" s="35">
        <f t="array" aca="1" ref="AJ63" ca="1">SUM(IF('N1.2_Intervention_Listing'!$B$13:$B$212=$B63,IF('N1.2_Intervention_Listing'!$F$13:$F$212=AJ$59,'N1.2_Intervention_Listing'!$U$13:$U$212, 0), 0))</f>
        <v>26.631100000000004</v>
      </c>
      <c r="AK63" s="35">
        <f t="array" aca="1" ref="AK63" ca="1">SUM(IF('N1.2_Intervention_Listing'!$B$13:$B$212=$B63,IF('N1.2_Intervention_Listing'!$F$13:$F$212=AK$59,'N1.2_Intervention_Listing'!$U$13:$U$212, 0), 0))</f>
        <v>14.078999999999992</v>
      </c>
      <c r="AL63" s="35">
        <f ca="1">'N1.0_Intervention_Summary'!N16-'N3.00_Asset_Cat_Risk_Summary'!AJ63-'N3.00_Asset_Cat_Risk_Summary'!AK63</f>
        <v>8.3022000000000009</v>
      </c>
      <c r="AM63" s="131" t="str">
        <f ca="1">IF(ABS(AJ63-AE63)&lt;0.1,"OK","Error")</f>
        <v>OK</v>
      </c>
      <c r="AN63" s="131" t="str">
        <f t="shared" ca="1" si="26"/>
        <v>OK</v>
      </c>
      <c r="AO63" s="131" t="str">
        <f t="shared" ca="1" si="27"/>
        <v>OK</v>
      </c>
      <c r="AP63" s="131" t="str">
        <f t="shared" ca="1" si="28"/>
        <v>OK</v>
      </c>
      <c r="AQ63" s="263"/>
      <c r="AR63" s="264"/>
      <c r="AS63" s="265"/>
    </row>
    <row r="64" spans="1:45">
      <c r="A64" s="188" t="s">
        <v>309</v>
      </c>
      <c r="B64" s="18" t="str">
        <f t="shared" ca="1" si="21"/>
        <v>132kV OHL Conductor</v>
      </c>
      <c r="C64" s="65" t="str">
        <f>'N0.6_Lookup_References'!B18</f>
        <v>km</v>
      </c>
      <c r="D64" s="34">
        <f t="shared" ca="1" si="17"/>
        <v>0</v>
      </c>
      <c r="E64" s="35">
        <f t="shared" ca="1" si="17"/>
        <v>1551.9815000000003</v>
      </c>
      <c r="F64" s="35">
        <f t="shared" ca="1" si="17"/>
        <v>0</v>
      </c>
      <c r="G64" s="35">
        <f t="shared" ca="1" si="17"/>
        <v>-5.1684999999999999</v>
      </c>
      <c r="H64" s="34">
        <f t="shared" ca="1" si="17"/>
        <v>-5.6843418860808015E-13</v>
      </c>
      <c r="I64" s="35">
        <f t="shared" ca="1" si="17"/>
        <v>0</v>
      </c>
      <c r="J64" s="34">
        <f t="shared" ca="1" si="17"/>
        <v>0</v>
      </c>
      <c r="K64" s="35">
        <f t="shared" ca="1" si="17"/>
        <v>-11.065079999999888</v>
      </c>
      <c r="L64" s="35">
        <f t="shared" ca="1" si="17"/>
        <v>0</v>
      </c>
      <c r="M64" s="35">
        <f t="shared" ca="1" si="17"/>
        <v>9.9474000000000071</v>
      </c>
      <c r="N64" s="35">
        <f t="shared" ca="1" si="18"/>
        <v>0</v>
      </c>
      <c r="O64" s="35">
        <f t="shared" ca="1" si="18"/>
        <v>0</v>
      </c>
      <c r="P64" s="35">
        <f t="shared" ca="1" si="18"/>
        <v>0</v>
      </c>
      <c r="Q64" s="35">
        <f t="shared" ca="1" si="18"/>
        <v>0</v>
      </c>
      <c r="R64" s="34">
        <f t="shared" ca="1" si="18"/>
        <v>0</v>
      </c>
      <c r="S64" s="34">
        <f t="shared" ca="1" si="18"/>
        <v>0</v>
      </c>
      <c r="T64" s="34">
        <f t="shared" ca="1" si="18"/>
        <v>0</v>
      </c>
      <c r="U64" s="34">
        <f t="shared" ca="1" si="18"/>
        <v>0</v>
      </c>
      <c r="V64" s="35">
        <f t="shared" ca="1" si="18"/>
        <v>0</v>
      </c>
      <c r="W64" s="35">
        <f t="shared" ca="1" si="18"/>
        <v>1545.6953199999998</v>
      </c>
      <c r="Y64" s="35">
        <f t="shared" ca="1" si="22"/>
        <v>231.34152000000006</v>
      </c>
      <c r="Z64" s="35">
        <f t="shared" ca="1" si="19"/>
        <v>0</v>
      </c>
      <c r="AA64" s="35">
        <f t="shared" ca="1" si="19"/>
        <v>48.391200000000005</v>
      </c>
      <c r="AB64" s="35">
        <f t="shared" ca="1" si="19"/>
        <v>0</v>
      </c>
      <c r="AC64" s="35">
        <f t="shared" ca="1" si="19"/>
        <v>0</v>
      </c>
      <c r="AD64" s="35">
        <f t="shared" ca="1" si="19"/>
        <v>0</v>
      </c>
      <c r="AE64" s="97">
        <f ca="1">SUM(Y64:AA64)</f>
        <v>279.73272000000009</v>
      </c>
      <c r="AF64" s="97">
        <f t="shared" ca="1" si="24"/>
        <v>0</v>
      </c>
      <c r="AG64" s="97">
        <f t="shared" ca="1" si="20"/>
        <v>5.1684999999999999</v>
      </c>
      <c r="AH64" s="97">
        <f t="array" aca="1" ref="AH64" ca="1">SUM(ABS(H64:J64))+SUM(ABS(R64:V64))</f>
        <v>5.6843418860808015E-13</v>
      </c>
      <c r="AJ64" s="35">
        <f t="array" aca="1" ref="AJ64" ca="1">SUM(IF('N1.2_Intervention_Listing'!$B$13:$B$212=$B64,IF('N1.2_Intervention_Listing'!$F$13:$F$212=AJ$59,'N1.2_Intervention_Listing'!$U$13:$U$212, 0), 0))</f>
        <v>279.73272000000003</v>
      </c>
      <c r="AK64" s="35">
        <f t="array" aca="1" ref="AK64" ca="1">SUM(IF('N1.2_Intervention_Listing'!$B$13:$B$212=$B64,IF('N1.2_Intervention_Listing'!$F$13:$F$212=AK$59,'N1.2_Intervention_Listing'!$U$13:$U$212, 0), 0))</f>
        <v>0</v>
      </c>
      <c r="AL64" s="35">
        <f ca="1">'N1.0_Intervention_Summary'!N17-'N3.00_Asset_Cat_Risk_Summary'!AJ64-'N3.00_Asset_Cat_Risk_Summary'!AK64</f>
        <v>5.1684999999999945</v>
      </c>
      <c r="AM64" s="131" t="str">
        <f t="shared" ca="1" si="25"/>
        <v>OK</v>
      </c>
      <c r="AN64" s="131" t="str">
        <f t="shared" ca="1" si="26"/>
        <v>OK</v>
      </c>
      <c r="AO64" s="131" t="str">
        <f t="shared" ca="1" si="27"/>
        <v>OK</v>
      </c>
      <c r="AP64" s="131" t="str">
        <f t="shared" ca="1" si="28"/>
        <v>OK</v>
      </c>
    </row>
    <row r="65" spans="1:42">
      <c r="A65" s="188" t="s">
        <v>310</v>
      </c>
      <c r="B65" s="18" t="str">
        <f t="shared" ca="1" si="21"/>
        <v>132kV OHL Fittings</v>
      </c>
      <c r="C65" s="65" t="str">
        <f>'N0.6_Lookup_References'!B19</f>
        <v>#</v>
      </c>
      <c r="D65" s="34">
        <f t="shared" ca="1" si="17"/>
        <v>0</v>
      </c>
      <c r="E65" s="35">
        <f t="shared" ca="1" si="17"/>
        <v>6479</v>
      </c>
      <c r="F65" s="35">
        <f t="shared" ca="1" si="17"/>
        <v>0</v>
      </c>
      <c r="G65" s="35">
        <f t="shared" ca="1" si="17"/>
        <v>-22</v>
      </c>
      <c r="H65" s="34">
        <f t="shared" ca="1" si="17"/>
        <v>0</v>
      </c>
      <c r="I65" s="35">
        <f t="shared" ca="1" si="17"/>
        <v>0</v>
      </c>
      <c r="J65" s="34">
        <f t="shared" ca="1" si="17"/>
        <v>0</v>
      </c>
      <c r="K65" s="35">
        <f t="shared" ca="1" si="17"/>
        <v>21</v>
      </c>
      <c r="L65" s="35">
        <f t="shared" ca="1" si="17"/>
        <v>0</v>
      </c>
      <c r="M65" s="35">
        <f t="shared" ca="1" si="17"/>
        <v>42</v>
      </c>
      <c r="N65" s="35">
        <f t="shared" ca="1" si="18"/>
        <v>0</v>
      </c>
      <c r="O65" s="35">
        <f t="shared" ca="1" si="18"/>
        <v>0</v>
      </c>
      <c r="P65" s="35">
        <f t="shared" ca="1" si="18"/>
        <v>0</v>
      </c>
      <c r="Q65" s="35">
        <f t="shared" ca="1" si="18"/>
        <v>0</v>
      </c>
      <c r="R65" s="34">
        <f t="shared" ca="1" si="18"/>
        <v>0</v>
      </c>
      <c r="S65" s="34">
        <f t="shared" ca="1" si="18"/>
        <v>0</v>
      </c>
      <c r="T65" s="34">
        <f t="shared" ca="1" si="18"/>
        <v>0</v>
      </c>
      <c r="U65" s="34">
        <f t="shared" ca="1" si="18"/>
        <v>0</v>
      </c>
      <c r="V65" s="35">
        <f t="shared" ca="1" si="18"/>
        <v>0</v>
      </c>
      <c r="W65" s="35">
        <f t="shared" ca="1" si="18"/>
        <v>6520</v>
      </c>
      <c r="Y65" s="35">
        <f t="shared" ca="1" si="22"/>
        <v>422</v>
      </c>
      <c r="Z65" s="35">
        <f t="shared" ca="1" si="19"/>
        <v>0</v>
      </c>
      <c r="AA65" s="35">
        <f t="shared" ca="1" si="19"/>
        <v>150</v>
      </c>
      <c r="AB65" s="35">
        <f t="shared" ca="1" si="19"/>
        <v>0</v>
      </c>
      <c r="AC65" s="35">
        <f t="shared" ca="1" si="19"/>
        <v>0</v>
      </c>
      <c r="AD65" s="35">
        <f t="shared" ca="1" si="19"/>
        <v>0</v>
      </c>
      <c r="AE65" s="97">
        <f t="shared" ca="1" si="23"/>
        <v>572</v>
      </c>
      <c r="AF65" s="97">
        <f t="shared" ca="1" si="24"/>
        <v>0</v>
      </c>
      <c r="AG65" s="97">
        <f t="shared" ca="1" si="20"/>
        <v>22</v>
      </c>
      <c r="AH65" s="97">
        <f t="array" aca="1" ref="AH65" ca="1">SUM(ABS(H65:J65))+SUM(ABS(R65:V65))</f>
        <v>0</v>
      </c>
      <c r="AJ65" s="35">
        <f t="array" aca="1" ref="AJ65" ca="1">SUM(IF('N1.2_Intervention_Listing'!$B$13:$B$212=$B65,IF('N1.2_Intervention_Listing'!$F$13:$F$212=AJ$59,'N1.2_Intervention_Listing'!$U$13:$U$212, 0), 0))</f>
        <v>572</v>
      </c>
      <c r="AK65" s="35">
        <f t="array" aca="1" ref="AK65" ca="1">SUM(IF('N1.2_Intervention_Listing'!$B$13:$B$212=$B65,IF('N1.2_Intervention_Listing'!$F$13:$F$212=AK$59,'N1.2_Intervention_Listing'!$U$13:$U$212, 0), 0))</f>
        <v>0</v>
      </c>
      <c r="AL65" s="35">
        <f ca="1">'N1.0_Intervention_Summary'!N18-'N3.00_Asset_Cat_Risk_Summary'!AJ65-'N3.00_Asset_Cat_Risk_Summary'!AK65</f>
        <v>22</v>
      </c>
      <c r="AM65" s="131" t="str">
        <f t="shared" ca="1" si="25"/>
        <v>OK</v>
      </c>
      <c r="AN65" s="131" t="str">
        <f t="shared" ca="1" si="26"/>
        <v>OK</v>
      </c>
      <c r="AO65" s="131" t="str">
        <f ca="1">IF(ABS(AL65-AG65)&lt;0.1,"OK","Error")</f>
        <v>OK</v>
      </c>
      <c r="AP65" s="131" t="str">
        <f t="shared" ca="1" si="28"/>
        <v>OK</v>
      </c>
    </row>
    <row r="66" spans="1:42">
      <c r="A66" s="188" t="s">
        <v>311</v>
      </c>
      <c r="B66" s="18" t="str">
        <f t="shared" ca="1" si="21"/>
        <v>132kV OHL Tower</v>
      </c>
      <c r="C66" s="65" t="str">
        <f>'N0.6_Lookup_References'!B20</f>
        <v>#</v>
      </c>
      <c r="D66" s="34">
        <f t="shared" ca="1" si="17"/>
        <v>0</v>
      </c>
      <c r="E66" s="35">
        <f t="shared" ca="1" si="17"/>
        <v>3093</v>
      </c>
      <c r="F66" s="35">
        <f t="shared" ca="1" si="17"/>
        <v>0</v>
      </c>
      <c r="G66" s="35">
        <f t="shared" ca="1" si="17"/>
        <v>-11</v>
      </c>
      <c r="H66" s="34">
        <f t="shared" ca="1" si="17"/>
        <v>0</v>
      </c>
      <c r="I66" s="35">
        <f t="shared" ca="1" si="17"/>
        <v>0</v>
      </c>
      <c r="J66" s="34">
        <f t="shared" ca="1" si="17"/>
        <v>0</v>
      </c>
      <c r="K66" s="35">
        <f t="shared" ca="1" si="17"/>
        <v>-226</v>
      </c>
      <c r="L66" s="35">
        <f t="shared" ca="1" si="17"/>
        <v>0</v>
      </c>
      <c r="M66" s="35">
        <f t="shared" ca="1" si="17"/>
        <v>0</v>
      </c>
      <c r="N66" s="35">
        <f t="shared" ca="1" si="18"/>
        <v>0</v>
      </c>
      <c r="O66" s="35">
        <f t="shared" ca="1" si="18"/>
        <v>0</v>
      </c>
      <c r="P66" s="35">
        <f t="shared" ca="1" si="18"/>
        <v>0</v>
      </c>
      <c r="Q66" s="35">
        <f t="shared" ca="1" si="18"/>
        <v>0</v>
      </c>
      <c r="R66" s="34">
        <f t="shared" ca="1" si="18"/>
        <v>0</v>
      </c>
      <c r="S66" s="34">
        <f t="shared" ca="1" si="18"/>
        <v>0</v>
      </c>
      <c r="T66" s="34">
        <f t="shared" ca="1" si="18"/>
        <v>0</v>
      </c>
      <c r="U66" s="34">
        <f t="shared" ca="1" si="18"/>
        <v>0</v>
      </c>
      <c r="V66" s="35">
        <f t="shared" ca="1" si="18"/>
        <v>0</v>
      </c>
      <c r="W66" s="35">
        <f t="shared" ca="1" si="18"/>
        <v>2856</v>
      </c>
      <c r="Y66" s="35">
        <f t="shared" ca="1" si="22"/>
        <v>123</v>
      </c>
      <c r="Z66" s="35">
        <f t="shared" ca="1" si="19"/>
        <v>0</v>
      </c>
      <c r="AA66" s="35">
        <f t="shared" ca="1" si="19"/>
        <v>46</v>
      </c>
      <c r="AB66" s="35">
        <f t="shared" ca="1" si="19"/>
        <v>484</v>
      </c>
      <c r="AC66" s="35">
        <f t="shared" ca="1" si="19"/>
        <v>0</v>
      </c>
      <c r="AD66" s="35">
        <f t="shared" ca="1" si="19"/>
        <v>0</v>
      </c>
      <c r="AE66" s="97">
        <f t="shared" ca="1" si="23"/>
        <v>169</v>
      </c>
      <c r="AF66" s="97">
        <f t="shared" ca="1" si="24"/>
        <v>484</v>
      </c>
      <c r="AG66" s="97">
        <f t="shared" ca="1" si="20"/>
        <v>11</v>
      </c>
      <c r="AH66" s="97">
        <f t="array" aca="1" ref="AH66" ca="1">SUM(ABS(H66:J66))+SUM(ABS(R66:V66))</f>
        <v>0</v>
      </c>
      <c r="AJ66" s="35">
        <f t="array" aca="1" ref="AJ66" ca="1">SUM(IF('N1.2_Intervention_Listing'!$B$13:$B$212=$B66,IF('N1.2_Intervention_Listing'!$F$13:$F$212=AJ$59,'N1.2_Intervention_Listing'!$U$13:$U$212, 0), 0))</f>
        <v>169</v>
      </c>
      <c r="AK66" s="35">
        <f t="array" aca="1" ref="AK66" ca="1">SUM(IF('N1.2_Intervention_Listing'!$B$13:$B$212=$B66,IF('N1.2_Intervention_Listing'!$F$13:$F$212=AK$59,'N1.2_Intervention_Listing'!$U$13:$U$212, 0), 0))</f>
        <v>484</v>
      </c>
      <c r="AL66" s="35">
        <f ca="1">'N1.0_Intervention_Summary'!N19-'N3.00_Asset_Cat_Risk_Summary'!AJ66-'N3.00_Asset_Cat_Risk_Summary'!AK66</f>
        <v>11</v>
      </c>
      <c r="AM66" s="131" t="str">
        <f t="shared" ca="1" si="25"/>
        <v>OK</v>
      </c>
      <c r="AN66" s="131" t="str">
        <f t="shared" ca="1" si="26"/>
        <v>OK</v>
      </c>
      <c r="AO66" s="131" t="str">
        <f t="shared" ca="1" si="27"/>
        <v>OK</v>
      </c>
      <c r="AP66" s="131" t="str">
        <f t="shared" ca="1" si="28"/>
        <v>OK</v>
      </c>
    </row>
    <row r="67" spans="1:42">
      <c r="A67" s="188" t="s">
        <v>312</v>
      </c>
      <c r="B67" s="18" t="str">
        <f t="shared" ca="1" si="21"/>
        <v>275kV Circuit Breaker</v>
      </c>
      <c r="C67" s="65" t="str">
        <f>'N0.6_Lookup_References'!B21</f>
        <v>#</v>
      </c>
      <c r="D67" s="34">
        <f t="shared" ca="1" si="17"/>
        <v>0</v>
      </c>
      <c r="E67" s="35">
        <f t="shared" ca="1" si="17"/>
        <v>191</v>
      </c>
      <c r="F67" s="35">
        <f t="shared" ca="1" si="17"/>
        <v>0</v>
      </c>
      <c r="G67" s="35">
        <f t="shared" ca="1" si="17"/>
        <v>0</v>
      </c>
      <c r="H67" s="34">
        <f t="shared" ca="1" si="17"/>
        <v>0</v>
      </c>
      <c r="I67" s="35">
        <f t="shared" ca="1" si="17"/>
        <v>0</v>
      </c>
      <c r="J67" s="34">
        <f t="shared" ca="1" si="17"/>
        <v>0</v>
      </c>
      <c r="K67" s="35">
        <f t="shared" ca="1" si="17"/>
        <v>-2</v>
      </c>
      <c r="L67" s="35">
        <f t="shared" ca="1" si="17"/>
        <v>0</v>
      </c>
      <c r="M67" s="35">
        <f t="shared" ca="1" si="17"/>
        <v>0</v>
      </c>
      <c r="N67" s="35">
        <f t="shared" ca="1" si="18"/>
        <v>0</v>
      </c>
      <c r="O67" s="35">
        <f t="shared" ca="1" si="18"/>
        <v>0</v>
      </c>
      <c r="P67" s="35">
        <f t="shared" ca="1" si="18"/>
        <v>0</v>
      </c>
      <c r="Q67" s="35">
        <f t="shared" ca="1" si="18"/>
        <v>0</v>
      </c>
      <c r="R67" s="34">
        <f t="shared" ca="1" si="18"/>
        <v>0</v>
      </c>
      <c r="S67" s="34">
        <f t="shared" ca="1" si="18"/>
        <v>0</v>
      </c>
      <c r="T67" s="34">
        <f t="shared" ca="1" si="18"/>
        <v>0</v>
      </c>
      <c r="U67" s="34">
        <f t="shared" ca="1" si="18"/>
        <v>0</v>
      </c>
      <c r="V67" s="35">
        <f t="shared" ca="1" si="18"/>
        <v>0</v>
      </c>
      <c r="W67" s="35">
        <f t="shared" ca="1" si="18"/>
        <v>189</v>
      </c>
      <c r="Y67" s="35">
        <f t="shared" ca="1" si="22"/>
        <v>39</v>
      </c>
      <c r="Z67" s="35">
        <f t="shared" ca="1" si="19"/>
        <v>0</v>
      </c>
      <c r="AA67" s="35">
        <f t="shared" ca="1" si="19"/>
        <v>0</v>
      </c>
      <c r="AB67" s="35">
        <f t="shared" ca="1" si="19"/>
        <v>0</v>
      </c>
      <c r="AC67" s="35">
        <f t="shared" ca="1" si="19"/>
        <v>0</v>
      </c>
      <c r="AD67" s="35">
        <f t="shared" ca="1" si="19"/>
        <v>0</v>
      </c>
      <c r="AE67" s="97">
        <f t="shared" ca="1" si="23"/>
        <v>39</v>
      </c>
      <c r="AF67" s="97">
        <f t="shared" ca="1" si="24"/>
        <v>0</v>
      </c>
      <c r="AG67" s="97">
        <f t="shared" ca="1" si="20"/>
        <v>0</v>
      </c>
      <c r="AH67" s="97">
        <f t="array" aca="1" ref="AH67" ca="1">SUM(ABS(H67:J67))+SUM(ABS(R67:V67))</f>
        <v>0</v>
      </c>
      <c r="AJ67" s="35">
        <f t="array" aca="1" ref="AJ67" ca="1">SUM(IF('N1.2_Intervention_Listing'!$B$13:$B$212=$B67,IF('N1.2_Intervention_Listing'!$F$13:$F$212=AJ$59,'N1.2_Intervention_Listing'!$U$13:$U$212, 0), 0))</f>
        <v>39</v>
      </c>
      <c r="AK67" s="35">
        <f t="array" aca="1" ref="AK67" ca="1">SUM(IF('N1.2_Intervention_Listing'!$B$13:$B$212=$B67,IF('N1.2_Intervention_Listing'!$F$13:$F$212=AK$59,'N1.2_Intervention_Listing'!$U$13:$U$212, 0), 0))</f>
        <v>0</v>
      </c>
      <c r="AL67" s="35">
        <f ca="1">'N1.0_Intervention_Summary'!N20-'N3.00_Asset_Cat_Risk_Summary'!AJ67-'N3.00_Asset_Cat_Risk_Summary'!AK67</f>
        <v>0</v>
      </c>
      <c r="AM67" s="131" t="str">
        <f t="shared" ca="1" si="25"/>
        <v>OK</v>
      </c>
      <c r="AN67" s="131" t="str">
        <f t="shared" ca="1" si="26"/>
        <v>OK</v>
      </c>
      <c r="AO67" s="131" t="str">
        <f t="shared" ca="1" si="27"/>
        <v>OK</v>
      </c>
      <c r="AP67" s="131" t="str">
        <f t="shared" ca="1" si="28"/>
        <v>OK</v>
      </c>
    </row>
    <row r="68" spans="1:42">
      <c r="A68" s="188" t="s">
        <v>313</v>
      </c>
      <c r="B68" s="18" t="str">
        <f t="shared" ca="1" si="21"/>
        <v>275kV Transformer</v>
      </c>
      <c r="C68" s="65" t="str">
        <f>'N0.6_Lookup_References'!B22</f>
        <v>#</v>
      </c>
      <c r="D68" s="34">
        <f t="shared" ca="1" si="17"/>
        <v>0</v>
      </c>
      <c r="E68" s="35">
        <f t="shared" ca="1" si="17"/>
        <v>102</v>
      </c>
      <c r="F68" s="35">
        <f t="shared" ca="1" si="17"/>
        <v>0</v>
      </c>
      <c r="G68" s="35">
        <f t="shared" ca="1" si="17"/>
        <v>0</v>
      </c>
      <c r="H68" s="34">
        <f t="shared" ca="1" si="17"/>
        <v>0</v>
      </c>
      <c r="I68" s="35">
        <f t="shared" ca="1" si="17"/>
        <v>0</v>
      </c>
      <c r="J68" s="34">
        <f t="shared" ca="1" si="17"/>
        <v>0</v>
      </c>
      <c r="K68" s="35">
        <f t="shared" ca="1" si="17"/>
        <v>0</v>
      </c>
      <c r="L68" s="35">
        <f t="shared" ca="1" si="17"/>
        <v>0</v>
      </c>
      <c r="M68" s="35">
        <f t="shared" ca="1" si="17"/>
        <v>0</v>
      </c>
      <c r="N68" s="35">
        <f t="shared" ca="1" si="18"/>
        <v>0</v>
      </c>
      <c r="O68" s="35">
        <f t="shared" ca="1" si="18"/>
        <v>0</v>
      </c>
      <c r="P68" s="35">
        <f t="shared" ca="1" si="18"/>
        <v>0</v>
      </c>
      <c r="Q68" s="35">
        <f t="shared" ca="1" si="18"/>
        <v>0</v>
      </c>
      <c r="R68" s="34">
        <f t="shared" ca="1" si="18"/>
        <v>0</v>
      </c>
      <c r="S68" s="34">
        <f t="shared" ca="1" si="18"/>
        <v>0</v>
      </c>
      <c r="T68" s="34">
        <f t="shared" ca="1" si="18"/>
        <v>0</v>
      </c>
      <c r="U68" s="34">
        <f t="shared" ca="1" si="18"/>
        <v>0</v>
      </c>
      <c r="V68" s="35">
        <f t="shared" ca="1" si="18"/>
        <v>0</v>
      </c>
      <c r="W68" s="35">
        <f t="shared" ca="1" si="18"/>
        <v>102</v>
      </c>
      <c r="Y68" s="35">
        <f t="shared" ca="1" si="22"/>
        <v>3</v>
      </c>
      <c r="Z68" s="35">
        <f t="shared" ca="1" si="19"/>
        <v>0</v>
      </c>
      <c r="AA68" s="35">
        <f t="shared" ca="1" si="19"/>
        <v>13</v>
      </c>
      <c r="AB68" s="35">
        <f t="shared" ca="1" si="19"/>
        <v>2</v>
      </c>
      <c r="AC68" s="35">
        <f t="shared" ca="1" si="19"/>
        <v>0</v>
      </c>
      <c r="AD68" s="35">
        <f t="shared" ca="1" si="19"/>
        <v>0</v>
      </c>
      <c r="AE68" s="97">
        <f t="shared" ca="1" si="23"/>
        <v>16</v>
      </c>
      <c r="AF68" s="97">
        <f t="shared" ca="1" si="24"/>
        <v>2</v>
      </c>
      <c r="AG68" s="97">
        <f t="shared" ca="1" si="20"/>
        <v>0</v>
      </c>
      <c r="AH68" s="97">
        <f t="array" aca="1" ref="AH68" ca="1">SUM(ABS(H68:J68))+SUM(ABS(R68:V68))</f>
        <v>0</v>
      </c>
      <c r="AJ68" s="35">
        <f t="array" aca="1" ref="AJ68" ca="1">SUM(IF('N1.2_Intervention_Listing'!$B$13:$B$212=$B68,IF('N1.2_Intervention_Listing'!$F$13:$F$212=AJ$59,'N1.2_Intervention_Listing'!$U$13:$U$212, 0), 0))</f>
        <v>16</v>
      </c>
      <c r="AK68" s="35">
        <f t="array" aca="1" ref="AK68" ca="1">SUM(IF('N1.2_Intervention_Listing'!$B$13:$B$212=$B68,IF('N1.2_Intervention_Listing'!$F$13:$F$212=AK$59,'N1.2_Intervention_Listing'!$U$13:$U$212, 0), 0))</f>
        <v>2</v>
      </c>
      <c r="AL68" s="35">
        <f ca="1">'N1.0_Intervention_Summary'!N21-'N3.00_Asset_Cat_Risk_Summary'!AJ68-'N3.00_Asset_Cat_Risk_Summary'!AK68</f>
        <v>0</v>
      </c>
      <c r="AM68" s="131" t="str">
        <f t="shared" ca="1" si="25"/>
        <v>OK</v>
      </c>
      <c r="AN68" s="131" t="str">
        <f t="shared" ca="1" si="26"/>
        <v>OK</v>
      </c>
      <c r="AO68" s="131" t="str">
        <f t="shared" ca="1" si="27"/>
        <v>OK</v>
      </c>
      <c r="AP68" s="131" t="str">
        <f t="shared" ca="1" si="28"/>
        <v>OK</v>
      </c>
    </row>
    <row r="69" spans="1:42">
      <c r="A69" s="188" t="s">
        <v>314</v>
      </c>
      <c r="B69" s="18" t="str">
        <f t="shared" ca="1" si="21"/>
        <v>275kV Reactor</v>
      </c>
      <c r="C69" s="65" t="str">
        <f>'N0.6_Lookup_References'!B23</f>
        <v>#</v>
      </c>
      <c r="D69" s="34">
        <f t="shared" ca="1" si="17"/>
        <v>0</v>
      </c>
      <c r="E69" s="35">
        <f t="shared" ca="1" si="17"/>
        <v>15</v>
      </c>
      <c r="F69" s="35">
        <f t="shared" ca="1" si="17"/>
        <v>0</v>
      </c>
      <c r="G69" s="35">
        <f t="shared" ca="1" si="17"/>
        <v>0</v>
      </c>
      <c r="H69" s="34">
        <f t="shared" ca="1" si="17"/>
        <v>0</v>
      </c>
      <c r="I69" s="35">
        <f t="shared" ca="1" si="17"/>
        <v>0</v>
      </c>
      <c r="J69" s="34">
        <f t="shared" ca="1" si="17"/>
        <v>0</v>
      </c>
      <c r="K69" s="35">
        <f t="shared" ca="1" si="17"/>
        <v>0</v>
      </c>
      <c r="L69" s="35">
        <f t="shared" ca="1" si="17"/>
        <v>0</v>
      </c>
      <c r="M69" s="35">
        <f t="shared" ca="1" si="17"/>
        <v>0</v>
      </c>
      <c r="N69" s="35">
        <f t="shared" ca="1" si="18"/>
        <v>0</v>
      </c>
      <c r="O69" s="35">
        <f t="shared" ca="1" si="18"/>
        <v>0</v>
      </c>
      <c r="P69" s="35">
        <f t="shared" ca="1" si="18"/>
        <v>0</v>
      </c>
      <c r="Q69" s="35">
        <f t="shared" ca="1" si="18"/>
        <v>0</v>
      </c>
      <c r="R69" s="34">
        <f t="shared" ca="1" si="18"/>
        <v>0</v>
      </c>
      <c r="S69" s="34">
        <f t="shared" ca="1" si="18"/>
        <v>0</v>
      </c>
      <c r="T69" s="34">
        <f t="shared" ca="1" si="18"/>
        <v>0</v>
      </c>
      <c r="U69" s="34">
        <f t="shared" ca="1" si="18"/>
        <v>0</v>
      </c>
      <c r="V69" s="35">
        <f t="shared" ca="1" si="18"/>
        <v>0</v>
      </c>
      <c r="W69" s="35">
        <f t="shared" ca="1" si="18"/>
        <v>15</v>
      </c>
      <c r="Y69" s="35">
        <f t="shared" ca="1" si="22"/>
        <v>0</v>
      </c>
      <c r="Z69" s="35">
        <f t="shared" ca="1" si="19"/>
        <v>0</v>
      </c>
      <c r="AA69" s="35">
        <f t="shared" ca="1" si="19"/>
        <v>0</v>
      </c>
      <c r="AB69" s="35">
        <f t="shared" ca="1" si="19"/>
        <v>2</v>
      </c>
      <c r="AC69" s="35">
        <f t="shared" ca="1" si="19"/>
        <v>0</v>
      </c>
      <c r="AD69" s="35">
        <f t="shared" ca="1" si="19"/>
        <v>0</v>
      </c>
      <c r="AE69" s="97">
        <f t="shared" ca="1" si="23"/>
        <v>0</v>
      </c>
      <c r="AF69" s="97">
        <f t="shared" ca="1" si="24"/>
        <v>2</v>
      </c>
      <c r="AG69" s="97">
        <f t="shared" ca="1" si="20"/>
        <v>0</v>
      </c>
      <c r="AH69" s="97">
        <f t="array" aca="1" ref="AH69" ca="1">SUM(ABS(H69:J69))+SUM(ABS(R69:V69))</f>
        <v>0</v>
      </c>
      <c r="AJ69" s="35">
        <f t="array" aca="1" ref="AJ69" ca="1">SUM(IF('N1.2_Intervention_Listing'!$B$13:$B$212=$B69,IF('N1.2_Intervention_Listing'!$F$13:$F$212=AJ$59,'N1.2_Intervention_Listing'!$U$13:$U$212, 0), 0))</f>
        <v>0</v>
      </c>
      <c r="AK69" s="35">
        <f t="array" aca="1" ref="AK69" ca="1">SUM(IF('N1.2_Intervention_Listing'!$B$13:$B$212=$B69,IF('N1.2_Intervention_Listing'!$F$13:$F$212=AK$59,'N1.2_Intervention_Listing'!$U$13:$U$212, 0), 0))</f>
        <v>2</v>
      </c>
      <c r="AL69" s="35">
        <f ca="1">'N1.0_Intervention_Summary'!N22-'N3.00_Asset_Cat_Risk_Summary'!AJ69-'N3.00_Asset_Cat_Risk_Summary'!AK69</f>
        <v>0</v>
      </c>
      <c r="AM69" s="131" t="str">
        <f t="shared" ca="1" si="25"/>
        <v>OK</v>
      </c>
      <c r="AN69" s="131" t="str">
        <f t="shared" ca="1" si="26"/>
        <v>OK</v>
      </c>
      <c r="AO69" s="131" t="str">
        <f t="shared" ca="1" si="27"/>
        <v>OK</v>
      </c>
      <c r="AP69" s="131" t="str">
        <f t="shared" ca="1" si="28"/>
        <v>OK</v>
      </c>
    </row>
    <row r="70" spans="1:42">
      <c r="A70" s="188" t="s">
        <v>315</v>
      </c>
      <c r="B70" s="18" t="str">
        <f t="shared" ca="1" si="21"/>
        <v>275kV Underground Cable</v>
      </c>
      <c r="C70" s="65" t="str">
        <f>'N0.6_Lookup_References'!B24</f>
        <v>km</v>
      </c>
      <c r="D70" s="34">
        <f t="shared" ref="D70:M79" ca="1" si="29">INDIRECT("N3." &amp; $A70 &amp;"!ag" &amp; D$97)</f>
        <v>0</v>
      </c>
      <c r="E70" s="35">
        <f t="shared" ca="1" si="29"/>
        <v>126.84510000000004</v>
      </c>
      <c r="F70" s="35">
        <f t="shared" ca="1" si="29"/>
        <v>0</v>
      </c>
      <c r="G70" s="35">
        <f t="shared" ca="1" si="29"/>
        <v>0</v>
      </c>
      <c r="H70" s="34">
        <f t="shared" ca="1" si="29"/>
        <v>-6.2172489379008766E-14</v>
      </c>
      <c r="I70" s="35">
        <f t="shared" ca="1" si="29"/>
        <v>0</v>
      </c>
      <c r="J70" s="34">
        <f t="shared" ca="1" si="29"/>
        <v>0</v>
      </c>
      <c r="K70" s="35">
        <f t="shared" ca="1" si="29"/>
        <v>2.7298999999999998</v>
      </c>
      <c r="L70" s="35">
        <f t="shared" ca="1" si="29"/>
        <v>0</v>
      </c>
      <c r="M70" s="35">
        <f t="shared" ca="1" si="29"/>
        <v>0</v>
      </c>
      <c r="N70" s="35">
        <f t="shared" ref="N70:W79" ca="1" si="30">INDIRECT("N3." &amp; $A70 &amp;"!ag" &amp; N$97)</f>
        <v>0</v>
      </c>
      <c r="O70" s="35">
        <f t="shared" ca="1" si="30"/>
        <v>0</v>
      </c>
      <c r="P70" s="35">
        <f t="shared" ca="1" si="30"/>
        <v>0</v>
      </c>
      <c r="Q70" s="35">
        <f t="shared" ca="1" si="30"/>
        <v>0</v>
      </c>
      <c r="R70" s="34">
        <f t="shared" ca="1" si="30"/>
        <v>0</v>
      </c>
      <c r="S70" s="34">
        <f t="shared" ca="1" si="30"/>
        <v>0</v>
      </c>
      <c r="T70" s="34">
        <f t="shared" ca="1" si="30"/>
        <v>0</v>
      </c>
      <c r="U70" s="34">
        <f t="shared" ca="1" si="30"/>
        <v>0</v>
      </c>
      <c r="V70" s="35">
        <f t="shared" ca="1" si="30"/>
        <v>0</v>
      </c>
      <c r="W70" s="35">
        <f t="shared" ca="1" si="30"/>
        <v>129.57499999999999</v>
      </c>
      <c r="Y70" s="35">
        <f t="shared" ca="1" si="22"/>
        <v>3.4400000000000004</v>
      </c>
      <c r="Z70" s="35">
        <f t="shared" ca="1" si="19"/>
        <v>0</v>
      </c>
      <c r="AA70" s="35">
        <f t="shared" ca="1" si="19"/>
        <v>0.27200000000000002</v>
      </c>
      <c r="AB70" s="35">
        <f t="shared" ca="1" si="19"/>
        <v>9.0006000000000022</v>
      </c>
      <c r="AC70" s="35">
        <f t="shared" ca="1" si="19"/>
        <v>0</v>
      </c>
      <c r="AD70" s="35">
        <f t="shared" ca="1" si="19"/>
        <v>0</v>
      </c>
      <c r="AE70" s="97">
        <f t="shared" ca="1" si="23"/>
        <v>3.7120000000000006</v>
      </c>
      <c r="AF70" s="97">
        <f t="shared" ca="1" si="24"/>
        <v>9.0006000000000022</v>
      </c>
      <c r="AG70" s="97">
        <f t="shared" ca="1" si="20"/>
        <v>0</v>
      </c>
      <c r="AH70" s="97">
        <f t="array" aca="1" ref="AH70" ca="1">SUM(ABS(H70:J70))+SUM(ABS(R70:V70))</f>
        <v>6.2172489379008766E-14</v>
      </c>
      <c r="AJ70" s="35">
        <f t="array" aca="1" ref="AJ70" ca="1">SUM(IF('N1.2_Intervention_Listing'!$B$13:$B$212=$B70,IF('N1.2_Intervention_Listing'!$F$13:$F$212=AJ$59,'N1.2_Intervention_Listing'!$U$13:$U$212, 0), 0))</f>
        <v>3.7120000000000002</v>
      </c>
      <c r="AK70" s="35">
        <f t="array" aca="1" ref="AK70" ca="1">SUM(IF('N1.2_Intervention_Listing'!$B$13:$B$212=$B70,IF('N1.2_Intervention_Listing'!$F$13:$F$212=AK$59,'N1.2_Intervention_Listing'!$U$13:$U$212, 0), 0))</f>
        <v>9.0006000000000039</v>
      </c>
      <c r="AL70" s="35">
        <f ca="1">'N1.0_Intervention_Summary'!N23-'N3.00_Asset_Cat_Risk_Summary'!AJ70-'N3.00_Asset_Cat_Risk_Summary'!AK70</f>
        <v>0</v>
      </c>
      <c r="AM70" s="131" t="str">
        <f t="shared" ca="1" si="25"/>
        <v>OK</v>
      </c>
      <c r="AN70" s="131" t="str">
        <f t="shared" ca="1" si="26"/>
        <v>OK</v>
      </c>
      <c r="AO70" s="131" t="str">
        <f t="shared" ca="1" si="27"/>
        <v>OK</v>
      </c>
      <c r="AP70" s="131" t="str">
        <f t="shared" ca="1" si="28"/>
        <v>OK</v>
      </c>
    </row>
    <row r="71" spans="1:42">
      <c r="A71" s="188" t="s">
        <v>316</v>
      </c>
      <c r="B71" s="18" t="str">
        <f t="shared" ca="1" si="21"/>
        <v>275kV OHL Conductor</v>
      </c>
      <c r="C71" s="65" t="str">
        <f>'N0.6_Lookup_References'!B25</f>
        <v>km</v>
      </c>
      <c r="D71" s="34">
        <f t="shared" ca="1" si="29"/>
        <v>0</v>
      </c>
      <c r="E71" s="35">
        <f t="shared" ca="1" si="29"/>
        <v>1134.9136000000005</v>
      </c>
      <c r="F71" s="35">
        <f t="shared" ca="1" si="29"/>
        <v>0</v>
      </c>
      <c r="G71" s="35">
        <f t="shared" ca="1" si="29"/>
        <v>0</v>
      </c>
      <c r="H71" s="34">
        <f t="shared" ca="1" si="29"/>
        <v>-4.0500935938325711E-13</v>
      </c>
      <c r="I71" s="35">
        <f t="shared" ca="1" si="29"/>
        <v>0</v>
      </c>
      <c r="J71" s="34">
        <f t="shared" ca="1" si="29"/>
        <v>0</v>
      </c>
      <c r="K71" s="35">
        <f t="shared" ca="1" si="29"/>
        <v>0.3555000000000037</v>
      </c>
      <c r="L71" s="35">
        <f t="shared" ca="1" si="29"/>
        <v>0</v>
      </c>
      <c r="M71" s="35">
        <f t="shared" ca="1" si="29"/>
        <v>0</v>
      </c>
      <c r="N71" s="35">
        <f t="shared" ca="1" si="30"/>
        <v>-5.6843418860808015E-14</v>
      </c>
      <c r="O71" s="35">
        <f t="shared" ca="1" si="30"/>
        <v>0</v>
      </c>
      <c r="P71" s="35">
        <f t="shared" ca="1" si="30"/>
        <v>0</v>
      </c>
      <c r="Q71" s="35">
        <f t="shared" ca="1" si="30"/>
        <v>0</v>
      </c>
      <c r="R71" s="34">
        <f t="shared" ca="1" si="30"/>
        <v>0</v>
      </c>
      <c r="S71" s="34">
        <f t="shared" ca="1" si="30"/>
        <v>0</v>
      </c>
      <c r="T71" s="34">
        <f t="shared" ca="1" si="30"/>
        <v>0</v>
      </c>
      <c r="U71" s="34">
        <f t="shared" ca="1" si="30"/>
        <v>0</v>
      </c>
      <c r="V71" s="35">
        <f t="shared" ca="1" si="30"/>
        <v>0</v>
      </c>
      <c r="W71" s="35">
        <f t="shared" ca="1" si="30"/>
        <v>1135.2691000000004</v>
      </c>
      <c r="Y71" s="35">
        <f t="shared" ca="1" si="22"/>
        <v>27.9315</v>
      </c>
      <c r="Z71" s="35">
        <f t="shared" ca="1" si="19"/>
        <v>0</v>
      </c>
      <c r="AA71" s="35">
        <f t="shared" ca="1" si="19"/>
        <v>0</v>
      </c>
      <c r="AB71" s="35">
        <f t="shared" ca="1" si="19"/>
        <v>176.35929999999996</v>
      </c>
      <c r="AC71" s="35">
        <f t="shared" ca="1" si="19"/>
        <v>0</v>
      </c>
      <c r="AD71" s="35">
        <f t="shared" ca="1" si="19"/>
        <v>0</v>
      </c>
      <c r="AE71" s="97">
        <f t="shared" ca="1" si="23"/>
        <v>27.9315</v>
      </c>
      <c r="AF71" s="97">
        <f t="shared" ca="1" si="24"/>
        <v>176.35929999999996</v>
      </c>
      <c r="AG71" s="97">
        <f t="shared" ca="1" si="20"/>
        <v>0</v>
      </c>
      <c r="AH71" s="97">
        <f t="array" aca="1" ref="AH71" ca="1">SUM(ABS(H71:J71))+SUM(ABS(R71:V71))</f>
        <v>4.0500935938325711E-13</v>
      </c>
      <c r="AJ71" s="35">
        <f t="array" aca="1" ref="AJ71" ca="1">SUM(IF('N1.2_Intervention_Listing'!$B$13:$B$212=$B71,IF('N1.2_Intervention_Listing'!$F$13:$F$212=AJ$59,'N1.2_Intervention_Listing'!$U$13:$U$212, 0), 0))</f>
        <v>27.931500000000007</v>
      </c>
      <c r="AK71" s="35">
        <f t="array" aca="1" ref="AK71" ca="1">SUM(IF('N1.2_Intervention_Listing'!$B$13:$B$212=$B71,IF('N1.2_Intervention_Listing'!$F$13:$F$212=AK$59,'N1.2_Intervention_Listing'!$U$13:$U$212, 0), 0))</f>
        <v>176.35930000000002</v>
      </c>
      <c r="AL71" s="35">
        <f ca="1">'N1.0_Intervention_Summary'!N24-'N3.00_Asset_Cat_Risk_Summary'!AJ71-'N3.00_Asset_Cat_Risk_Summary'!AK71</f>
        <v>0</v>
      </c>
      <c r="AM71" s="131" t="str">
        <f t="shared" ca="1" si="25"/>
        <v>OK</v>
      </c>
      <c r="AN71" s="131" t="str">
        <f t="shared" ca="1" si="26"/>
        <v>OK</v>
      </c>
      <c r="AO71" s="131" t="str">
        <f t="shared" ca="1" si="27"/>
        <v>OK</v>
      </c>
      <c r="AP71" s="131" t="str">
        <f t="shared" ca="1" si="28"/>
        <v>OK</v>
      </c>
    </row>
    <row r="72" spans="1:42">
      <c r="A72" s="188" t="s">
        <v>317</v>
      </c>
      <c r="B72" s="18" t="str">
        <f t="shared" ca="1" si="21"/>
        <v>275kV OHL Fittings</v>
      </c>
      <c r="C72" s="65" t="str">
        <f>'N0.6_Lookup_References'!B26</f>
        <v>#</v>
      </c>
      <c r="D72" s="34">
        <f t="shared" ca="1" si="29"/>
        <v>0</v>
      </c>
      <c r="E72" s="35">
        <f t="shared" ca="1" si="29"/>
        <v>3497</v>
      </c>
      <c r="F72" s="35">
        <f t="shared" ca="1" si="29"/>
        <v>0</v>
      </c>
      <c r="G72" s="35">
        <f t="shared" ca="1" si="29"/>
        <v>0</v>
      </c>
      <c r="H72" s="34">
        <f t="shared" ca="1" si="29"/>
        <v>-3</v>
      </c>
      <c r="I72" s="35">
        <f t="shared" ca="1" si="29"/>
        <v>0</v>
      </c>
      <c r="J72" s="34">
        <f t="shared" ca="1" si="29"/>
        <v>0</v>
      </c>
      <c r="K72" s="35">
        <f t="shared" ca="1" si="29"/>
        <v>0</v>
      </c>
      <c r="L72" s="35">
        <f t="shared" ca="1" si="29"/>
        <v>0</v>
      </c>
      <c r="M72" s="35">
        <f t="shared" ca="1" si="29"/>
        <v>0</v>
      </c>
      <c r="N72" s="35">
        <f t="shared" ca="1" si="30"/>
        <v>0</v>
      </c>
      <c r="O72" s="35">
        <f t="shared" ca="1" si="30"/>
        <v>0</v>
      </c>
      <c r="P72" s="35">
        <f t="shared" ca="1" si="30"/>
        <v>0</v>
      </c>
      <c r="Q72" s="35">
        <f t="shared" ca="1" si="30"/>
        <v>0</v>
      </c>
      <c r="R72" s="34">
        <f t="shared" ca="1" si="30"/>
        <v>0</v>
      </c>
      <c r="S72" s="34">
        <f t="shared" ca="1" si="30"/>
        <v>0</v>
      </c>
      <c r="T72" s="34">
        <f t="shared" ca="1" si="30"/>
        <v>0</v>
      </c>
      <c r="U72" s="34">
        <f t="shared" ca="1" si="30"/>
        <v>0</v>
      </c>
      <c r="V72" s="35">
        <f t="shared" ca="1" si="30"/>
        <v>0</v>
      </c>
      <c r="W72" s="35">
        <f t="shared" ca="1" si="30"/>
        <v>3494</v>
      </c>
      <c r="Y72" s="35">
        <f t="shared" ca="1" si="22"/>
        <v>302</v>
      </c>
      <c r="Z72" s="35">
        <f t="shared" ca="1" si="19"/>
        <v>0</v>
      </c>
      <c r="AA72" s="35">
        <f t="shared" ca="1" si="19"/>
        <v>33</v>
      </c>
      <c r="AB72" s="35">
        <f t="shared" ca="1" si="19"/>
        <v>0</v>
      </c>
      <c r="AC72" s="35">
        <f t="shared" ca="1" si="19"/>
        <v>0</v>
      </c>
      <c r="AD72" s="35">
        <f t="shared" ca="1" si="19"/>
        <v>0</v>
      </c>
      <c r="AE72" s="97">
        <f t="shared" ca="1" si="23"/>
        <v>335</v>
      </c>
      <c r="AF72" s="97">
        <f t="shared" ca="1" si="24"/>
        <v>0</v>
      </c>
      <c r="AG72" s="97">
        <f t="shared" ca="1" si="20"/>
        <v>0</v>
      </c>
      <c r="AH72" s="97">
        <f t="array" aca="1" ref="AH72" ca="1">SUM(ABS(H72:J72))+SUM(ABS(R72:V72))</f>
        <v>3</v>
      </c>
      <c r="AJ72" s="35">
        <f t="array" aca="1" ref="AJ72" ca="1">SUM(IF('N1.2_Intervention_Listing'!$B$13:$B$212=$B72,IF('N1.2_Intervention_Listing'!$F$13:$F$212=AJ$59,'N1.2_Intervention_Listing'!$U$13:$U$212, 0), 0))</f>
        <v>335</v>
      </c>
      <c r="AK72" s="35">
        <f t="array" aca="1" ref="AK72" ca="1">SUM(IF('N1.2_Intervention_Listing'!$B$13:$B$212=$B72,IF('N1.2_Intervention_Listing'!$F$13:$F$212=AK$59,'N1.2_Intervention_Listing'!$U$13:$U$212, 0), 0))</f>
        <v>0</v>
      </c>
      <c r="AL72" s="35">
        <f ca="1">'N1.0_Intervention_Summary'!N25-'N3.00_Asset_Cat_Risk_Summary'!AJ72-'N3.00_Asset_Cat_Risk_Summary'!AK72</f>
        <v>0</v>
      </c>
      <c r="AM72" s="131" t="str">
        <f t="shared" ca="1" si="25"/>
        <v>OK</v>
      </c>
      <c r="AN72" s="131" t="str">
        <f t="shared" ca="1" si="26"/>
        <v>OK</v>
      </c>
      <c r="AO72" s="131" t="str">
        <f t="shared" ca="1" si="27"/>
        <v>OK</v>
      </c>
      <c r="AP72" s="131" t="str">
        <f t="shared" ca="1" si="28"/>
        <v>OK</v>
      </c>
    </row>
    <row r="73" spans="1:42">
      <c r="A73" s="188" t="s">
        <v>318</v>
      </c>
      <c r="B73" s="18" t="str">
        <f t="shared" ca="1" si="21"/>
        <v>275kV OHL Tower</v>
      </c>
      <c r="C73" s="65" t="str">
        <f>'N0.6_Lookup_References'!B27</f>
        <v>#</v>
      </c>
      <c r="D73" s="34">
        <f t="shared" ca="1" si="29"/>
        <v>0</v>
      </c>
      <c r="E73" s="35">
        <f t="shared" ca="1" si="29"/>
        <v>1808</v>
      </c>
      <c r="F73" s="35">
        <f t="shared" ca="1" si="29"/>
        <v>0</v>
      </c>
      <c r="G73" s="35">
        <f t="shared" ca="1" si="29"/>
        <v>0</v>
      </c>
      <c r="H73" s="34">
        <f t="shared" ca="1" si="29"/>
        <v>0</v>
      </c>
      <c r="I73" s="35">
        <f t="shared" ca="1" si="29"/>
        <v>0</v>
      </c>
      <c r="J73" s="34">
        <f t="shared" ca="1" si="29"/>
        <v>0</v>
      </c>
      <c r="K73" s="35">
        <f t="shared" ca="1" si="29"/>
        <v>-1</v>
      </c>
      <c r="L73" s="35">
        <f t="shared" ca="1" si="29"/>
        <v>0</v>
      </c>
      <c r="M73" s="35">
        <f t="shared" ca="1" si="29"/>
        <v>0</v>
      </c>
      <c r="N73" s="35">
        <f t="shared" ca="1" si="30"/>
        <v>0</v>
      </c>
      <c r="O73" s="35">
        <f t="shared" ca="1" si="30"/>
        <v>0</v>
      </c>
      <c r="P73" s="35">
        <f t="shared" ca="1" si="30"/>
        <v>0</v>
      </c>
      <c r="Q73" s="35">
        <f t="shared" ca="1" si="30"/>
        <v>0</v>
      </c>
      <c r="R73" s="34">
        <f t="shared" ca="1" si="30"/>
        <v>0</v>
      </c>
      <c r="S73" s="34">
        <f t="shared" ca="1" si="30"/>
        <v>0</v>
      </c>
      <c r="T73" s="34">
        <f t="shared" ca="1" si="30"/>
        <v>0</v>
      </c>
      <c r="U73" s="34">
        <f t="shared" ca="1" si="30"/>
        <v>0</v>
      </c>
      <c r="V73" s="35">
        <f t="shared" ca="1" si="30"/>
        <v>0</v>
      </c>
      <c r="W73" s="35">
        <f t="shared" ca="1" si="30"/>
        <v>1807</v>
      </c>
      <c r="Y73" s="35">
        <f t="shared" ca="1" si="22"/>
        <v>6</v>
      </c>
      <c r="Z73" s="35">
        <f t="shared" ca="1" si="19"/>
        <v>0</v>
      </c>
      <c r="AA73" s="35">
        <f t="shared" ca="1" si="19"/>
        <v>0</v>
      </c>
      <c r="AB73" s="35">
        <f t="shared" ca="1" si="19"/>
        <v>352</v>
      </c>
      <c r="AC73" s="35">
        <f t="shared" ca="1" si="19"/>
        <v>0</v>
      </c>
      <c r="AD73" s="35">
        <f t="shared" ca="1" si="19"/>
        <v>0</v>
      </c>
      <c r="AE73" s="97">
        <f t="shared" ca="1" si="23"/>
        <v>6</v>
      </c>
      <c r="AF73" s="97">
        <f t="shared" ca="1" si="24"/>
        <v>352</v>
      </c>
      <c r="AG73" s="97">
        <f t="shared" ca="1" si="20"/>
        <v>0</v>
      </c>
      <c r="AH73" s="97">
        <f t="array" aca="1" ref="AH73" ca="1">SUM(ABS(H73:J73))+SUM(ABS(R73:V73))</f>
        <v>0</v>
      </c>
      <c r="AJ73" s="35">
        <f t="array" aca="1" ref="AJ73" ca="1">SUM(IF('N1.2_Intervention_Listing'!$B$13:$B$212=$B73,IF('N1.2_Intervention_Listing'!$F$13:$F$212=AJ$59,'N1.2_Intervention_Listing'!$U$13:$U$212, 0), 0))</f>
        <v>6</v>
      </c>
      <c r="AK73" s="35">
        <f t="array" aca="1" ref="AK73" ca="1">SUM(IF('N1.2_Intervention_Listing'!$B$13:$B$212=$B73,IF('N1.2_Intervention_Listing'!$F$13:$F$212=AK$59,'N1.2_Intervention_Listing'!$U$13:$U$212, 0), 0))</f>
        <v>352</v>
      </c>
      <c r="AL73" s="35">
        <f ca="1">'N1.0_Intervention_Summary'!N26-'N3.00_Asset_Cat_Risk_Summary'!AJ73-'N3.00_Asset_Cat_Risk_Summary'!AK73</f>
        <v>0</v>
      </c>
      <c r="AM73" s="131" t="str">
        <f t="shared" ca="1" si="25"/>
        <v>OK</v>
      </c>
      <c r="AN73" s="131" t="str">
        <f t="shared" ca="1" si="26"/>
        <v>OK</v>
      </c>
      <c r="AO73" s="131" t="str">
        <f t="shared" ca="1" si="27"/>
        <v>OK</v>
      </c>
      <c r="AP73" s="131" t="str">
        <f t="shared" ca="1" si="28"/>
        <v>OK</v>
      </c>
    </row>
    <row r="74" spans="1:42">
      <c r="A74" s="188" t="s">
        <v>319</v>
      </c>
      <c r="B74" s="18" t="str">
        <f t="shared" ca="1" si="21"/>
        <v>400kV Circuit Breaker</v>
      </c>
      <c r="C74" s="65" t="str">
        <f>'N0.6_Lookup_References'!B28</f>
        <v>#</v>
      </c>
      <c r="D74" s="34">
        <f t="shared" ca="1" si="29"/>
        <v>0</v>
      </c>
      <c r="E74" s="35">
        <f t="shared" ca="1" si="29"/>
        <v>114</v>
      </c>
      <c r="F74" s="35">
        <f t="shared" ca="1" si="29"/>
        <v>0</v>
      </c>
      <c r="G74" s="35">
        <f t="shared" ca="1" si="29"/>
        <v>0</v>
      </c>
      <c r="H74" s="34">
        <f t="shared" ca="1" si="29"/>
        <v>0</v>
      </c>
      <c r="I74" s="35">
        <f t="shared" ca="1" si="29"/>
        <v>0</v>
      </c>
      <c r="J74" s="34">
        <f t="shared" ca="1" si="29"/>
        <v>0</v>
      </c>
      <c r="K74" s="35">
        <f t="shared" ca="1" si="29"/>
        <v>-5</v>
      </c>
      <c r="L74" s="35">
        <f t="shared" ca="1" si="29"/>
        <v>0</v>
      </c>
      <c r="M74" s="35">
        <f t="shared" ca="1" si="29"/>
        <v>0</v>
      </c>
      <c r="N74" s="35">
        <f t="shared" ca="1" si="30"/>
        <v>0</v>
      </c>
      <c r="O74" s="35">
        <f t="shared" ca="1" si="30"/>
        <v>0</v>
      </c>
      <c r="P74" s="35">
        <f t="shared" ca="1" si="30"/>
        <v>0</v>
      </c>
      <c r="Q74" s="35">
        <f t="shared" ca="1" si="30"/>
        <v>0</v>
      </c>
      <c r="R74" s="34">
        <f t="shared" ca="1" si="30"/>
        <v>0</v>
      </c>
      <c r="S74" s="34">
        <f t="shared" ca="1" si="30"/>
        <v>0</v>
      </c>
      <c r="T74" s="34">
        <f t="shared" ca="1" si="30"/>
        <v>0</v>
      </c>
      <c r="U74" s="34">
        <f t="shared" ca="1" si="30"/>
        <v>0</v>
      </c>
      <c r="V74" s="35">
        <f t="shared" ca="1" si="30"/>
        <v>0</v>
      </c>
      <c r="W74" s="35">
        <f t="shared" ca="1" si="30"/>
        <v>109</v>
      </c>
      <c r="Y74" s="35">
        <f t="shared" ca="1" si="22"/>
        <v>4</v>
      </c>
      <c r="Z74" s="35">
        <f t="shared" ca="1" si="19"/>
        <v>0</v>
      </c>
      <c r="AA74" s="35">
        <f t="shared" ca="1" si="19"/>
        <v>0</v>
      </c>
      <c r="AB74" s="35">
        <f t="shared" ca="1" si="19"/>
        <v>11</v>
      </c>
      <c r="AC74" s="35">
        <f t="shared" ca="1" si="19"/>
        <v>0</v>
      </c>
      <c r="AD74" s="35">
        <f t="shared" ca="1" si="19"/>
        <v>0</v>
      </c>
      <c r="AE74" s="97">
        <f t="shared" ca="1" si="23"/>
        <v>4</v>
      </c>
      <c r="AF74" s="97">
        <f t="shared" ca="1" si="24"/>
        <v>11</v>
      </c>
      <c r="AG74" s="97">
        <f t="shared" ca="1" si="20"/>
        <v>0</v>
      </c>
      <c r="AH74" s="97">
        <f t="array" aca="1" ref="AH74" ca="1">SUM(ABS(H74:J74))+SUM(ABS(R74:V74))</f>
        <v>0</v>
      </c>
      <c r="AJ74" s="35">
        <f t="array" aca="1" ref="AJ74" ca="1">SUM(IF('N1.2_Intervention_Listing'!$B$13:$B$212=$B74,IF('N1.2_Intervention_Listing'!$F$13:$F$212=AJ$59,'N1.2_Intervention_Listing'!$U$13:$U$212, 0), 0))</f>
        <v>4</v>
      </c>
      <c r="AK74" s="35">
        <f t="array" aca="1" ref="AK74" ca="1">SUM(IF('N1.2_Intervention_Listing'!$B$13:$B$212=$B74,IF('N1.2_Intervention_Listing'!$F$13:$F$212=AK$59,'N1.2_Intervention_Listing'!$U$13:$U$212, 0), 0))</f>
        <v>11</v>
      </c>
      <c r="AL74" s="35">
        <f ca="1">'N1.0_Intervention_Summary'!N27-'N3.00_Asset_Cat_Risk_Summary'!AJ74-'N3.00_Asset_Cat_Risk_Summary'!AK74</f>
        <v>0</v>
      </c>
      <c r="AM74" s="131" t="str">
        <f t="shared" ca="1" si="25"/>
        <v>OK</v>
      </c>
      <c r="AN74" s="131" t="str">
        <f t="shared" ca="1" si="26"/>
        <v>OK</v>
      </c>
      <c r="AO74" s="131" t="str">
        <f t="shared" ca="1" si="27"/>
        <v>OK</v>
      </c>
      <c r="AP74" s="131" t="str">
        <f t="shared" ca="1" si="28"/>
        <v>OK</v>
      </c>
    </row>
    <row r="75" spans="1:42">
      <c r="A75" s="188" t="s">
        <v>320</v>
      </c>
      <c r="B75" s="18" t="str">
        <f t="shared" ca="1" si="21"/>
        <v>400kV Transformer</v>
      </c>
      <c r="C75" s="65" t="str">
        <f>'N0.6_Lookup_References'!B29</f>
        <v>#</v>
      </c>
      <c r="D75" s="34">
        <f t="shared" ca="1" si="29"/>
        <v>0</v>
      </c>
      <c r="E75" s="35">
        <f t="shared" ca="1" si="29"/>
        <v>39</v>
      </c>
      <c r="F75" s="35">
        <f t="shared" ca="1" si="29"/>
        <v>0</v>
      </c>
      <c r="G75" s="35">
        <f t="shared" ca="1" si="29"/>
        <v>0</v>
      </c>
      <c r="H75" s="34">
        <f t="shared" ca="1" si="29"/>
        <v>0</v>
      </c>
      <c r="I75" s="35">
        <f t="shared" ca="1" si="29"/>
        <v>0</v>
      </c>
      <c r="J75" s="34">
        <f t="shared" ca="1" si="29"/>
        <v>0</v>
      </c>
      <c r="K75" s="35">
        <f t="shared" ca="1" si="29"/>
        <v>0</v>
      </c>
      <c r="L75" s="35">
        <f t="shared" ca="1" si="29"/>
        <v>0</v>
      </c>
      <c r="M75" s="35">
        <f t="shared" ca="1" si="29"/>
        <v>0</v>
      </c>
      <c r="N75" s="35">
        <f t="shared" ca="1" si="30"/>
        <v>0</v>
      </c>
      <c r="O75" s="35">
        <f t="shared" ca="1" si="30"/>
        <v>0</v>
      </c>
      <c r="P75" s="35">
        <f t="shared" ca="1" si="30"/>
        <v>0</v>
      </c>
      <c r="Q75" s="35">
        <f t="shared" ca="1" si="30"/>
        <v>0</v>
      </c>
      <c r="R75" s="34">
        <f t="shared" ca="1" si="30"/>
        <v>0</v>
      </c>
      <c r="S75" s="34">
        <f t="shared" ca="1" si="30"/>
        <v>0</v>
      </c>
      <c r="T75" s="34">
        <f t="shared" ca="1" si="30"/>
        <v>0</v>
      </c>
      <c r="U75" s="34">
        <f t="shared" ca="1" si="30"/>
        <v>0</v>
      </c>
      <c r="V75" s="35">
        <f t="shared" ca="1" si="30"/>
        <v>0</v>
      </c>
      <c r="W75" s="35">
        <f t="shared" ca="1" si="30"/>
        <v>39</v>
      </c>
      <c r="Y75" s="35">
        <f t="shared" ca="1" si="22"/>
        <v>0</v>
      </c>
      <c r="Z75" s="35">
        <f t="shared" ca="1" si="19"/>
        <v>0</v>
      </c>
      <c r="AA75" s="35">
        <f t="shared" ca="1" si="19"/>
        <v>0</v>
      </c>
      <c r="AB75" s="35">
        <f t="shared" ca="1" si="19"/>
        <v>4</v>
      </c>
      <c r="AC75" s="35">
        <f t="shared" ca="1" si="19"/>
        <v>0</v>
      </c>
      <c r="AD75" s="35">
        <f t="shared" ca="1" si="19"/>
        <v>0</v>
      </c>
      <c r="AE75" s="97">
        <f t="shared" ref="AE75:AE96" ca="1" si="31">SUM(Y75:AA75)</f>
        <v>0</v>
      </c>
      <c r="AF75" s="97">
        <f t="shared" ref="AF75:AF96" ca="1" si="32">SUM(AB75:AD75)</f>
        <v>4</v>
      </c>
      <c r="AG75" s="97">
        <f t="shared" ref="AG75:AG96" ca="1" si="33">ABS(F75)+ABS(G75)+ABS(Q75)</f>
        <v>0</v>
      </c>
      <c r="AH75" s="97">
        <f t="array" aca="1" ref="AH75" ca="1">SUM(ABS(H75:J75))+SUM(ABS(R75:V75))</f>
        <v>0</v>
      </c>
      <c r="AJ75" s="35">
        <f t="array" aca="1" ref="AJ75" ca="1">SUM(IF('N1.2_Intervention_Listing'!$B$13:$B$212=$B75,IF('N1.2_Intervention_Listing'!$F$13:$F$212=AJ$59,'N1.2_Intervention_Listing'!$U$13:$U$212, 0), 0))</f>
        <v>0</v>
      </c>
      <c r="AK75" s="35">
        <f t="array" aca="1" ref="AK75" ca="1">SUM(IF('N1.2_Intervention_Listing'!$B$13:$B$212=$B75,IF('N1.2_Intervention_Listing'!$F$13:$F$212=AK$59,'N1.2_Intervention_Listing'!$U$13:$U$212, 0), 0))</f>
        <v>4</v>
      </c>
      <c r="AL75" s="35">
        <f ca="1">'N1.0_Intervention_Summary'!N28-'N3.00_Asset_Cat_Risk_Summary'!AJ75-'N3.00_Asset_Cat_Risk_Summary'!AK75</f>
        <v>0</v>
      </c>
      <c r="AM75" s="131" t="str">
        <f t="shared" ca="1" si="25"/>
        <v>OK</v>
      </c>
      <c r="AN75" s="131" t="str">
        <f t="shared" ca="1" si="26"/>
        <v>OK</v>
      </c>
      <c r="AO75" s="131" t="str">
        <f t="shared" ca="1" si="27"/>
        <v>OK</v>
      </c>
      <c r="AP75" s="131" t="str">
        <f t="shared" ref="AP75:AP96" ca="1" si="34">IF(ABS(W75-SUM(E75:V75)) &lt;0.1,"OK","Error")</f>
        <v>OK</v>
      </c>
    </row>
    <row r="76" spans="1:42">
      <c r="A76" s="188" t="s">
        <v>321</v>
      </c>
      <c r="B76" s="18" t="str">
        <f t="shared" ca="1" si="21"/>
        <v>400kV Reactor</v>
      </c>
      <c r="C76" s="65" t="str">
        <f>'N0.6_Lookup_References'!B30</f>
        <v>#</v>
      </c>
      <c r="D76" s="34">
        <f t="shared" ca="1" si="29"/>
        <v>0</v>
      </c>
      <c r="E76" s="35">
        <f t="shared" ca="1" si="29"/>
        <v>14</v>
      </c>
      <c r="F76" s="35">
        <f t="shared" ca="1" si="29"/>
        <v>0</v>
      </c>
      <c r="G76" s="35">
        <f t="shared" ca="1" si="29"/>
        <v>0</v>
      </c>
      <c r="H76" s="34">
        <f t="shared" ca="1" si="29"/>
        <v>0</v>
      </c>
      <c r="I76" s="35">
        <f t="shared" ca="1" si="29"/>
        <v>0</v>
      </c>
      <c r="J76" s="34">
        <f t="shared" ca="1" si="29"/>
        <v>0</v>
      </c>
      <c r="K76" s="35">
        <f t="shared" ca="1" si="29"/>
        <v>0</v>
      </c>
      <c r="L76" s="35">
        <f t="shared" ca="1" si="29"/>
        <v>0</v>
      </c>
      <c r="M76" s="35">
        <f t="shared" ca="1" si="29"/>
        <v>0</v>
      </c>
      <c r="N76" s="35">
        <f t="shared" ca="1" si="30"/>
        <v>0</v>
      </c>
      <c r="O76" s="35">
        <f t="shared" ca="1" si="30"/>
        <v>0</v>
      </c>
      <c r="P76" s="35">
        <f t="shared" ca="1" si="30"/>
        <v>0</v>
      </c>
      <c r="Q76" s="35">
        <f t="shared" ca="1" si="30"/>
        <v>0</v>
      </c>
      <c r="R76" s="34">
        <f t="shared" ca="1" si="30"/>
        <v>0</v>
      </c>
      <c r="S76" s="34">
        <f t="shared" ca="1" si="30"/>
        <v>0</v>
      </c>
      <c r="T76" s="34">
        <f t="shared" ca="1" si="30"/>
        <v>0</v>
      </c>
      <c r="U76" s="34">
        <f t="shared" ca="1" si="30"/>
        <v>0</v>
      </c>
      <c r="V76" s="35">
        <f t="shared" ca="1" si="30"/>
        <v>0</v>
      </c>
      <c r="W76" s="35">
        <f t="shared" ca="1" si="30"/>
        <v>14</v>
      </c>
      <c r="Y76" s="35">
        <f t="shared" ca="1" si="22"/>
        <v>2</v>
      </c>
      <c r="Z76" s="35">
        <f t="shared" ca="1" si="22"/>
        <v>0</v>
      </c>
      <c r="AA76" s="35">
        <f t="shared" ca="1" si="22"/>
        <v>0</v>
      </c>
      <c r="AB76" s="35">
        <f t="shared" ca="1" si="22"/>
        <v>0</v>
      </c>
      <c r="AC76" s="35">
        <f t="shared" ca="1" si="22"/>
        <v>0</v>
      </c>
      <c r="AD76" s="35">
        <f t="shared" ca="1" si="22"/>
        <v>0</v>
      </c>
      <c r="AE76" s="97">
        <f t="shared" ca="1" si="31"/>
        <v>2</v>
      </c>
      <c r="AF76" s="97">
        <f t="shared" ca="1" si="32"/>
        <v>0</v>
      </c>
      <c r="AG76" s="97">
        <f t="shared" ca="1" si="33"/>
        <v>0</v>
      </c>
      <c r="AH76" s="97">
        <f t="array" aca="1" ref="AH76" ca="1">SUM(ABS(H76:J76))+SUM(ABS(R76:V76))</f>
        <v>0</v>
      </c>
      <c r="AJ76" s="35">
        <f t="array" aca="1" ref="AJ76" ca="1">SUM(IF('N1.2_Intervention_Listing'!$B$13:$B$212=$B76,IF('N1.2_Intervention_Listing'!$F$13:$F$212=AJ$59,'N1.2_Intervention_Listing'!$U$13:$U$212, 0), 0))</f>
        <v>2</v>
      </c>
      <c r="AK76" s="35">
        <f t="array" aca="1" ref="AK76" ca="1">SUM(IF('N1.2_Intervention_Listing'!$B$13:$B$212=$B76,IF('N1.2_Intervention_Listing'!$F$13:$F$212=AK$59,'N1.2_Intervention_Listing'!$U$13:$U$212, 0), 0))</f>
        <v>0</v>
      </c>
      <c r="AL76" s="35">
        <f ca="1">'N1.0_Intervention_Summary'!N29-'N3.00_Asset_Cat_Risk_Summary'!AJ76-'N3.00_Asset_Cat_Risk_Summary'!AK76</f>
        <v>0</v>
      </c>
      <c r="AM76" s="131" t="str">
        <f t="shared" ca="1" si="25"/>
        <v>OK</v>
      </c>
      <c r="AN76" s="131" t="str">
        <f t="shared" ca="1" si="26"/>
        <v>OK</v>
      </c>
      <c r="AO76" s="131" t="str">
        <f t="shared" ca="1" si="27"/>
        <v>OK</v>
      </c>
      <c r="AP76" s="131" t="str">
        <f t="shared" ca="1" si="34"/>
        <v>OK</v>
      </c>
    </row>
    <row r="77" spans="1:42">
      <c r="A77" s="188" t="s">
        <v>322</v>
      </c>
      <c r="B77" s="18" t="str">
        <f t="shared" ca="1" si="21"/>
        <v>400kV Underground Cable</v>
      </c>
      <c r="C77" s="65" t="str">
        <f>'N0.6_Lookup_References'!B31</f>
        <v>km</v>
      </c>
      <c r="D77" s="34">
        <f t="shared" ca="1" si="29"/>
        <v>0</v>
      </c>
      <c r="E77" s="35">
        <f t="shared" ca="1" si="29"/>
        <v>15.412799999999999</v>
      </c>
      <c r="F77" s="35">
        <f t="shared" ca="1" si="29"/>
        <v>0</v>
      </c>
      <c r="G77" s="35">
        <f t="shared" ca="1" si="29"/>
        <v>0</v>
      </c>
      <c r="H77" s="34">
        <f t="shared" ca="1" si="29"/>
        <v>1.6375789613221059E-15</v>
      </c>
      <c r="I77" s="35">
        <f t="shared" ca="1" si="29"/>
        <v>0</v>
      </c>
      <c r="J77" s="34">
        <f t="shared" ca="1" si="29"/>
        <v>0</v>
      </c>
      <c r="K77" s="35">
        <f t="shared" ca="1" si="29"/>
        <v>-0.16</v>
      </c>
      <c r="L77" s="35">
        <f t="shared" ca="1" si="29"/>
        <v>0</v>
      </c>
      <c r="M77" s="35">
        <f t="shared" ca="1" si="29"/>
        <v>0</v>
      </c>
      <c r="N77" s="35">
        <f t="shared" ca="1" si="30"/>
        <v>0</v>
      </c>
      <c r="O77" s="35">
        <f t="shared" ca="1" si="30"/>
        <v>0</v>
      </c>
      <c r="P77" s="35">
        <f t="shared" ca="1" si="30"/>
        <v>0</v>
      </c>
      <c r="Q77" s="35">
        <f t="shared" ca="1" si="30"/>
        <v>0</v>
      </c>
      <c r="R77" s="34">
        <f t="shared" ca="1" si="30"/>
        <v>0</v>
      </c>
      <c r="S77" s="34">
        <f t="shared" ca="1" si="30"/>
        <v>0</v>
      </c>
      <c r="T77" s="34">
        <f t="shared" ca="1" si="30"/>
        <v>0</v>
      </c>
      <c r="U77" s="34">
        <f t="shared" ca="1" si="30"/>
        <v>0</v>
      </c>
      <c r="V77" s="35">
        <f t="shared" ca="1" si="30"/>
        <v>0</v>
      </c>
      <c r="W77" s="35">
        <f t="shared" ca="1" si="30"/>
        <v>15.252800000000001</v>
      </c>
      <c r="Y77" s="35">
        <f t="shared" ca="1" si="22"/>
        <v>0</v>
      </c>
      <c r="Z77" s="35">
        <f t="shared" ca="1" si="22"/>
        <v>0</v>
      </c>
      <c r="AA77" s="35">
        <f t="shared" ca="1" si="22"/>
        <v>0</v>
      </c>
      <c r="AB77" s="35">
        <f t="shared" ca="1" si="22"/>
        <v>0</v>
      </c>
      <c r="AC77" s="35">
        <f t="shared" ca="1" si="22"/>
        <v>0</v>
      </c>
      <c r="AD77" s="35">
        <f t="shared" ca="1" si="22"/>
        <v>0</v>
      </c>
      <c r="AE77" s="97">
        <f t="shared" ca="1" si="31"/>
        <v>0</v>
      </c>
      <c r="AF77" s="97">
        <f t="shared" ca="1" si="32"/>
        <v>0</v>
      </c>
      <c r="AG77" s="97">
        <f t="shared" ca="1" si="33"/>
        <v>0</v>
      </c>
      <c r="AH77" s="97">
        <f t="array" aca="1" ref="AH77" ca="1">SUM(ABS(H77:J77))+SUM(ABS(R77:V77))</f>
        <v>1.6375789613221059E-15</v>
      </c>
      <c r="AJ77" s="35">
        <f t="array" aca="1" ref="AJ77" ca="1">SUM(IF('N1.2_Intervention_Listing'!$B$13:$B$212=$B77,IF('N1.2_Intervention_Listing'!$F$13:$F$212=AJ$59,'N1.2_Intervention_Listing'!$U$13:$U$212, 0), 0))</f>
        <v>0</v>
      </c>
      <c r="AK77" s="35">
        <f t="array" aca="1" ref="AK77" ca="1">SUM(IF('N1.2_Intervention_Listing'!$B$13:$B$212=$B77,IF('N1.2_Intervention_Listing'!$F$13:$F$212=AK$59,'N1.2_Intervention_Listing'!$U$13:$U$212, 0), 0))</f>
        <v>0</v>
      </c>
      <c r="AL77" s="35">
        <f ca="1">'N1.0_Intervention_Summary'!N30-'N3.00_Asset_Cat_Risk_Summary'!AJ77-'N3.00_Asset_Cat_Risk_Summary'!AK77</f>
        <v>0</v>
      </c>
      <c r="AM77" s="131" t="str">
        <f t="shared" ca="1" si="25"/>
        <v>OK</v>
      </c>
      <c r="AN77" s="131" t="str">
        <f t="shared" ca="1" si="26"/>
        <v>OK</v>
      </c>
      <c r="AO77" s="131" t="str">
        <f t="shared" ca="1" si="27"/>
        <v>OK</v>
      </c>
      <c r="AP77" s="131" t="str">
        <f t="shared" ca="1" si="34"/>
        <v>OK</v>
      </c>
    </row>
    <row r="78" spans="1:42">
      <c r="A78" s="188" t="s">
        <v>323</v>
      </c>
      <c r="B78" s="18" t="str">
        <f t="shared" ca="1" si="21"/>
        <v>400kV OHL Conductor</v>
      </c>
      <c r="C78" s="65" t="str">
        <f>'N0.6_Lookup_References'!B32</f>
        <v>km</v>
      </c>
      <c r="D78" s="34">
        <f t="shared" ca="1" si="29"/>
        <v>0</v>
      </c>
      <c r="E78" s="35">
        <f t="shared" ca="1" si="29"/>
        <v>1026.0411999999999</v>
      </c>
      <c r="F78" s="35">
        <f t="shared" ca="1" si="29"/>
        <v>0</v>
      </c>
      <c r="G78" s="35">
        <f t="shared" ca="1" si="29"/>
        <v>0</v>
      </c>
      <c r="H78" s="34">
        <f t="shared" ca="1" si="29"/>
        <v>0</v>
      </c>
      <c r="I78" s="35">
        <f t="shared" ca="1" si="29"/>
        <v>0</v>
      </c>
      <c r="J78" s="34">
        <f t="shared" ca="1" si="29"/>
        <v>0</v>
      </c>
      <c r="K78" s="35">
        <f t="shared" ca="1" si="29"/>
        <v>-0.14479999999997517</v>
      </c>
      <c r="L78" s="35">
        <f t="shared" ca="1" si="29"/>
        <v>0</v>
      </c>
      <c r="M78" s="35">
        <f t="shared" ca="1" si="29"/>
        <v>0</v>
      </c>
      <c r="N78" s="35">
        <f ca="1">INDIRECT("N3." &amp; $A78 &amp;"!ag" &amp; N$97)</f>
        <v>2.8421709430404007E-14</v>
      </c>
      <c r="O78" s="35">
        <f t="shared" ca="1" si="30"/>
        <v>0</v>
      </c>
      <c r="P78" s="35">
        <f t="shared" ca="1" si="30"/>
        <v>0</v>
      </c>
      <c r="Q78" s="35">
        <f t="shared" ca="1" si="30"/>
        <v>0</v>
      </c>
      <c r="R78" s="34">
        <f t="shared" ca="1" si="30"/>
        <v>0</v>
      </c>
      <c r="S78" s="34">
        <f t="shared" ca="1" si="30"/>
        <v>0</v>
      </c>
      <c r="T78" s="34">
        <f t="shared" ca="1" si="30"/>
        <v>0</v>
      </c>
      <c r="U78" s="34">
        <f t="shared" ca="1" si="30"/>
        <v>0</v>
      </c>
      <c r="V78" s="35">
        <f t="shared" ca="1" si="30"/>
        <v>0</v>
      </c>
      <c r="W78" s="35">
        <f t="shared" ca="1" si="30"/>
        <v>1025.8963999999999</v>
      </c>
      <c r="Y78" s="35">
        <f t="shared" ca="1" si="22"/>
        <v>309.72440000000012</v>
      </c>
      <c r="Z78" s="35">
        <f t="shared" ca="1" si="22"/>
        <v>0</v>
      </c>
      <c r="AA78" s="35">
        <f t="shared" ca="1" si="22"/>
        <v>0</v>
      </c>
      <c r="AB78" s="35">
        <f t="shared" ca="1" si="22"/>
        <v>238.48710000000005</v>
      </c>
      <c r="AC78" s="35">
        <f t="shared" ca="1" si="22"/>
        <v>0</v>
      </c>
      <c r="AD78" s="35">
        <f t="shared" ca="1" si="22"/>
        <v>0</v>
      </c>
      <c r="AE78" s="97">
        <f t="shared" ca="1" si="31"/>
        <v>309.72440000000012</v>
      </c>
      <c r="AF78" s="97">
        <f t="shared" ca="1" si="32"/>
        <v>238.48710000000005</v>
      </c>
      <c r="AG78" s="97">
        <f t="shared" ca="1" si="33"/>
        <v>0</v>
      </c>
      <c r="AH78" s="97">
        <f t="array" aca="1" ref="AH78" ca="1">SUM(ABS(H78:J78))+SUM(ABS(R78:V78))</f>
        <v>0</v>
      </c>
      <c r="AJ78" s="35">
        <f t="array" aca="1" ref="AJ78" ca="1">SUM(IF('N1.2_Intervention_Listing'!$B$13:$B$212=$B78,IF('N1.2_Intervention_Listing'!$F$13:$F$212=AJ$59,'N1.2_Intervention_Listing'!$U$13:$U$212, 0), 0))</f>
        <v>309.72440000000029</v>
      </c>
      <c r="AK78" s="35">
        <f t="array" aca="1" ref="AK78" ca="1">SUM(IF('N1.2_Intervention_Listing'!$B$13:$B$212=$B78,IF('N1.2_Intervention_Listing'!$F$13:$F$212=AK$59,'N1.2_Intervention_Listing'!$U$13:$U$212, 0), 0))</f>
        <v>238.48709999999988</v>
      </c>
      <c r="AL78" s="35">
        <f ca="1">'N1.0_Intervention_Summary'!N31-'N3.00_Asset_Cat_Risk_Summary'!AJ78-'N3.00_Asset_Cat_Risk_Summary'!AK78</f>
        <v>0</v>
      </c>
      <c r="AM78" s="131" t="str">
        <f t="shared" ca="1" si="25"/>
        <v>OK</v>
      </c>
      <c r="AN78" s="131" t="str">
        <f t="shared" ca="1" si="26"/>
        <v>OK</v>
      </c>
      <c r="AO78" s="131" t="str">
        <f t="shared" ca="1" si="27"/>
        <v>OK</v>
      </c>
      <c r="AP78" s="131" t="str">
        <f t="shared" ca="1" si="34"/>
        <v>OK</v>
      </c>
    </row>
    <row r="79" spans="1:42">
      <c r="A79" s="188" t="s">
        <v>324</v>
      </c>
      <c r="B79" s="18" t="str">
        <f t="shared" ca="1" si="21"/>
        <v>400kV OHL Fittings</v>
      </c>
      <c r="C79" s="65" t="str">
        <f>'N0.6_Lookup_References'!B33</f>
        <v>#</v>
      </c>
      <c r="D79" s="34">
        <f t="shared" ca="1" si="29"/>
        <v>0</v>
      </c>
      <c r="E79" s="35">
        <f t="shared" ca="1" si="29"/>
        <v>3177</v>
      </c>
      <c r="F79" s="35">
        <f t="shared" ca="1" si="29"/>
        <v>0</v>
      </c>
      <c r="G79" s="35">
        <f t="shared" ca="1" si="29"/>
        <v>0</v>
      </c>
      <c r="H79" s="34">
        <f t="shared" ca="1" si="29"/>
        <v>0</v>
      </c>
      <c r="I79" s="35">
        <f t="shared" ca="1" si="29"/>
        <v>0</v>
      </c>
      <c r="J79" s="34">
        <f t="shared" ca="1" si="29"/>
        <v>0</v>
      </c>
      <c r="K79" s="35">
        <f t="shared" ca="1" si="29"/>
        <v>-3</v>
      </c>
      <c r="L79" s="35">
        <f t="shared" ca="1" si="29"/>
        <v>0</v>
      </c>
      <c r="M79" s="35">
        <f t="shared" ca="1" si="29"/>
        <v>0</v>
      </c>
      <c r="N79" s="35">
        <f t="shared" ca="1" si="30"/>
        <v>0</v>
      </c>
      <c r="O79" s="35">
        <f t="shared" ca="1" si="30"/>
        <v>0</v>
      </c>
      <c r="P79" s="35">
        <f t="shared" ca="1" si="30"/>
        <v>0</v>
      </c>
      <c r="Q79" s="35">
        <f t="shared" ca="1" si="30"/>
        <v>0</v>
      </c>
      <c r="R79" s="34">
        <f t="shared" ca="1" si="30"/>
        <v>0</v>
      </c>
      <c r="S79" s="34">
        <f t="shared" ca="1" si="30"/>
        <v>0</v>
      </c>
      <c r="T79" s="34">
        <f t="shared" ca="1" si="30"/>
        <v>0</v>
      </c>
      <c r="U79" s="34">
        <f t="shared" ca="1" si="30"/>
        <v>0</v>
      </c>
      <c r="V79" s="35">
        <f t="shared" ca="1" si="30"/>
        <v>0</v>
      </c>
      <c r="W79" s="35">
        <f t="shared" ca="1" si="30"/>
        <v>3174</v>
      </c>
      <c r="Y79" s="35">
        <f t="shared" ca="1" si="22"/>
        <v>644</v>
      </c>
      <c r="Z79" s="35">
        <f t="shared" ca="1" si="22"/>
        <v>0</v>
      </c>
      <c r="AA79" s="35">
        <f t="shared" ca="1" si="22"/>
        <v>0</v>
      </c>
      <c r="AB79" s="35">
        <f t="shared" ca="1" si="22"/>
        <v>0</v>
      </c>
      <c r="AC79" s="35">
        <f t="shared" ca="1" si="22"/>
        <v>0</v>
      </c>
      <c r="AD79" s="35">
        <f t="shared" ca="1" si="22"/>
        <v>0</v>
      </c>
      <c r="AE79" s="97">
        <f t="shared" ca="1" si="31"/>
        <v>644</v>
      </c>
      <c r="AF79" s="97">
        <f t="shared" ca="1" si="32"/>
        <v>0</v>
      </c>
      <c r="AG79" s="97">
        <f t="shared" ca="1" si="33"/>
        <v>0</v>
      </c>
      <c r="AH79" s="97">
        <f t="array" aca="1" ref="AH79" ca="1">SUM(ABS(H79:J79))+SUM(ABS(R79:V79))</f>
        <v>0</v>
      </c>
      <c r="AJ79" s="35">
        <f t="array" aca="1" ref="AJ79" ca="1">SUM(IF('N1.2_Intervention_Listing'!$B$13:$B$212=$B79,IF('N1.2_Intervention_Listing'!$F$13:$F$212=AJ$59,'N1.2_Intervention_Listing'!$U$13:$U$212, 0), 0))</f>
        <v>644</v>
      </c>
      <c r="AK79" s="35">
        <f t="array" aca="1" ref="AK79" ca="1">SUM(IF('N1.2_Intervention_Listing'!$B$13:$B$212=$B79,IF('N1.2_Intervention_Listing'!$F$13:$F$212=AK$59,'N1.2_Intervention_Listing'!$U$13:$U$212, 0), 0))</f>
        <v>0</v>
      </c>
      <c r="AL79" s="35">
        <f ca="1">'N1.0_Intervention_Summary'!N32-'N3.00_Asset_Cat_Risk_Summary'!AJ79-'N3.00_Asset_Cat_Risk_Summary'!AK79</f>
        <v>0</v>
      </c>
      <c r="AM79" s="131" t="str">
        <f t="shared" ca="1" si="25"/>
        <v>OK</v>
      </c>
      <c r="AN79" s="131" t="str">
        <f t="shared" ca="1" si="26"/>
        <v>OK</v>
      </c>
      <c r="AO79" s="131" t="str">
        <f t="shared" ca="1" si="27"/>
        <v>OK</v>
      </c>
      <c r="AP79" s="131" t="str">
        <f t="shared" ca="1" si="34"/>
        <v>OK</v>
      </c>
    </row>
    <row r="80" spans="1:42">
      <c r="A80" s="188" t="s">
        <v>325</v>
      </c>
      <c r="B80" s="18" t="str">
        <f t="shared" ca="1" si="21"/>
        <v>400kV OHL Tower</v>
      </c>
      <c r="C80" s="65" t="str">
        <f>'N0.6_Lookup_References'!B34</f>
        <v>#</v>
      </c>
      <c r="D80" s="34">
        <f t="shared" ref="D80:M89" ca="1" si="35">INDIRECT("N3." &amp; $A80 &amp;"!ag" &amp; D$97)</f>
        <v>0</v>
      </c>
      <c r="E80" s="35">
        <f t="shared" ca="1" si="35"/>
        <v>1662</v>
      </c>
      <c r="F80" s="35">
        <f t="shared" ca="1" si="35"/>
        <v>0</v>
      </c>
      <c r="G80" s="35">
        <f t="shared" ca="1" si="35"/>
        <v>0</v>
      </c>
      <c r="H80" s="34">
        <f t="shared" ca="1" si="35"/>
        <v>0</v>
      </c>
      <c r="I80" s="35">
        <f t="shared" ca="1" si="35"/>
        <v>0</v>
      </c>
      <c r="J80" s="34">
        <f t="shared" ca="1" si="35"/>
        <v>0</v>
      </c>
      <c r="K80" s="35">
        <f t="shared" ca="1" si="35"/>
        <v>-2</v>
      </c>
      <c r="L80" s="35">
        <f t="shared" ca="1" si="35"/>
        <v>0</v>
      </c>
      <c r="M80" s="35">
        <f t="shared" ca="1" si="35"/>
        <v>0</v>
      </c>
      <c r="N80" s="35">
        <f t="shared" ref="N80:W89" ca="1" si="36">INDIRECT("N3." &amp; $A80 &amp;"!ag" &amp; N$97)</f>
        <v>0</v>
      </c>
      <c r="O80" s="35">
        <f t="shared" ca="1" si="36"/>
        <v>0</v>
      </c>
      <c r="P80" s="35">
        <f t="shared" ca="1" si="36"/>
        <v>0</v>
      </c>
      <c r="Q80" s="35">
        <f t="shared" ca="1" si="36"/>
        <v>0</v>
      </c>
      <c r="R80" s="34">
        <f t="shared" ca="1" si="36"/>
        <v>0</v>
      </c>
      <c r="S80" s="34">
        <f t="shared" ca="1" si="36"/>
        <v>0</v>
      </c>
      <c r="T80" s="34">
        <f t="shared" ca="1" si="36"/>
        <v>0</v>
      </c>
      <c r="U80" s="34">
        <f t="shared" ca="1" si="36"/>
        <v>0</v>
      </c>
      <c r="V80" s="35">
        <f t="shared" ca="1" si="36"/>
        <v>0</v>
      </c>
      <c r="W80" s="35">
        <f t="shared" ca="1" si="36"/>
        <v>1660</v>
      </c>
      <c r="Y80" s="35">
        <f t="shared" ca="1" si="22"/>
        <v>1</v>
      </c>
      <c r="Z80" s="35">
        <f t="shared" ca="1" si="22"/>
        <v>0</v>
      </c>
      <c r="AA80" s="35">
        <f t="shared" ca="1" si="22"/>
        <v>0</v>
      </c>
      <c r="AB80" s="35">
        <f t="shared" ca="1" si="22"/>
        <v>539</v>
      </c>
      <c r="AC80" s="35">
        <f t="shared" ca="1" si="22"/>
        <v>0</v>
      </c>
      <c r="AD80" s="35">
        <f t="shared" ca="1" si="22"/>
        <v>0</v>
      </c>
      <c r="AE80" s="97">
        <f t="shared" ca="1" si="31"/>
        <v>1</v>
      </c>
      <c r="AF80" s="97">
        <f t="shared" ca="1" si="32"/>
        <v>539</v>
      </c>
      <c r="AG80" s="97">
        <f t="shared" ca="1" si="33"/>
        <v>0</v>
      </c>
      <c r="AH80" s="97">
        <f t="array" aca="1" ref="AH80" ca="1">SUM(ABS(H80:J80))+SUM(ABS(R80:V80))</f>
        <v>0</v>
      </c>
      <c r="AJ80" s="35">
        <f t="array" aca="1" ref="AJ80" ca="1">SUM(IF('N1.2_Intervention_Listing'!$B$13:$B$212=$B80,IF('N1.2_Intervention_Listing'!$F$13:$F$212=AJ$59,'N1.2_Intervention_Listing'!$U$13:$U$212, 0), 0))</f>
        <v>1</v>
      </c>
      <c r="AK80" s="35">
        <f t="array" aca="1" ref="AK80" ca="1">SUM(IF('N1.2_Intervention_Listing'!$B$13:$B$212=$B80,IF('N1.2_Intervention_Listing'!$F$13:$F$212=AK$59,'N1.2_Intervention_Listing'!$U$13:$U$212, 0), 0))</f>
        <v>539</v>
      </c>
      <c r="AL80" s="35">
        <f ca="1">'N1.0_Intervention_Summary'!N33-'N3.00_Asset_Cat_Risk_Summary'!AJ80-'N3.00_Asset_Cat_Risk_Summary'!AK80</f>
        <v>0</v>
      </c>
      <c r="AM80" s="131" t="str">
        <f t="shared" ca="1" si="25"/>
        <v>OK</v>
      </c>
      <c r="AN80" s="131" t="str">
        <f t="shared" ca="1" si="26"/>
        <v>OK</v>
      </c>
      <c r="AO80" s="131" t="str">
        <f t="shared" ca="1" si="27"/>
        <v>OK</v>
      </c>
      <c r="AP80" s="131" t="str">
        <f t="shared" ca="1" si="34"/>
        <v>OK</v>
      </c>
    </row>
    <row r="81" spans="1:42">
      <c r="A81" s="188" t="s">
        <v>326</v>
      </c>
      <c r="B81" s="18" t="str">
        <f t="shared" ca="1" si="21"/>
        <v>No entry required</v>
      </c>
      <c r="C81" s="65" t="str">
        <f>'N0.6_Lookup_References'!B35</f>
        <v>-</v>
      </c>
      <c r="D81" s="34">
        <f t="shared" ca="1" si="35"/>
        <v>0</v>
      </c>
      <c r="E81" s="35">
        <f t="shared" ca="1" si="35"/>
        <v>0</v>
      </c>
      <c r="F81" s="35">
        <f t="shared" ca="1" si="35"/>
        <v>0</v>
      </c>
      <c r="G81" s="35">
        <f t="shared" ca="1" si="35"/>
        <v>0</v>
      </c>
      <c r="H81" s="34">
        <f t="shared" ca="1" si="35"/>
        <v>0</v>
      </c>
      <c r="I81" s="35">
        <f t="shared" ca="1" si="35"/>
        <v>0</v>
      </c>
      <c r="J81" s="34">
        <f t="shared" ca="1" si="35"/>
        <v>0</v>
      </c>
      <c r="K81" s="35">
        <f t="shared" ca="1" si="35"/>
        <v>0</v>
      </c>
      <c r="L81" s="35">
        <f t="shared" ca="1" si="35"/>
        <v>0</v>
      </c>
      <c r="M81" s="35">
        <f t="shared" ca="1" si="35"/>
        <v>0</v>
      </c>
      <c r="N81" s="35">
        <f t="shared" ca="1" si="36"/>
        <v>0</v>
      </c>
      <c r="O81" s="35">
        <f t="shared" ca="1" si="36"/>
        <v>0</v>
      </c>
      <c r="P81" s="35">
        <f t="shared" ca="1" si="36"/>
        <v>0</v>
      </c>
      <c r="Q81" s="35">
        <f t="shared" ca="1" si="36"/>
        <v>0</v>
      </c>
      <c r="R81" s="34">
        <f t="shared" ca="1" si="36"/>
        <v>0</v>
      </c>
      <c r="S81" s="34">
        <f t="shared" ca="1" si="36"/>
        <v>0</v>
      </c>
      <c r="T81" s="34">
        <f t="shared" ca="1" si="36"/>
        <v>0</v>
      </c>
      <c r="U81" s="34">
        <f t="shared" ca="1" si="36"/>
        <v>0</v>
      </c>
      <c r="V81" s="35">
        <f t="shared" ca="1" si="36"/>
        <v>0</v>
      </c>
      <c r="W81" s="35">
        <f t="shared" ca="1" si="36"/>
        <v>0</v>
      </c>
      <c r="Y81" s="35">
        <f t="shared" ca="1" si="22"/>
        <v>0</v>
      </c>
      <c r="Z81" s="35">
        <f t="shared" ca="1" si="22"/>
        <v>0</v>
      </c>
      <c r="AA81" s="35">
        <f t="shared" ca="1" si="22"/>
        <v>0</v>
      </c>
      <c r="AB81" s="35">
        <f t="shared" ca="1" si="22"/>
        <v>0</v>
      </c>
      <c r="AC81" s="35">
        <f t="shared" ca="1" si="22"/>
        <v>0</v>
      </c>
      <c r="AD81" s="35">
        <f t="shared" ca="1" si="22"/>
        <v>0</v>
      </c>
      <c r="AE81" s="97">
        <f t="shared" ca="1" si="31"/>
        <v>0</v>
      </c>
      <c r="AF81" s="97">
        <f t="shared" ca="1" si="32"/>
        <v>0</v>
      </c>
      <c r="AG81" s="97">
        <f t="shared" ca="1" si="33"/>
        <v>0</v>
      </c>
      <c r="AH81" s="97">
        <f t="array" aca="1" ref="AH81" ca="1">SUM(ABS(H81:J81))+SUM(ABS(R81:V81))</f>
        <v>0</v>
      </c>
      <c r="AJ81" s="35">
        <f t="array" aca="1" ref="AJ81" ca="1">SUM(IF('N1.2_Intervention_Listing'!$B$13:$B$212=$B81,IF('N1.2_Intervention_Listing'!$F$13:$F$212=AJ$59,'N1.2_Intervention_Listing'!$U$13:$U$212, 0), 0))</f>
        <v>0</v>
      </c>
      <c r="AK81" s="35">
        <f t="array" aca="1" ref="AK81" ca="1">SUM(IF('N1.2_Intervention_Listing'!$B$13:$B$212=$B81,IF('N1.2_Intervention_Listing'!$F$13:$F$212=AK$59,'N1.2_Intervention_Listing'!$U$13:$U$212, 0), 0))</f>
        <v>0</v>
      </c>
      <c r="AL81" s="35">
        <f ca="1">'N1.0_Intervention_Summary'!N34-'N3.00_Asset_Cat_Risk_Summary'!AJ81-'N3.00_Asset_Cat_Risk_Summary'!AK81</f>
        <v>0</v>
      </c>
      <c r="AM81" s="131" t="str">
        <f t="shared" ca="1" si="25"/>
        <v>OK</v>
      </c>
      <c r="AN81" s="131" t="str">
        <f t="shared" ca="1" si="26"/>
        <v>OK</v>
      </c>
      <c r="AO81" s="131" t="str">
        <f t="shared" ca="1" si="27"/>
        <v>OK</v>
      </c>
      <c r="AP81" s="131" t="str">
        <f t="shared" ca="1" si="34"/>
        <v>OK</v>
      </c>
    </row>
    <row r="82" spans="1:42">
      <c r="A82" s="188" t="s">
        <v>327</v>
      </c>
      <c r="B82" s="18" t="str">
        <f t="shared" ca="1" si="21"/>
        <v>No entry required</v>
      </c>
      <c r="C82" s="65" t="str">
        <f>'N0.6_Lookup_References'!B36</f>
        <v>-</v>
      </c>
      <c r="D82" s="34">
        <f t="shared" ca="1" si="35"/>
        <v>0</v>
      </c>
      <c r="E82" s="35">
        <f t="shared" ca="1" si="35"/>
        <v>0</v>
      </c>
      <c r="F82" s="35">
        <f t="shared" ca="1" si="35"/>
        <v>0</v>
      </c>
      <c r="G82" s="35">
        <f t="shared" ca="1" si="35"/>
        <v>0</v>
      </c>
      <c r="H82" s="34">
        <f t="shared" ca="1" si="35"/>
        <v>0</v>
      </c>
      <c r="I82" s="35">
        <f t="shared" ca="1" si="35"/>
        <v>0</v>
      </c>
      <c r="J82" s="34">
        <f t="shared" ca="1" si="35"/>
        <v>0</v>
      </c>
      <c r="K82" s="35">
        <f t="shared" ca="1" si="35"/>
        <v>0</v>
      </c>
      <c r="L82" s="35">
        <f t="shared" ca="1" si="35"/>
        <v>0</v>
      </c>
      <c r="M82" s="35">
        <f t="shared" ca="1" si="35"/>
        <v>0</v>
      </c>
      <c r="N82" s="35">
        <f t="shared" ca="1" si="36"/>
        <v>0</v>
      </c>
      <c r="O82" s="35">
        <f t="shared" ca="1" si="36"/>
        <v>0</v>
      </c>
      <c r="P82" s="35">
        <f t="shared" ca="1" si="36"/>
        <v>0</v>
      </c>
      <c r="Q82" s="35">
        <f t="shared" ca="1" si="36"/>
        <v>0</v>
      </c>
      <c r="R82" s="34">
        <f t="shared" ca="1" si="36"/>
        <v>0</v>
      </c>
      <c r="S82" s="34">
        <f t="shared" ca="1" si="36"/>
        <v>0</v>
      </c>
      <c r="T82" s="34">
        <f t="shared" ca="1" si="36"/>
        <v>0</v>
      </c>
      <c r="U82" s="34">
        <f t="shared" ca="1" si="36"/>
        <v>0</v>
      </c>
      <c r="V82" s="35">
        <f t="shared" ca="1" si="36"/>
        <v>0</v>
      </c>
      <c r="W82" s="35">
        <f t="shared" ca="1" si="36"/>
        <v>0</v>
      </c>
      <c r="Y82" s="35">
        <f t="shared" ca="1" si="22"/>
        <v>0</v>
      </c>
      <c r="Z82" s="35">
        <f t="shared" ca="1" si="22"/>
        <v>0</v>
      </c>
      <c r="AA82" s="35">
        <f t="shared" ca="1" si="22"/>
        <v>0</v>
      </c>
      <c r="AB82" s="35">
        <f t="shared" ca="1" si="22"/>
        <v>0</v>
      </c>
      <c r="AC82" s="35">
        <f t="shared" ca="1" si="22"/>
        <v>0</v>
      </c>
      <c r="AD82" s="35">
        <f t="shared" ca="1" si="22"/>
        <v>0</v>
      </c>
      <c r="AE82" s="97">
        <f t="shared" ca="1" si="31"/>
        <v>0</v>
      </c>
      <c r="AF82" s="97">
        <f t="shared" ca="1" si="32"/>
        <v>0</v>
      </c>
      <c r="AG82" s="97">
        <f t="shared" ca="1" si="33"/>
        <v>0</v>
      </c>
      <c r="AH82" s="97">
        <f t="array" aca="1" ref="AH82" ca="1">SUM(ABS(H82:J82))+SUM(ABS(R82:V82))</f>
        <v>0</v>
      </c>
      <c r="AJ82" s="35">
        <f t="array" aca="1" ref="AJ82" ca="1">SUM(IF('N1.2_Intervention_Listing'!$B$13:$B$212=$B82,IF('N1.2_Intervention_Listing'!$F$13:$F$212=AJ$59,'N1.2_Intervention_Listing'!$U$13:$U$212, 0), 0))</f>
        <v>0</v>
      </c>
      <c r="AK82" s="35">
        <f t="array" aca="1" ref="AK82" ca="1">SUM(IF('N1.2_Intervention_Listing'!$B$13:$B$212=$B82,IF('N1.2_Intervention_Listing'!$F$13:$F$212=AK$59,'N1.2_Intervention_Listing'!$U$13:$U$212, 0), 0))</f>
        <v>0</v>
      </c>
      <c r="AL82" s="35">
        <f ca="1">'N1.0_Intervention_Summary'!N35-'N3.00_Asset_Cat_Risk_Summary'!AJ82-'N3.00_Asset_Cat_Risk_Summary'!AK82</f>
        <v>0</v>
      </c>
      <c r="AM82" s="131" t="str">
        <f t="shared" ca="1" si="25"/>
        <v>OK</v>
      </c>
      <c r="AN82" s="131" t="str">
        <f t="shared" ca="1" si="26"/>
        <v>OK</v>
      </c>
      <c r="AO82" s="131" t="str">
        <f t="shared" ca="1" si="27"/>
        <v>OK</v>
      </c>
      <c r="AP82" s="131" t="str">
        <f t="shared" ca="1" si="34"/>
        <v>OK</v>
      </c>
    </row>
    <row r="83" spans="1:42">
      <c r="A83" s="188" t="s">
        <v>328</v>
      </c>
      <c r="B83" s="18" t="str">
        <f t="shared" ca="1" si="21"/>
        <v>No entry required</v>
      </c>
      <c r="C83" s="65" t="str">
        <f>'N0.6_Lookup_References'!B37</f>
        <v>-</v>
      </c>
      <c r="D83" s="34">
        <f t="shared" ca="1" si="35"/>
        <v>0</v>
      </c>
      <c r="E83" s="35">
        <f t="shared" ca="1" si="35"/>
        <v>0</v>
      </c>
      <c r="F83" s="35">
        <f t="shared" ca="1" si="35"/>
        <v>0</v>
      </c>
      <c r="G83" s="35">
        <f t="shared" ca="1" si="35"/>
        <v>0</v>
      </c>
      <c r="H83" s="34">
        <f t="shared" ca="1" si="35"/>
        <v>0</v>
      </c>
      <c r="I83" s="35">
        <f t="shared" ca="1" si="35"/>
        <v>0</v>
      </c>
      <c r="J83" s="34">
        <f t="shared" ca="1" si="35"/>
        <v>0</v>
      </c>
      <c r="K83" s="35">
        <f t="shared" ca="1" si="35"/>
        <v>0</v>
      </c>
      <c r="L83" s="35">
        <f t="shared" ca="1" si="35"/>
        <v>0</v>
      </c>
      <c r="M83" s="35">
        <f t="shared" ca="1" si="35"/>
        <v>0</v>
      </c>
      <c r="N83" s="35">
        <f t="shared" ca="1" si="36"/>
        <v>0</v>
      </c>
      <c r="O83" s="35">
        <f t="shared" ca="1" si="36"/>
        <v>0</v>
      </c>
      <c r="P83" s="35">
        <f t="shared" ca="1" si="36"/>
        <v>0</v>
      </c>
      <c r="Q83" s="35">
        <f t="shared" ca="1" si="36"/>
        <v>0</v>
      </c>
      <c r="R83" s="34">
        <f t="shared" ca="1" si="36"/>
        <v>0</v>
      </c>
      <c r="S83" s="34">
        <f t="shared" ca="1" si="36"/>
        <v>0</v>
      </c>
      <c r="T83" s="34">
        <f t="shared" ca="1" si="36"/>
        <v>0</v>
      </c>
      <c r="U83" s="34">
        <f t="shared" ca="1" si="36"/>
        <v>0</v>
      </c>
      <c r="V83" s="35">
        <f t="shared" ca="1" si="36"/>
        <v>0</v>
      </c>
      <c r="W83" s="35">
        <f t="shared" ca="1" si="36"/>
        <v>0</v>
      </c>
      <c r="Y83" s="35">
        <f t="shared" ca="1" si="22"/>
        <v>0</v>
      </c>
      <c r="Z83" s="35">
        <f t="shared" ca="1" si="22"/>
        <v>0</v>
      </c>
      <c r="AA83" s="35">
        <f t="shared" ca="1" si="22"/>
        <v>0</v>
      </c>
      <c r="AB83" s="35">
        <f t="shared" ca="1" si="22"/>
        <v>0</v>
      </c>
      <c r="AC83" s="35">
        <f t="shared" ca="1" si="22"/>
        <v>0</v>
      </c>
      <c r="AD83" s="35">
        <f t="shared" ca="1" si="22"/>
        <v>0</v>
      </c>
      <c r="AE83" s="97">
        <f t="shared" ca="1" si="31"/>
        <v>0</v>
      </c>
      <c r="AF83" s="97">
        <f t="shared" ca="1" si="32"/>
        <v>0</v>
      </c>
      <c r="AG83" s="97">
        <f t="shared" ca="1" si="33"/>
        <v>0</v>
      </c>
      <c r="AH83" s="97">
        <f t="array" aca="1" ref="AH83" ca="1">SUM(ABS(H83:J83))+SUM(ABS(R83:V83))</f>
        <v>0</v>
      </c>
      <c r="AJ83" s="35">
        <f t="array" aca="1" ref="AJ83" ca="1">SUM(IF('N1.2_Intervention_Listing'!$B$13:$B$212=$B83,IF('N1.2_Intervention_Listing'!$F$13:$F$212=AJ$59,'N1.2_Intervention_Listing'!$U$13:$U$212, 0), 0))</f>
        <v>0</v>
      </c>
      <c r="AK83" s="35">
        <f t="array" aca="1" ref="AK83" ca="1">SUM(IF('N1.2_Intervention_Listing'!$B$13:$B$212=$B83,IF('N1.2_Intervention_Listing'!$F$13:$F$212=AK$59,'N1.2_Intervention_Listing'!$U$13:$U$212, 0), 0))</f>
        <v>0</v>
      </c>
      <c r="AL83" s="35">
        <f ca="1">'N1.0_Intervention_Summary'!N36-'N3.00_Asset_Cat_Risk_Summary'!AJ83-'N3.00_Asset_Cat_Risk_Summary'!AK83</f>
        <v>0</v>
      </c>
      <c r="AM83" s="131" t="str">
        <f t="shared" ca="1" si="25"/>
        <v>OK</v>
      </c>
      <c r="AN83" s="131" t="str">
        <f t="shared" ca="1" si="26"/>
        <v>OK</v>
      </c>
      <c r="AO83" s="131" t="str">
        <f t="shared" ca="1" si="27"/>
        <v>OK</v>
      </c>
      <c r="AP83" s="131" t="str">
        <f t="shared" ca="1" si="34"/>
        <v>OK</v>
      </c>
    </row>
    <row r="84" spans="1:42">
      <c r="A84" s="188" t="s">
        <v>329</v>
      </c>
      <c r="B84" s="18" t="str">
        <f t="shared" ca="1" si="21"/>
        <v>No entry required</v>
      </c>
      <c r="C84" s="65" t="str">
        <f>'N0.6_Lookup_References'!B38</f>
        <v>-</v>
      </c>
      <c r="D84" s="34">
        <f t="shared" ca="1" si="35"/>
        <v>0</v>
      </c>
      <c r="E84" s="35">
        <f t="shared" ca="1" si="35"/>
        <v>0</v>
      </c>
      <c r="F84" s="35">
        <f t="shared" ca="1" si="35"/>
        <v>0</v>
      </c>
      <c r="G84" s="35">
        <f t="shared" ca="1" si="35"/>
        <v>0</v>
      </c>
      <c r="H84" s="34">
        <f t="shared" ca="1" si="35"/>
        <v>0</v>
      </c>
      <c r="I84" s="35">
        <f t="shared" ca="1" si="35"/>
        <v>0</v>
      </c>
      <c r="J84" s="34">
        <f t="shared" ca="1" si="35"/>
        <v>0</v>
      </c>
      <c r="K84" s="35">
        <f t="shared" ca="1" si="35"/>
        <v>0</v>
      </c>
      <c r="L84" s="35">
        <f t="shared" ca="1" si="35"/>
        <v>0</v>
      </c>
      <c r="M84" s="35">
        <f t="shared" ca="1" si="35"/>
        <v>0</v>
      </c>
      <c r="N84" s="35">
        <f t="shared" ca="1" si="36"/>
        <v>0</v>
      </c>
      <c r="O84" s="35">
        <f t="shared" ca="1" si="36"/>
        <v>0</v>
      </c>
      <c r="P84" s="35">
        <f t="shared" ca="1" si="36"/>
        <v>0</v>
      </c>
      <c r="Q84" s="35">
        <f t="shared" ca="1" si="36"/>
        <v>0</v>
      </c>
      <c r="R84" s="34">
        <f t="shared" ca="1" si="36"/>
        <v>0</v>
      </c>
      <c r="S84" s="34">
        <f t="shared" ca="1" si="36"/>
        <v>0</v>
      </c>
      <c r="T84" s="34">
        <f t="shared" ca="1" si="36"/>
        <v>0</v>
      </c>
      <c r="U84" s="34">
        <f t="shared" ca="1" si="36"/>
        <v>0</v>
      </c>
      <c r="V84" s="35">
        <f t="shared" ca="1" si="36"/>
        <v>0</v>
      </c>
      <c r="W84" s="35">
        <f t="shared" ca="1" si="36"/>
        <v>0</v>
      </c>
      <c r="Y84" s="35">
        <f t="shared" ca="1" si="22"/>
        <v>0</v>
      </c>
      <c r="Z84" s="35">
        <f t="shared" ca="1" si="22"/>
        <v>0</v>
      </c>
      <c r="AA84" s="35">
        <f t="shared" ca="1" si="22"/>
        <v>0</v>
      </c>
      <c r="AB84" s="35">
        <f t="shared" ca="1" si="22"/>
        <v>0</v>
      </c>
      <c r="AC84" s="35">
        <f t="shared" ca="1" si="22"/>
        <v>0</v>
      </c>
      <c r="AD84" s="35">
        <f t="shared" ca="1" si="22"/>
        <v>0</v>
      </c>
      <c r="AE84" s="97">
        <f t="shared" ca="1" si="31"/>
        <v>0</v>
      </c>
      <c r="AF84" s="97">
        <f t="shared" ca="1" si="32"/>
        <v>0</v>
      </c>
      <c r="AG84" s="97">
        <f t="shared" ca="1" si="33"/>
        <v>0</v>
      </c>
      <c r="AH84" s="97">
        <f t="array" aca="1" ref="AH84" ca="1">SUM(ABS(H84:J84))+SUM(ABS(R84:V84))</f>
        <v>0</v>
      </c>
      <c r="AJ84" s="35">
        <f t="array" aca="1" ref="AJ84" ca="1">SUM(IF('N1.2_Intervention_Listing'!$B$13:$B$212=$B84,IF('N1.2_Intervention_Listing'!$F$13:$F$212=AJ$59,'N1.2_Intervention_Listing'!$U$13:$U$212, 0), 0))</f>
        <v>0</v>
      </c>
      <c r="AK84" s="35">
        <f t="array" aca="1" ref="AK84" ca="1">SUM(IF('N1.2_Intervention_Listing'!$B$13:$B$212=$B84,IF('N1.2_Intervention_Listing'!$F$13:$F$212=AK$59,'N1.2_Intervention_Listing'!$U$13:$U$212, 0), 0))</f>
        <v>0</v>
      </c>
      <c r="AL84" s="35">
        <f ca="1">'N1.0_Intervention_Summary'!N37-'N3.00_Asset_Cat_Risk_Summary'!AJ84-'N3.00_Asset_Cat_Risk_Summary'!AK84</f>
        <v>0</v>
      </c>
      <c r="AM84" s="131" t="str">
        <f t="shared" ca="1" si="25"/>
        <v>OK</v>
      </c>
      <c r="AN84" s="131" t="str">
        <f t="shared" ca="1" si="26"/>
        <v>OK</v>
      </c>
      <c r="AO84" s="131" t="str">
        <f t="shared" ca="1" si="27"/>
        <v>OK</v>
      </c>
      <c r="AP84" s="131" t="str">
        <f t="shared" ca="1" si="34"/>
        <v>OK</v>
      </c>
    </row>
    <row r="85" spans="1:42">
      <c r="A85" s="188" t="s">
        <v>330</v>
      </c>
      <c r="B85" s="18" t="str">
        <f t="shared" ca="1" si="21"/>
        <v>No entry required</v>
      </c>
      <c r="C85" s="65" t="str">
        <f>'N0.6_Lookup_References'!B39</f>
        <v>-</v>
      </c>
      <c r="D85" s="34">
        <f t="shared" ca="1" si="35"/>
        <v>0</v>
      </c>
      <c r="E85" s="35">
        <f t="shared" ca="1" si="35"/>
        <v>0</v>
      </c>
      <c r="F85" s="35">
        <f t="shared" ca="1" si="35"/>
        <v>0</v>
      </c>
      <c r="G85" s="35">
        <f t="shared" ca="1" si="35"/>
        <v>0</v>
      </c>
      <c r="H85" s="34">
        <f t="shared" ca="1" si="35"/>
        <v>0</v>
      </c>
      <c r="I85" s="35">
        <f t="shared" ca="1" si="35"/>
        <v>0</v>
      </c>
      <c r="J85" s="34">
        <f t="shared" ca="1" si="35"/>
        <v>0</v>
      </c>
      <c r="K85" s="35">
        <f t="shared" ca="1" si="35"/>
        <v>0</v>
      </c>
      <c r="L85" s="35">
        <f t="shared" ca="1" si="35"/>
        <v>0</v>
      </c>
      <c r="M85" s="35">
        <f t="shared" ca="1" si="35"/>
        <v>0</v>
      </c>
      <c r="N85" s="35">
        <f t="shared" ca="1" si="36"/>
        <v>0</v>
      </c>
      <c r="O85" s="35">
        <f t="shared" ca="1" si="36"/>
        <v>0</v>
      </c>
      <c r="P85" s="35">
        <f t="shared" ca="1" si="36"/>
        <v>0</v>
      </c>
      <c r="Q85" s="35">
        <f t="shared" ca="1" si="36"/>
        <v>0</v>
      </c>
      <c r="R85" s="34">
        <f t="shared" ca="1" si="36"/>
        <v>0</v>
      </c>
      <c r="S85" s="34">
        <f t="shared" ca="1" si="36"/>
        <v>0</v>
      </c>
      <c r="T85" s="34">
        <f t="shared" ca="1" si="36"/>
        <v>0</v>
      </c>
      <c r="U85" s="34">
        <f t="shared" ca="1" si="36"/>
        <v>0</v>
      </c>
      <c r="V85" s="35">
        <f t="shared" ca="1" si="36"/>
        <v>0</v>
      </c>
      <c r="W85" s="35">
        <f t="shared" ca="1" si="36"/>
        <v>0</v>
      </c>
      <c r="Y85" s="35">
        <f t="shared" ca="1" si="22"/>
        <v>0</v>
      </c>
      <c r="Z85" s="35">
        <f t="shared" ca="1" si="22"/>
        <v>0</v>
      </c>
      <c r="AA85" s="35">
        <f t="shared" ca="1" si="22"/>
        <v>0</v>
      </c>
      <c r="AB85" s="35">
        <f t="shared" ca="1" si="22"/>
        <v>0</v>
      </c>
      <c r="AC85" s="35">
        <f t="shared" ca="1" si="22"/>
        <v>0</v>
      </c>
      <c r="AD85" s="35">
        <f t="shared" ca="1" si="22"/>
        <v>0</v>
      </c>
      <c r="AE85" s="97">
        <f t="shared" ca="1" si="31"/>
        <v>0</v>
      </c>
      <c r="AF85" s="97">
        <f t="shared" ca="1" si="32"/>
        <v>0</v>
      </c>
      <c r="AG85" s="97">
        <f t="shared" ca="1" si="33"/>
        <v>0</v>
      </c>
      <c r="AH85" s="97">
        <f t="array" aca="1" ref="AH85" ca="1">SUM(ABS(H85:J85))+SUM(ABS(R85:V85))</f>
        <v>0</v>
      </c>
      <c r="AJ85" s="35">
        <f t="array" aca="1" ref="AJ85" ca="1">SUM(IF('N1.2_Intervention_Listing'!$B$13:$B$212=$B85,IF('N1.2_Intervention_Listing'!$F$13:$F$212=AJ$59,'N1.2_Intervention_Listing'!$U$13:$U$212, 0), 0))</f>
        <v>0</v>
      </c>
      <c r="AK85" s="35">
        <f t="array" aca="1" ref="AK85" ca="1">SUM(IF('N1.2_Intervention_Listing'!$B$13:$B$212=$B85,IF('N1.2_Intervention_Listing'!$F$13:$F$212=AK$59,'N1.2_Intervention_Listing'!$U$13:$U$212, 0), 0))</f>
        <v>0</v>
      </c>
      <c r="AL85" s="35">
        <f ca="1">'N1.0_Intervention_Summary'!N38-'N3.00_Asset_Cat_Risk_Summary'!AJ85-'N3.00_Asset_Cat_Risk_Summary'!AK85</f>
        <v>0</v>
      </c>
      <c r="AM85" s="131" t="str">
        <f t="shared" ca="1" si="25"/>
        <v>OK</v>
      </c>
      <c r="AN85" s="131" t="str">
        <f t="shared" ca="1" si="26"/>
        <v>OK</v>
      </c>
      <c r="AO85" s="131" t="str">
        <f t="shared" ca="1" si="27"/>
        <v>OK</v>
      </c>
      <c r="AP85" s="131" t="str">
        <f t="shared" ca="1" si="34"/>
        <v>OK</v>
      </c>
    </row>
    <row r="86" spans="1:42">
      <c r="A86" s="188" t="s">
        <v>351</v>
      </c>
      <c r="B86" s="18" t="str">
        <f t="shared" ca="1" si="21"/>
        <v>No entry required</v>
      </c>
      <c r="C86" s="65" t="str">
        <f>'N0.6_Lookup_References'!B40</f>
        <v>-</v>
      </c>
      <c r="D86" s="34">
        <f t="shared" ca="1" si="35"/>
        <v>0</v>
      </c>
      <c r="E86" s="35">
        <f t="shared" ca="1" si="35"/>
        <v>0</v>
      </c>
      <c r="F86" s="35">
        <f t="shared" ca="1" si="35"/>
        <v>0</v>
      </c>
      <c r="G86" s="35">
        <f t="shared" ca="1" si="35"/>
        <v>0</v>
      </c>
      <c r="H86" s="34">
        <f t="shared" ca="1" si="35"/>
        <v>0</v>
      </c>
      <c r="I86" s="35">
        <f t="shared" ca="1" si="35"/>
        <v>0</v>
      </c>
      <c r="J86" s="34">
        <f t="shared" ca="1" si="35"/>
        <v>0</v>
      </c>
      <c r="K86" s="35">
        <f t="shared" ca="1" si="35"/>
        <v>0</v>
      </c>
      <c r="L86" s="35">
        <f t="shared" ca="1" si="35"/>
        <v>0</v>
      </c>
      <c r="M86" s="35">
        <f t="shared" ca="1" si="35"/>
        <v>0</v>
      </c>
      <c r="N86" s="35">
        <f t="shared" ca="1" si="36"/>
        <v>0</v>
      </c>
      <c r="O86" s="35">
        <f t="shared" ca="1" si="36"/>
        <v>0</v>
      </c>
      <c r="P86" s="35">
        <f t="shared" ca="1" si="36"/>
        <v>0</v>
      </c>
      <c r="Q86" s="35">
        <f t="shared" ca="1" si="36"/>
        <v>0</v>
      </c>
      <c r="R86" s="34">
        <f t="shared" ca="1" si="36"/>
        <v>0</v>
      </c>
      <c r="S86" s="34">
        <f t="shared" ca="1" si="36"/>
        <v>0</v>
      </c>
      <c r="T86" s="34">
        <f t="shared" ca="1" si="36"/>
        <v>0</v>
      </c>
      <c r="U86" s="34">
        <f t="shared" ca="1" si="36"/>
        <v>0</v>
      </c>
      <c r="V86" s="35">
        <f t="shared" ca="1" si="36"/>
        <v>0</v>
      </c>
      <c r="W86" s="35">
        <f t="shared" ca="1" si="36"/>
        <v>0</v>
      </c>
      <c r="Y86" s="35">
        <f t="shared" ca="1" si="22"/>
        <v>0</v>
      </c>
      <c r="Z86" s="35">
        <f t="shared" ca="1" si="22"/>
        <v>0</v>
      </c>
      <c r="AA86" s="35">
        <f t="shared" ca="1" si="22"/>
        <v>0</v>
      </c>
      <c r="AB86" s="35">
        <f t="shared" ca="1" si="22"/>
        <v>0</v>
      </c>
      <c r="AC86" s="35">
        <f t="shared" ca="1" si="22"/>
        <v>0</v>
      </c>
      <c r="AD86" s="35">
        <f t="shared" ca="1" si="22"/>
        <v>0</v>
      </c>
      <c r="AE86" s="97">
        <f t="shared" ca="1" si="31"/>
        <v>0</v>
      </c>
      <c r="AF86" s="97">
        <f t="shared" ca="1" si="32"/>
        <v>0</v>
      </c>
      <c r="AG86" s="97">
        <f t="shared" ca="1" si="33"/>
        <v>0</v>
      </c>
      <c r="AH86" s="97">
        <f t="array" aca="1" ref="AH86" ca="1">SUM(ABS(H86:J86))+SUM(ABS(R86:V86))</f>
        <v>0</v>
      </c>
      <c r="AJ86" s="35">
        <f t="array" aca="1" ref="AJ86" ca="1">SUM(IF('N1.2_Intervention_Listing'!$B$13:$B$212=$B86,IF('N1.2_Intervention_Listing'!$F$13:$F$212=AJ$59,'N1.2_Intervention_Listing'!$U$13:$U$212, 0), 0))</f>
        <v>0</v>
      </c>
      <c r="AK86" s="35">
        <f t="array" aca="1" ref="AK86" ca="1">SUM(IF('N1.2_Intervention_Listing'!$B$13:$B$212=$B86,IF('N1.2_Intervention_Listing'!$F$13:$F$212=AK$59,'N1.2_Intervention_Listing'!$U$13:$U$212, 0), 0))</f>
        <v>0</v>
      </c>
      <c r="AL86" s="35">
        <f ca="1">'N1.0_Intervention_Summary'!N39-'N3.00_Asset_Cat_Risk_Summary'!AJ86-'N3.00_Asset_Cat_Risk_Summary'!AK86</f>
        <v>0</v>
      </c>
      <c r="AM86" s="131" t="str">
        <f t="shared" ca="1" si="25"/>
        <v>OK</v>
      </c>
      <c r="AN86" s="131" t="str">
        <f t="shared" ca="1" si="26"/>
        <v>OK</v>
      </c>
      <c r="AO86" s="131" t="str">
        <f t="shared" ca="1" si="27"/>
        <v>OK</v>
      </c>
      <c r="AP86" s="131" t="str">
        <f t="shared" ca="1" si="34"/>
        <v>OK</v>
      </c>
    </row>
    <row r="87" spans="1:42">
      <c r="A87" s="188" t="s">
        <v>352</v>
      </c>
      <c r="B87" s="18" t="str">
        <f t="shared" ca="1" si="21"/>
        <v>No entry required</v>
      </c>
      <c r="C87" s="65" t="str">
        <f>'N0.6_Lookup_References'!B41</f>
        <v>-</v>
      </c>
      <c r="D87" s="34">
        <f t="shared" ca="1" si="35"/>
        <v>0</v>
      </c>
      <c r="E87" s="35">
        <f t="shared" ca="1" si="35"/>
        <v>0</v>
      </c>
      <c r="F87" s="35">
        <f t="shared" ca="1" si="35"/>
        <v>0</v>
      </c>
      <c r="G87" s="35">
        <f t="shared" ca="1" si="35"/>
        <v>0</v>
      </c>
      <c r="H87" s="34">
        <f t="shared" ca="1" si="35"/>
        <v>0</v>
      </c>
      <c r="I87" s="35">
        <f t="shared" ca="1" si="35"/>
        <v>0</v>
      </c>
      <c r="J87" s="34">
        <f t="shared" ca="1" si="35"/>
        <v>0</v>
      </c>
      <c r="K87" s="35">
        <f t="shared" ca="1" si="35"/>
        <v>0</v>
      </c>
      <c r="L87" s="35">
        <f t="shared" ca="1" si="35"/>
        <v>0</v>
      </c>
      <c r="M87" s="35">
        <f t="shared" ca="1" si="35"/>
        <v>0</v>
      </c>
      <c r="N87" s="35">
        <f t="shared" ca="1" si="36"/>
        <v>0</v>
      </c>
      <c r="O87" s="35">
        <f t="shared" ca="1" si="36"/>
        <v>0</v>
      </c>
      <c r="P87" s="35">
        <f t="shared" ca="1" si="36"/>
        <v>0</v>
      </c>
      <c r="Q87" s="35">
        <f t="shared" ca="1" si="36"/>
        <v>0</v>
      </c>
      <c r="R87" s="34">
        <f t="shared" ca="1" si="36"/>
        <v>0</v>
      </c>
      <c r="S87" s="34">
        <f t="shared" ca="1" si="36"/>
        <v>0</v>
      </c>
      <c r="T87" s="34">
        <f t="shared" ca="1" si="36"/>
        <v>0</v>
      </c>
      <c r="U87" s="34">
        <f t="shared" ca="1" si="36"/>
        <v>0</v>
      </c>
      <c r="V87" s="35">
        <f t="shared" ca="1" si="36"/>
        <v>0</v>
      </c>
      <c r="W87" s="35">
        <f t="shared" ca="1" si="36"/>
        <v>0</v>
      </c>
      <c r="Y87" s="35">
        <f t="shared" ca="1" si="22"/>
        <v>0</v>
      </c>
      <c r="Z87" s="35">
        <f t="shared" ca="1" si="22"/>
        <v>0</v>
      </c>
      <c r="AA87" s="35">
        <f t="shared" ca="1" si="22"/>
        <v>0</v>
      </c>
      <c r="AB87" s="35">
        <f t="shared" ca="1" si="22"/>
        <v>0</v>
      </c>
      <c r="AC87" s="35">
        <f t="shared" ca="1" si="22"/>
        <v>0</v>
      </c>
      <c r="AD87" s="35">
        <f t="shared" ca="1" si="22"/>
        <v>0</v>
      </c>
      <c r="AE87" s="97">
        <f t="shared" ca="1" si="31"/>
        <v>0</v>
      </c>
      <c r="AF87" s="97">
        <f t="shared" ca="1" si="32"/>
        <v>0</v>
      </c>
      <c r="AG87" s="97">
        <f t="shared" ca="1" si="33"/>
        <v>0</v>
      </c>
      <c r="AH87" s="97">
        <f t="array" aca="1" ref="AH87" ca="1">SUM(ABS(H87:J87))+SUM(ABS(R87:V87))</f>
        <v>0</v>
      </c>
      <c r="AJ87" s="35">
        <f t="array" aca="1" ref="AJ87" ca="1">SUM(IF('N1.2_Intervention_Listing'!$B$13:$B$212=$B87,IF('N1.2_Intervention_Listing'!$F$13:$F$212=AJ$59,'N1.2_Intervention_Listing'!$U$13:$U$212, 0), 0))</f>
        <v>0</v>
      </c>
      <c r="AK87" s="35">
        <f t="array" aca="1" ref="AK87" ca="1">SUM(IF('N1.2_Intervention_Listing'!$B$13:$B$212=$B87,IF('N1.2_Intervention_Listing'!$F$13:$F$212=AK$59,'N1.2_Intervention_Listing'!$U$13:$U$212, 0), 0))</f>
        <v>0</v>
      </c>
      <c r="AL87" s="35">
        <f ca="1">'N1.0_Intervention_Summary'!N40-'N3.00_Asset_Cat_Risk_Summary'!AJ87-'N3.00_Asset_Cat_Risk_Summary'!AK87</f>
        <v>0</v>
      </c>
      <c r="AM87" s="131" t="str">
        <f t="shared" ca="1" si="25"/>
        <v>OK</v>
      </c>
      <c r="AN87" s="131" t="str">
        <f t="shared" ca="1" si="26"/>
        <v>OK</v>
      </c>
      <c r="AO87" s="131" t="str">
        <f t="shared" ca="1" si="27"/>
        <v>OK</v>
      </c>
      <c r="AP87" s="131" t="str">
        <f t="shared" ca="1" si="34"/>
        <v>OK</v>
      </c>
    </row>
    <row r="88" spans="1:42">
      <c r="A88" s="188" t="s">
        <v>353</v>
      </c>
      <c r="B88" s="18" t="str">
        <f t="shared" ca="1" si="21"/>
        <v>No entry required</v>
      </c>
      <c r="C88" s="65" t="str">
        <f>'N0.6_Lookup_References'!B42</f>
        <v>-</v>
      </c>
      <c r="D88" s="34">
        <f t="shared" ca="1" si="35"/>
        <v>0</v>
      </c>
      <c r="E88" s="35">
        <f t="shared" ca="1" si="35"/>
        <v>0</v>
      </c>
      <c r="F88" s="35">
        <f t="shared" ca="1" si="35"/>
        <v>0</v>
      </c>
      <c r="G88" s="35">
        <f t="shared" ca="1" si="35"/>
        <v>0</v>
      </c>
      <c r="H88" s="34">
        <f t="shared" ca="1" si="35"/>
        <v>0</v>
      </c>
      <c r="I88" s="35">
        <f t="shared" ca="1" si="35"/>
        <v>0</v>
      </c>
      <c r="J88" s="34">
        <f t="shared" ca="1" si="35"/>
        <v>0</v>
      </c>
      <c r="K88" s="35">
        <f t="shared" ca="1" si="35"/>
        <v>0</v>
      </c>
      <c r="L88" s="35">
        <f t="shared" ca="1" si="35"/>
        <v>0</v>
      </c>
      <c r="M88" s="35">
        <f t="shared" ca="1" si="35"/>
        <v>0</v>
      </c>
      <c r="N88" s="35">
        <f t="shared" ca="1" si="36"/>
        <v>0</v>
      </c>
      <c r="O88" s="35">
        <f t="shared" ca="1" si="36"/>
        <v>0</v>
      </c>
      <c r="P88" s="35">
        <f t="shared" ca="1" si="36"/>
        <v>0</v>
      </c>
      <c r="Q88" s="35">
        <f t="shared" ca="1" si="36"/>
        <v>0</v>
      </c>
      <c r="R88" s="34">
        <f t="shared" ca="1" si="36"/>
        <v>0</v>
      </c>
      <c r="S88" s="34">
        <f t="shared" ca="1" si="36"/>
        <v>0</v>
      </c>
      <c r="T88" s="34">
        <f t="shared" ca="1" si="36"/>
        <v>0</v>
      </c>
      <c r="U88" s="34">
        <f t="shared" ca="1" si="36"/>
        <v>0</v>
      </c>
      <c r="V88" s="35">
        <f t="shared" ca="1" si="36"/>
        <v>0</v>
      </c>
      <c r="W88" s="35">
        <f t="shared" ca="1" si="36"/>
        <v>0</v>
      </c>
      <c r="Y88" s="35">
        <f t="shared" ca="1" si="22"/>
        <v>0</v>
      </c>
      <c r="Z88" s="35">
        <f t="shared" ca="1" si="22"/>
        <v>0</v>
      </c>
      <c r="AA88" s="35">
        <f t="shared" ca="1" si="22"/>
        <v>0</v>
      </c>
      <c r="AB88" s="35">
        <f t="shared" ca="1" si="22"/>
        <v>0</v>
      </c>
      <c r="AC88" s="35">
        <f t="shared" ca="1" si="22"/>
        <v>0</v>
      </c>
      <c r="AD88" s="35">
        <f t="shared" ca="1" si="22"/>
        <v>0</v>
      </c>
      <c r="AE88" s="97">
        <f t="shared" ca="1" si="31"/>
        <v>0</v>
      </c>
      <c r="AF88" s="97">
        <f t="shared" ca="1" si="32"/>
        <v>0</v>
      </c>
      <c r="AG88" s="97">
        <f t="shared" ca="1" si="33"/>
        <v>0</v>
      </c>
      <c r="AH88" s="97">
        <f t="array" aca="1" ref="AH88" ca="1">SUM(ABS(H88:J88))+SUM(ABS(R88:V88))</f>
        <v>0</v>
      </c>
      <c r="AJ88" s="35">
        <f t="array" aca="1" ref="AJ88" ca="1">SUM(IF('N1.2_Intervention_Listing'!$B$13:$B$212=$B88,IF('N1.2_Intervention_Listing'!$F$13:$F$212=AJ$59,'N1.2_Intervention_Listing'!$U$13:$U$212, 0), 0))</f>
        <v>0</v>
      </c>
      <c r="AK88" s="35">
        <f t="array" aca="1" ref="AK88" ca="1">SUM(IF('N1.2_Intervention_Listing'!$B$13:$B$212=$B88,IF('N1.2_Intervention_Listing'!$F$13:$F$212=AK$59,'N1.2_Intervention_Listing'!$U$13:$U$212, 0), 0))</f>
        <v>0</v>
      </c>
      <c r="AL88" s="35">
        <f ca="1">'N1.0_Intervention_Summary'!N41-'N3.00_Asset_Cat_Risk_Summary'!AJ88-'N3.00_Asset_Cat_Risk_Summary'!AK88</f>
        <v>0</v>
      </c>
      <c r="AM88" s="131" t="str">
        <f t="shared" ca="1" si="25"/>
        <v>OK</v>
      </c>
      <c r="AN88" s="131" t="str">
        <f t="shared" ca="1" si="26"/>
        <v>OK</v>
      </c>
      <c r="AO88" s="131" t="str">
        <f t="shared" ca="1" si="27"/>
        <v>OK</v>
      </c>
      <c r="AP88" s="131" t="str">
        <f t="shared" ca="1" si="34"/>
        <v>OK</v>
      </c>
    </row>
    <row r="89" spans="1:42">
      <c r="A89" s="188" t="s">
        <v>354</v>
      </c>
      <c r="B89" s="18" t="str">
        <f t="shared" ca="1" si="21"/>
        <v>No entry required</v>
      </c>
      <c r="C89" s="65" t="str">
        <f>'N0.6_Lookup_References'!B43</f>
        <v>-</v>
      </c>
      <c r="D89" s="34">
        <f t="shared" ca="1" si="35"/>
        <v>0</v>
      </c>
      <c r="E89" s="35">
        <f t="shared" ca="1" si="35"/>
        <v>0</v>
      </c>
      <c r="F89" s="35">
        <f t="shared" ca="1" si="35"/>
        <v>0</v>
      </c>
      <c r="G89" s="35">
        <f t="shared" ca="1" si="35"/>
        <v>0</v>
      </c>
      <c r="H89" s="34">
        <f t="shared" ca="1" si="35"/>
        <v>0</v>
      </c>
      <c r="I89" s="35">
        <f t="shared" ca="1" si="35"/>
        <v>0</v>
      </c>
      <c r="J89" s="34">
        <f t="shared" ca="1" si="35"/>
        <v>0</v>
      </c>
      <c r="K89" s="35">
        <f t="shared" ca="1" si="35"/>
        <v>0</v>
      </c>
      <c r="L89" s="35">
        <f t="shared" ca="1" si="35"/>
        <v>0</v>
      </c>
      <c r="M89" s="35">
        <f t="shared" ca="1" si="35"/>
        <v>0</v>
      </c>
      <c r="N89" s="35">
        <f t="shared" ca="1" si="36"/>
        <v>0</v>
      </c>
      <c r="O89" s="35">
        <f t="shared" ca="1" si="36"/>
        <v>0</v>
      </c>
      <c r="P89" s="35">
        <f t="shared" ca="1" si="36"/>
        <v>0</v>
      </c>
      <c r="Q89" s="35">
        <f t="shared" ca="1" si="36"/>
        <v>0</v>
      </c>
      <c r="R89" s="34">
        <f t="shared" ca="1" si="36"/>
        <v>0</v>
      </c>
      <c r="S89" s="34">
        <f t="shared" ca="1" si="36"/>
        <v>0</v>
      </c>
      <c r="T89" s="34">
        <f t="shared" ca="1" si="36"/>
        <v>0</v>
      </c>
      <c r="U89" s="34">
        <f t="shared" ca="1" si="36"/>
        <v>0</v>
      </c>
      <c r="V89" s="35">
        <f t="shared" ca="1" si="36"/>
        <v>0</v>
      </c>
      <c r="W89" s="35">
        <f t="shared" ca="1" si="36"/>
        <v>0</v>
      </c>
      <c r="Y89" s="35">
        <f t="shared" ca="1" si="22"/>
        <v>0</v>
      </c>
      <c r="Z89" s="35">
        <f t="shared" ca="1" si="22"/>
        <v>0</v>
      </c>
      <c r="AA89" s="35">
        <f t="shared" ca="1" si="22"/>
        <v>0</v>
      </c>
      <c r="AB89" s="35">
        <f t="shared" ca="1" si="22"/>
        <v>0</v>
      </c>
      <c r="AC89" s="35">
        <f t="shared" ca="1" si="22"/>
        <v>0</v>
      </c>
      <c r="AD89" s="35">
        <f t="shared" ca="1" si="22"/>
        <v>0</v>
      </c>
      <c r="AE89" s="97">
        <f t="shared" ca="1" si="31"/>
        <v>0</v>
      </c>
      <c r="AF89" s="97">
        <f t="shared" ca="1" si="32"/>
        <v>0</v>
      </c>
      <c r="AG89" s="97">
        <f t="shared" ca="1" si="33"/>
        <v>0</v>
      </c>
      <c r="AH89" s="97">
        <f t="array" aca="1" ref="AH89" ca="1">SUM(ABS(H89:J89))+SUM(ABS(R89:V89))</f>
        <v>0</v>
      </c>
      <c r="AJ89" s="35">
        <f t="array" aca="1" ref="AJ89" ca="1">SUM(IF('N1.2_Intervention_Listing'!$B$13:$B$212=$B89,IF('N1.2_Intervention_Listing'!$F$13:$F$212=AJ$59,'N1.2_Intervention_Listing'!$U$13:$U$212, 0), 0))</f>
        <v>0</v>
      </c>
      <c r="AK89" s="35">
        <f t="array" aca="1" ref="AK89" ca="1">SUM(IF('N1.2_Intervention_Listing'!$B$13:$B$212=$B89,IF('N1.2_Intervention_Listing'!$F$13:$F$212=AK$59,'N1.2_Intervention_Listing'!$U$13:$U$212, 0), 0))</f>
        <v>0</v>
      </c>
      <c r="AL89" s="35">
        <f ca="1">'N1.0_Intervention_Summary'!N42-'N3.00_Asset_Cat_Risk_Summary'!AJ89-'N3.00_Asset_Cat_Risk_Summary'!AK89</f>
        <v>0</v>
      </c>
      <c r="AM89" s="131" t="str">
        <f t="shared" ca="1" si="25"/>
        <v>OK</v>
      </c>
      <c r="AN89" s="131" t="str">
        <f t="shared" ca="1" si="26"/>
        <v>OK</v>
      </c>
      <c r="AO89" s="131" t="str">
        <f t="shared" ca="1" si="27"/>
        <v>OK</v>
      </c>
      <c r="AP89" s="131" t="str">
        <f t="shared" ca="1" si="34"/>
        <v>OK</v>
      </c>
    </row>
    <row r="90" spans="1:42">
      <c r="A90" s="188" t="s">
        <v>355</v>
      </c>
      <c r="B90" s="18" t="str">
        <f t="shared" ca="1" si="21"/>
        <v>No entry required</v>
      </c>
      <c r="C90" s="65" t="str">
        <f>'N0.6_Lookup_References'!B44</f>
        <v>-</v>
      </c>
      <c r="D90" s="34">
        <f t="shared" ref="D90:M96" ca="1" si="37">INDIRECT("N3." &amp; $A90 &amp;"!ag" &amp; D$97)</f>
        <v>0</v>
      </c>
      <c r="E90" s="35">
        <f t="shared" ca="1" si="37"/>
        <v>0</v>
      </c>
      <c r="F90" s="35">
        <f t="shared" ca="1" si="37"/>
        <v>0</v>
      </c>
      <c r="G90" s="35">
        <f t="shared" ca="1" si="37"/>
        <v>0</v>
      </c>
      <c r="H90" s="34">
        <f t="shared" ca="1" si="37"/>
        <v>0</v>
      </c>
      <c r="I90" s="35">
        <f t="shared" ca="1" si="37"/>
        <v>0</v>
      </c>
      <c r="J90" s="34">
        <f t="shared" ca="1" si="37"/>
        <v>0</v>
      </c>
      <c r="K90" s="35">
        <f t="shared" ca="1" si="37"/>
        <v>0</v>
      </c>
      <c r="L90" s="35">
        <f t="shared" ca="1" si="37"/>
        <v>0</v>
      </c>
      <c r="M90" s="35">
        <f t="shared" ca="1" si="37"/>
        <v>0</v>
      </c>
      <c r="N90" s="35">
        <f t="shared" ref="N90:W96" ca="1" si="38">INDIRECT("N3." &amp; $A90 &amp;"!ag" &amp; N$97)</f>
        <v>0</v>
      </c>
      <c r="O90" s="35">
        <f t="shared" ca="1" si="38"/>
        <v>0</v>
      </c>
      <c r="P90" s="35">
        <f t="shared" ca="1" si="38"/>
        <v>0</v>
      </c>
      <c r="Q90" s="35">
        <f t="shared" ca="1" si="38"/>
        <v>0</v>
      </c>
      <c r="R90" s="34">
        <f t="shared" ca="1" si="38"/>
        <v>0</v>
      </c>
      <c r="S90" s="34">
        <f t="shared" ca="1" si="38"/>
        <v>0</v>
      </c>
      <c r="T90" s="34">
        <f t="shared" ca="1" si="38"/>
        <v>0</v>
      </c>
      <c r="U90" s="34">
        <f t="shared" ca="1" si="38"/>
        <v>0</v>
      </c>
      <c r="V90" s="35">
        <f t="shared" ca="1" si="38"/>
        <v>0</v>
      </c>
      <c r="W90" s="35">
        <f t="shared" ca="1" si="38"/>
        <v>0</v>
      </c>
      <c r="Y90" s="35">
        <f t="shared" ca="1" si="22"/>
        <v>0</v>
      </c>
      <c r="Z90" s="35">
        <f t="shared" ca="1" si="22"/>
        <v>0</v>
      </c>
      <c r="AA90" s="35">
        <f t="shared" ca="1" si="22"/>
        <v>0</v>
      </c>
      <c r="AB90" s="35">
        <f t="shared" ca="1" si="22"/>
        <v>0</v>
      </c>
      <c r="AC90" s="35">
        <f t="shared" ca="1" si="22"/>
        <v>0</v>
      </c>
      <c r="AD90" s="35">
        <f t="shared" ca="1" si="22"/>
        <v>0</v>
      </c>
      <c r="AE90" s="97">
        <f t="shared" ca="1" si="31"/>
        <v>0</v>
      </c>
      <c r="AF90" s="97">
        <f t="shared" ca="1" si="32"/>
        <v>0</v>
      </c>
      <c r="AG90" s="97">
        <f t="shared" ca="1" si="33"/>
        <v>0</v>
      </c>
      <c r="AH90" s="97">
        <f t="array" aca="1" ref="AH90" ca="1">SUM(ABS(H90:J90))+SUM(ABS(R90:V90))</f>
        <v>0</v>
      </c>
      <c r="AJ90" s="35">
        <f t="array" aca="1" ref="AJ90" ca="1">SUM(IF('N1.2_Intervention_Listing'!$B$13:$B$212=$B90,IF('N1.2_Intervention_Listing'!$F$13:$F$212=AJ$59,'N1.2_Intervention_Listing'!$U$13:$U$212, 0), 0))</f>
        <v>0</v>
      </c>
      <c r="AK90" s="35">
        <f t="array" aca="1" ref="AK90" ca="1">SUM(IF('N1.2_Intervention_Listing'!$B$13:$B$212=$B90,IF('N1.2_Intervention_Listing'!$F$13:$F$212=AK$59,'N1.2_Intervention_Listing'!$U$13:$U$212, 0), 0))</f>
        <v>0</v>
      </c>
      <c r="AL90" s="35">
        <f ca="1">'N1.0_Intervention_Summary'!N43-'N3.00_Asset_Cat_Risk_Summary'!AJ90-'N3.00_Asset_Cat_Risk_Summary'!AK90</f>
        <v>0</v>
      </c>
      <c r="AM90" s="131" t="str">
        <f t="shared" ca="1" si="25"/>
        <v>OK</v>
      </c>
      <c r="AN90" s="131" t="str">
        <f t="shared" ca="1" si="26"/>
        <v>OK</v>
      </c>
      <c r="AO90" s="131" t="str">
        <f t="shared" ca="1" si="27"/>
        <v>OK</v>
      </c>
      <c r="AP90" s="131" t="str">
        <f t="shared" ca="1" si="34"/>
        <v>OK</v>
      </c>
    </row>
    <row r="91" spans="1:42">
      <c r="A91" s="188" t="s">
        <v>356</v>
      </c>
      <c r="B91" s="18" t="str">
        <f t="shared" ca="1" si="21"/>
        <v>No entry required</v>
      </c>
      <c r="C91" s="65" t="str">
        <f>'N0.6_Lookup_References'!B45</f>
        <v>-</v>
      </c>
      <c r="D91" s="34">
        <f t="shared" ca="1" si="37"/>
        <v>0</v>
      </c>
      <c r="E91" s="35">
        <f t="shared" ca="1" si="37"/>
        <v>0</v>
      </c>
      <c r="F91" s="35">
        <f t="shared" ca="1" si="37"/>
        <v>0</v>
      </c>
      <c r="G91" s="35">
        <f t="shared" ca="1" si="37"/>
        <v>0</v>
      </c>
      <c r="H91" s="34">
        <f t="shared" ca="1" si="37"/>
        <v>0</v>
      </c>
      <c r="I91" s="35">
        <f t="shared" ca="1" si="37"/>
        <v>0</v>
      </c>
      <c r="J91" s="34">
        <f t="shared" ca="1" si="37"/>
        <v>0</v>
      </c>
      <c r="K91" s="35">
        <f t="shared" ca="1" si="37"/>
        <v>0</v>
      </c>
      <c r="L91" s="35">
        <f t="shared" ca="1" si="37"/>
        <v>0</v>
      </c>
      <c r="M91" s="35">
        <f t="shared" ca="1" si="37"/>
        <v>0</v>
      </c>
      <c r="N91" s="35">
        <f t="shared" ca="1" si="38"/>
        <v>0</v>
      </c>
      <c r="O91" s="35">
        <f t="shared" ca="1" si="38"/>
        <v>0</v>
      </c>
      <c r="P91" s="35">
        <f t="shared" ca="1" si="38"/>
        <v>0</v>
      </c>
      <c r="Q91" s="35">
        <f t="shared" ca="1" si="38"/>
        <v>0</v>
      </c>
      <c r="R91" s="34">
        <f t="shared" ca="1" si="38"/>
        <v>0</v>
      </c>
      <c r="S91" s="34">
        <f t="shared" ca="1" si="38"/>
        <v>0</v>
      </c>
      <c r="T91" s="34">
        <f t="shared" ca="1" si="38"/>
        <v>0</v>
      </c>
      <c r="U91" s="34">
        <f t="shared" ca="1" si="38"/>
        <v>0</v>
      </c>
      <c r="V91" s="35">
        <f t="shared" ca="1" si="38"/>
        <v>0</v>
      </c>
      <c r="W91" s="35">
        <f t="shared" ca="1" si="38"/>
        <v>0</v>
      </c>
      <c r="Y91" s="35">
        <f t="shared" ca="1" si="22"/>
        <v>0</v>
      </c>
      <c r="Z91" s="35">
        <f t="shared" ca="1" si="22"/>
        <v>0</v>
      </c>
      <c r="AA91" s="35">
        <f t="shared" ca="1" si="22"/>
        <v>0</v>
      </c>
      <c r="AB91" s="35">
        <f t="shared" ca="1" si="22"/>
        <v>0</v>
      </c>
      <c r="AC91" s="35">
        <f t="shared" ca="1" si="22"/>
        <v>0</v>
      </c>
      <c r="AD91" s="35">
        <f t="shared" ca="1" si="22"/>
        <v>0</v>
      </c>
      <c r="AE91" s="97">
        <f t="shared" ca="1" si="31"/>
        <v>0</v>
      </c>
      <c r="AF91" s="97">
        <f t="shared" ca="1" si="32"/>
        <v>0</v>
      </c>
      <c r="AG91" s="97">
        <f t="shared" ca="1" si="33"/>
        <v>0</v>
      </c>
      <c r="AH91" s="97">
        <f t="array" aca="1" ref="AH91" ca="1">SUM(ABS(H91:J91))+SUM(ABS(R91:V91))</f>
        <v>0</v>
      </c>
      <c r="AJ91" s="35">
        <f t="array" aca="1" ref="AJ91" ca="1">SUM(IF('N1.2_Intervention_Listing'!$B$13:$B$212=$B91,IF('N1.2_Intervention_Listing'!$F$13:$F$212=AJ$59,'N1.2_Intervention_Listing'!$U$13:$U$212, 0), 0))</f>
        <v>0</v>
      </c>
      <c r="AK91" s="35">
        <f t="array" aca="1" ref="AK91" ca="1">SUM(IF('N1.2_Intervention_Listing'!$B$13:$B$212=$B91,IF('N1.2_Intervention_Listing'!$F$13:$F$212=AK$59,'N1.2_Intervention_Listing'!$U$13:$U$212, 0), 0))</f>
        <v>0</v>
      </c>
      <c r="AL91" s="35">
        <f ca="1">'N1.0_Intervention_Summary'!N44-'N3.00_Asset_Cat_Risk_Summary'!AJ91-'N3.00_Asset_Cat_Risk_Summary'!AK91</f>
        <v>0</v>
      </c>
      <c r="AM91" s="131" t="str">
        <f t="shared" ca="1" si="25"/>
        <v>OK</v>
      </c>
      <c r="AN91" s="131" t="str">
        <f t="shared" ca="1" si="26"/>
        <v>OK</v>
      </c>
      <c r="AO91" s="131" t="str">
        <f t="shared" ca="1" si="27"/>
        <v>OK</v>
      </c>
      <c r="AP91" s="131" t="str">
        <f t="shared" ca="1" si="34"/>
        <v>OK</v>
      </c>
    </row>
    <row r="92" spans="1:42">
      <c r="A92" s="188" t="s">
        <v>357</v>
      </c>
      <c r="B92" s="18" t="str">
        <f t="shared" ca="1" si="21"/>
        <v>No entry required</v>
      </c>
      <c r="C92" s="65" t="str">
        <f>'N0.6_Lookup_References'!B46</f>
        <v>-</v>
      </c>
      <c r="D92" s="34">
        <f t="shared" ca="1" si="37"/>
        <v>0</v>
      </c>
      <c r="E92" s="35">
        <f t="shared" ca="1" si="37"/>
        <v>0</v>
      </c>
      <c r="F92" s="35">
        <f t="shared" ca="1" si="37"/>
        <v>0</v>
      </c>
      <c r="G92" s="35">
        <f t="shared" ca="1" si="37"/>
        <v>0</v>
      </c>
      <c r="H92" s="34">
        <f t="shared" ca="1" si="37"/>
        <v>0</v>
      </c>
      <c r="I92" s="35">
        <f t="shared" ca="1" si="37"/>
        <v>0</v>
      </c>
      <c r="J92" s="34">
        <f t="shared" ca="1" si="37"/>
        <v>0</v>
      </c>
      <c r="K92" s="35">
        <f t="shared" ca="1" si="37"/>
        <v>0</v>
      </c>
      <c r="L92" s="35">
        <f t="shared" ca="1" si="37"/>
        <v>0</v>
      </c>
      <c r="M92" s="35">
        <f t="shared" ca="1" si="37"/>
        <v>0</v>
      </c>
      <c r="N92" s="35">
        <f t="shared" ca="1" si="38"/>
        <v>0</v>
      </c>
      <c r="O92" s="35">
        <f t="shared" ca="1" si="38"/>
        <v>0</v>
      </c>
      <c r="P92" s="35">
        <f t="shared" ca="1" si="38"/>
        <v>0</v>
      </c>
      <c r="Q92" s="35">
        <f t="shared" ca="1" si="38"/>
        <v>0</v>
      </c>
      <c r="R92" s="34">
        <f t="shared" ca="1" si="38"/>
        <v>0</v>
      </c>
      <c r="S92" s="34">
        <f t="shared" ca="1" si="38"/>
        <v>0</v>
      </c>
      <c r="T92" s="34">
        <f t="shared" ca="1" si="38"/>
        <v>0</v>
      </c>
      <c r="U92" s="34">
        <f t="shared" ca="1" si="38"/>
        <v>0</v>
      </c>
      <c r="V92" s="35">
        <f t="shared" ca="1" si="38"/>
        <v>0</v>
      </c>
      <c r="W92" s="35">
        <f t="shared" ca="1" si="38"/>
        <v>0</v>
      </c>
      <c r="Y92" s="35">
        <f t="shared" ca="1" si="22"/>
        <v>0</v>
      </c>
      <c r="Z92" s="35">
        <f t="shared" ca="1" si="22"/>
        <v>0</v>
      </c>
      <c r="AA92" s="35">
        <f t="shared" ca="1" si="22"/>
        <v>0</v>
      </c>
      <c r="AB92" s="35">
        <f t="shared" ca="1" si="22"/>
        <v>0</v>
      </c>
      <c r="AC92" s="35">
        <f t="shared" ca="1" si="22"/>
        <v>0</v>
      </c>
      <c r="AD92" s="35">
        <f t="shared" ca="1" si="22"/>
        <v>0</v>
      </c>
      <c r="AE92" s="97">
        <f t="shared" ca="1" si="31"/>
        <v>0</v>
      </c>
      <c r="AF92" s="97">
        <f t="shared" ca="1" si="32"/>
        <v>0</v>
      </c>
      <c r="AG92" s="97">
        <f t="shared" ca="1" si="33"/>
        <v>0</v>
      </c>
      <c r="AH92" s="97">
        <f t="array" aca="1" ref="AH92" ca="1">SUM(ABS(H92:J92))+SUM(ABS(R92:V92))</f>
        <v>0</v>
      </c>
      <c r="AJ92" s="35">
        <f t="array" aca="1" ref="AJ92" ca="1">SUM(IF('N1.2_Intervention_Listing'!$B$13:$B$212=$B92,IF('N1.2_Intervention_Listing'!$F$13:$F$212=AJ$59,'N1.2_Intervention_Listing'!$U$13:$U$212, 0), 0))</f>
        <v>0</v>
      </c>
      <c r="AK92" s="35">
        <f t="array" aca="1" ref="AK92" ca="1">SUM(IF('N1.2_Intervention_Listing'!$B$13:$B$212=$B92,IF('N1.2_Intervention_Listing'!$F$13:$F$212=AK$59,'N1.2_Intervention_Listing'!$U$13:$U$212, 0), 0))</f>
        <v>0</v>
      </c>
      <c r="AL92" s="35">
        <f ca="1">'N1.0_Intervention_Summary'!N45-'N3.00_Asset_Cat_Risk_Summary'!AJ92-'N3.00_Asset_Cat_Risk_Summary'!AK92</f>
        <v>0</v>
      </c>
      <c r="AM92" s="131" t="str">
        <f t="shared" ca="1" si="25"/>
        <v>OK</v>
      </c>
      <c r="AN92" s="131" t="str">
        <f t="shared" ca="1" si="26"/>
        <v>OK</v>
      </c>
      <c r="AO92" s="131" t="str">
        <f t="shared" ca="1" si="27"/>
        <v>OK</v>
      </c>
      <c r="AP92" s="131" t="str">
        <f t="shared" ca="1" si="34"/>
        <v>OK</v>
      </c>
    </row>
    <row r="93" spans="1:42">
      <c r="A93" s="188" t="s">
        <v>358</v>
      </c>
      <c r="B93" s="18" t="str">
        <f t="shared" ca="1" si="21"/>
        <v>No entry required</v>
      </c>
      <c r="C93" s="65" t="str">
        <f>'N0.6_Lookup_References'!B47</f>
        <v>-</v>
      </c>
      <c r="D93" s="34">
        <f t="shared" ca="1" si="37"/>
        <v>0</v>
      </c>
      <c r="E93" s="35">
        <f t="shared" ca="1" si="37"/>
        <v>0</v>
      </c>
      <c r="F93" s="35">
        <f t="shared" ca="1" si="37"/>
        <v>0</v>
      </c>
      <c r="G93" s="35">
        <f t="shared" ca="1" si="37"/>
        <v>0</v>
      </c>
      <c r="H93" s="34">
        <f t="shared" ca="1" si="37"/>
        <v>0</v>
      </c>
      <c r="I93" s="35">
        <f t="shared" ca="1" si="37"/>
        <v>0</v>
      </c>
      <c r="J93" s="34">
        <f t="shared" ca="1" si="37"/>
        <v>0</v>
      </c>
      <c r="K93" s="35">
        <f t="shared" ca="1" si="37"/>
        <v>0</v>
      </c>
      <c r="L93" s="35">
        <f t="shared" ca="1" si="37"/>
        <v>0</v>
      </c>
      <c r="M93" s="35">
        <f t="shared" ca="1" si="37"/>
        <v>0</v>
      </c>
      <c r="N93" s="35">
        <f t="shared" ca="1" si="38"/>
        <v>0</v>
      </c>
      <c r="O93" s="35">
        <f t="shared" ca="1" si="38"/>
        <v>0</v>
      </c>
      <c r="P93" s="35">
        <f t="shared" ca="1" si="38"/>
        <v>0</v>
      </c>
      <c r="Q93" s="35">
        <f t="shared" ca="1" si="38"/>
        <v>0</v>
      </c>
      <c r="R93" s="34">
        <f t="shared" ca="1" si="38"/>
        <v>0</v>
      </c>
      <c r="S93" s="34">
        <f t="shared" ca="1" si="38"/>
        <v>0</v>
      </c>
      <c r="T93" s="34">
        <f t="shared" ca="1" si="38"/>
        <v>0</v>
      </c>
      <c r="U93" s="34">
        <f t="shared" ca="1" si="38"/>
        <v>0</v>
      </c>
      <c r="V93" s="35">
        <f t="shared" ca="1" si="38"/>
        <v>0</v>
      </c>
      <c r="W93" s="35">
        <f t="shared" ca="1" si="38"/>
        <v>0</v>
      </c>
      <c r="Y93" s="35">
        <f t="shared" ca="1" si="22"/>
        <v>0</v>
      </c>
      <c r="Z93" s="35">
        <f t="shared" ca="1" si="22"/>
        <v>0</v>
      </c>
      <c r="AA93" s="35">
        <f t="shared" ca="1" si="22"/>
        <v>0</v>
      </c>
      <c r="AB93" s="35">
        <f t="shared" ca="1" si="22"/>
        <v>0</v>
      </c>
      <c r="AC93" s="35">
        <f t="shared" ca="1" si="22"/>
        <v>0</v>
      </c>
      <c r="AD93" s="35">
        <f t="shared" ca="1" si="22"/>
        <v>0</v>
      </c>
      <c r="AE93" s="97">
        <f t="shared" ca="1" si="31"/>
        <v>0</v>
      </c>
      <c r="AF93" s="97">
        <f t="shared" ca="1" si="32"/>
        <v>0</v>
      </c>
      <c r="AG93" s="97">
        <f t="shared" ca="1" si="33"/>
        <v>0</v>
      </c>
      <c r="AH93" s="97">
        <f t="array" aca="1" ref="AH93" ca="1">SUM(ABS(H93:J93))+SUM(ABS(R93:V93))</f>
        <v>0</v>
      </c>
      <c r="AJ93" s="35">
        <f t="array" aca="1" ref="AJ93" ca="1">SUM(IF('N1.2_Intervention_Listing'!$B$13:$B$212=$B93,IF('N1.2_Intervention_Listing'!$F$13:$F$212=AJ$59,'N1.2_Intervention_Listing'!$U$13:$U$212, 0), 0))</f>
        <v>0</v>
      </c>
      <c r="AK93" s="35">
        <f t="array" aca="1" ref="AK93" ca="1">SUM(IF('N1.2_Intervention_Listing'!$B$13:$B$212=$B93,IF('N1.2_Intervention_Listing'!$F$13:$F$212=AK$59,'N1.2_Intervention_Listing'!$U$13:$U$212, 0), 0))</f>
        <v>0</v>
      </c>
      <c r="AL93" s="35">
        <f ca="1">'N1.0_Intervention_Summary'!N46-'N3.00_Asset_Cat_Risk_Summary'!AJ93-'N3.00_Asset_Cat_Risk_Summary'!AK93</f>
        <v>0</v>
      </c>
      <c r="AM93" s="131" t="str">
        <f t="shared" ca="1" si="25"/>
        <v>OK</v>
      </c>
      <c r="AN93" s="131" t="str">
        <f t="shared" ca="1" si="26"/>
        <v>OK</v>
      </c>
      <c r="AO93" s="131" t="str">
        <f t="shared" ca="1" si="27"/>
        <v>OK</v>
      </c>
      <c r="AP93" s="131" t="str">
        <f t="shared" ca="1" si="34"/>
        <v>OK</v>
      </c>
    </row>
    <row r="94" spans="1:42">
      <c r="A94" s="188" t="s">
        <v>359</v>
      </c>
      <c r="B94" s="18" t="str">
        <f t="shared" ca="1" si="21"/>
        <v>No entry required</v>
      </c>
      <c r="C94" s="65" t="str">
        <f>'N0.6_Lookup_References'!B48</f>
        <v>-</v>
      </c>
      <c r="D94" s="34">
        <f t="shared" ca="1" si="37"/>
        <v>0</v>
      </c>
      <c r="E94" s="35">
        <f t="shared" ca="1" si="37"/>
        <v>0</v>
      </c>
      <c r="F94" s="35">
        <f t="shared" ca="1" si="37"/>
        <v>0</v>
      </c>
      <c r="G94" s="35">
        <f t="shared" ca="1" si="37"/>
        <v>0</v>
      </c>
      <c r="H94" s="34">
        <f t="shared" ca="1" si="37"/>
        <v>0</v>
      </c>
      <c r="I94" s="35">
        <f t="shared" ca="1" si="37"/>
        <v>0</v>
      </c>
      <c r="J94" s="34">
        <f t="shared" ca="1" si="37"/>
        <v>0</v>
      </c>
      <c r="K94" s="35">
        <f t="shared" ca="1" si="37"/>
        <v>0</v>
      </c>
      <c r="L94" s="35">
        <f t="shared" ca="1" si="37"/>
        <v>0</v>
      </c>
      <c r="M94" s="35">
        <f t="shared" ca="1" si="37"/>
        <v>0</v>
      </c>
      <c r="N94" s="35">
        <f t="shared" ca="1" si="38"/>
        <v>0</v>
      </c>
      <c r="O94" s="35">
        <f t="shared" ca="1" si="38"/>
        <v>0</v>
      </c>
      <c r="P94" s="35">
        <f t="shared" ca="1" si="38"/>
        <v>0</v>
      </c>
      <c r="Q94" s="35">
        <f t="shared" ca="1" si="38"/>
        <v>0</v>
      </c>
      <c r="R94" s="34">
        <f t="shared" ca="1" si="38"/>
        <v>0</v>
      </c>
      <c r="S94" s="34">
        <f t="shared" ca="1" si="38"/>
        <v>0</v>
      </c>
      <c r="T94" s="34">
        <f t="shared" ca="1" si="38"/>
        <v>0</v>
      </c>
      <c r="U94" s="34">
        <f t="shared" ca="1" si="38"/>
        <v>0</v>
      </c>
      <c r="V94" s="35">
        <f t="shared" ca="1" si="38"/>
        <v>0</v>
      </c>
      <c r="W94" s="35">
        <f t="shared" ca="1" si="38"/>
        <v>0</v>
      </c>
      <c r="Y94" s="35">
        <f t="shared" ca="1" si="22"/>
        <v>0</v>
      </c>
      <c r="Z94" s="35">
        <f t="shared" ca="1" si="22"/>
        <v>0</v>
      </c>
      <c r="AA94" s="35">
        <f t="shared" ca="1" si="22"/>
        <v>0</v>
      </c>
      <c r="AB94" s="35">
        <f t="shared" ca="1" si="22"/>
        <v>0</v>
      </c>
      <c r="AC94" s="35">
        <f t="shared" ca="1" si="22"/>
        <v>0</v>
      </c>
      <c r="AD94" s="35">
        <f t="shared" ca="1" si="22"/>
        <v>0</v>
      </c>
      <c r="AE94" s="97">
        <f t="shared" ca="1" si="31"/>
        <v>0</v>
      </c>
      <c r="AF94" s="97">
        <f t="shared" ca="1" si="32"/>
        <v>0</v>
      </c>
      <c r="AG94" s="97">
        <f t="shared" ca="1" si="33"/>
        <v>0</v>
      </c>
      <c r="AH94" s="97">
        <f t="array" aca="1" ref="AH94" ca="1">SUM(ABS(H94:J94))+SUM(ABS(R94:V94))</f>
        <v>0</v>
      </c>
      <c r="AJ94" s="35">
        <f t="array" aca="1" ref="AJ94" ca="1">SUM(IF('N1.2_Intervention_Listing'!$B$13:$B$212=$B94,IF('N1.2_Intervention_Listing'!$F$13:$F$212=AJ$59,'N1.2_Intervention_Listing'!$U$13:$U$212, 0), 0))</f>
        <v>0</v>
      </c>
      <c r="AK94" s="35">
        <f t="array" aca="1" ref="AK94" ca="1">SUM(IF('N1.2_Intervention_Listing'!$B$13:$B$212=$B94,IF('N1.2_Intervention_Listing'!$F$13:$F$212=AK$59,'N1.2_Intervention_Listing'!$U$13:$U$212, 0), 0))</f>
        <v>0</v>
      </c>
      <c r="AL94" s="35">
        <f ca="1">'N1.0_Intervention_Summary'!N47-'N3.00_Asset_Cat_Risk_Summary'!AJ94-'N3.00_Asset_Cat_Risk_Summary'!AK94</f>
        <v>0</v>
      </c>
      <c r="AM94" s="131" t="str">
        <f t="shared" ca="1" si="25"/>
        <v>OK</v>
      </c>
      <c r="AN94" s="131" t="str">
        <f t="shared" ca="1" si="26"/>
        <v>OK</v>
      </c>
      <c r="AO94" s="131" t="str">
        <f t="shared" ca="1" si="27"/>
        <v>OK</v>
      </c>
      <c r="AP94" s="131" t="str">
        <f t="shared" ca="1" si="34"/>
        <v>OK</v>
      </c>
    </row>
    <row r="95" spans="1:42">
      <c r="A95" s="188" t="s">
        <v>360</v>
      </c>
      <c r="B95" s="18" t="str">
        <f t="shared" ca="1" si="21"/>
        <v>No entry required</v>
      </c>
      <c r="C95" s="65" t="str">
        <f>'N0.6_Lookup_References'!B49</f>
        <v>-</v>
      </c>
      <c r="D95" s="34">
        <f t="shared" ca="1" si="37"/>
        <v>0</v>
      </c>
      <c r="E95" s="35">
        <f t="shared" ca="1" si="37"/>
        <v>0</v>
      </c>
      <c r="F95" s="35">
        <f t="shared" ca="1" si="37"/>
        <v>0</v>
      </c>
      <c r="G95" s="35">
        <f t="shared" ca="1" si="37"/>
        <v>0</v>
      </c>
      <c r="H95" s="34">
        <f t="shared" ca="1" si="37"/>
        <v>0</v>
      </c>
      <c r="I95" s="35">
        <f t="shared" ca="1" si="37"/>
        <v>0</v>
      </c>
      <c r="J95" s="34">
        <f t="shared" ca="1" si="37"/>
        <v>0</v>
      </c>
      <c r="K95" s="35">
        <f t="shared" ca="1" si="37"/>
        <v>0</v>
      </c>
      <c r="L95" s="35">
        <f t="shared" ca="1" si="37"/>
        <v>0</v>
      </c>
      <c r="M95" s="35">
        <f t="shared" ca="1" si="37"/>
        <v>0</v>
      </c>
      <c r="N95" s="35">
        <f t="shared" ca="1" si="38"/>
        <v>0</v>
      </c>
      <c r="O95" s="35">
        <f t="shared" ca="1" si="38"/>
        <v>0</v>
      </c>
      <c r="P95" s="35">
        <f t="shared" ca="1" si="38"/>
        <v>0</v>
      </c>
      <c r="Q95" s="35">
        <f t="shared" ca="1" si="38"/>
        <v>0</v>
      </c>
      <c r="R95" s="34">
        <f t="shared" ca="1" si="38"/>
        <v>0</v>
      </c>
      <c r="S95" s="34">
        <f t="shared" ca="1" si="38"/>
        <v>0</v>
      </c>
      <c r="T95" s="34">
        <f t="shared" ca="1" si="38"/>
        <v>0</v>
      </c>
      <c r="U95" s="34">
        <f t="shared" ca="1" si="38"/>
        <v>0</v>
      </c>
      <c r="V95" s="35">
        <f t="shared" ca="1" si="38"/>
        <v>0</v>
      </c>
      <c r="W95" s="35">
        <f t="shared" ca="1" si="38"/>
        <v>0</v>
      </c>
      <c r="Y95" s="35">
        <f t="shared" ca="1" si="22"/>
        <v>0</v>
      </c>
      <c r="Z95" s="35">
        <f t="shared" ca="1" si="22"/>
        <v>0</v>
      </c>
      <c r="AA95" s="35">
        <f t="shared" ca="1" si="22"/>
        <v>0</v>
      </c>
      <c r="AB95" s="35">
        <f t="shared" ca="1" si="22"/>
        <v>0</v>
      </c>
      <c r="AC95" s="35">
        <f t="shared" ca="1" si="22"/>
        <v>0</v>
      </c>
      <c r="AD95" s="35">
        <f t="shared" ca="1" si="22"/>
        <v>0</v>
      </c>
      <c r="AE95" s="97">
        <f t="shared" ca="1" si="31"/>
        <v>0</v>
      </c>
      <c r="AF95" s="97">
        <f t="shared" ca="1" si="32"/>
        <v>0</v>
      </c>
      <c r="AG95" s="97">
        <f t="shared" ca="1" si="33"/>
        <v>0</v>
      </c>
      <c r="AH95" s="97">
        <f t="array" aca="1" ref="AH95" ca="1">SUM(ABS(H95:J95))+SUM(ABS(R95:V95))</f>
        <v>0</v>
      </c>
      <c r="AJ95" s="35">
        <f t="array" aca="1" ref="AJ95" ca="1">SUM(IF('N1.2_Intervention_Listing'!$B$13:$B$212=$B95,IF('N1.2_Intervention_Listing'!$F$13:$F$212=AJ$59,'N1.2_Intervention_Listing'!$U$13:$U$212, 0), 0))</f>
        <v>0</v>
      </c>
      <c r="AK95" s="35">
        <f t="array" aca="1" ref="AK95" ca="1">SUM(IF('N1.2_Intervention_Listing'!$B$13:$B$212=$B95,IF('N1.2_Intervention_Listing'!$F$13:$F$212=AK$59,'N1.2_Intervention_Listing'!$U$13:$U$212, 0), 0))</f>
        <v>0</v>
      </c>
      <c r="AL95" s="35">
        <f ca="1">'N1.0_Intervention_Summary'!N48-'N3.00_Asset_Cat_Risk_Summary'!AJ95-'N3.00_Asset_Cat_Risk_Summary'!AK95</f>
        <v>0</v>
      </c>
      <c r="AM95" s="131" t="str">
        <f t="shared" ca="1" si="25"/>
        <v>OK</v>
      </c>
      <c r="AN95" s="131" t="str">
        <f t="shared" ca="1" si="26"/>
        <v>OK</v>
      </c>
      <c r="AO95" s="131" t="str">
        <f t="shared" ca="1" si="27"/>
        <v>OK</v>
      </c>
      <c r="AP95" s="131" t="str">
        <f t="shared" ca="1" si="34"/>
        <v>OK</v>
      </c>
    </row>
    <row r="96" spans="1:42">
      <c r="A96" s="188" t="s">
        <v>361</v>
      </c>
      <c r="B96" s="18" t="str">
        <f t="shared" ca="1" si="21"/>
        <v>No entry required</v>
      </c>
      <c r="C96" s="65" t="str">
        <f>'N0.6_Lookup_References'!B50</f>
        <v>-</v>
      </c>
      <c r="D96" s="34">
        <f t="shared" ca="1" si="37"/>
        <v>0</v>
      </c>
      <c r="E96" s="35">
        <f t="shared" ca="1" si="37"/>
        <v>0</v>
      </c>
      <c r="F96" s="35">
        <f t="shared" ca="1" si="37"/>
        <v>0</v>
      </c>
      <c r="G96" s="35">
        <f t="shared" ca="1" si="37"/>
        <v>0</v>
      </c>
      <c r="H96" s="34">
        <f t="shared" ca="1" si="37"/>
        <v>0</v>
      </c>
      <c r="I96" s="35">
        <f t="shared" ca="1" si="37"/>
        <v>0</v>
      </c>
      <c r="J96" s="34">
        <f t="shared" ca="1" si="37"/>
        <v>0</v>
      </c>
      <c r="K96" s="35">
        <f t="shared" ca="1" si="37"/>
        <v>0</v>
      </c>
      <c r="L96" s="35">
        <f t="shared" ca="1" si="37"/>
        <v>0</v>
      </c>
      <c r="M96" s="35">
        <f t="shared" ca="1" si="37"/>
        <v>0</v>
      </c>
      <c r="N96" s="35">
        <f t="shared" ca="1" si="38"/>
        <v>0</v>
      </c>
      <c r="O96" s="35">
        <f t="shared" ca="1" si="38"/>
        <v>0</v>
      </c>
      <c r="P96" s="35">
        <f t="shared" ca="1" si="38"/>
        <v>0</v>
      </c>
      <c r="Q96" s="35">
        <f t="shared" ca="1" si="38"/>
        <v>0</v>
      </c>
      <c r="R96" s="34">
        <f t="shared" ca="1" si="38"/>
        <v>0</v>
      </c>
      <c r="S96" s="34">
        <f t="shared" ca="1" si="38"/>
        <v>0</v>
      </c>
      <c r="T96" s="34">
        <f t="shared" ca="1" si="38"/>
        <v>0</v>
      </c>
      <c r="U96" s="34">
        <f t="shared" ca="1" si="38"/>
        <v>0</v>
      </c>
      <c r="V96" s="35">
        <f t="shared" ca="1" si="38"/>
        <v>0</v>
      </c>
      <c r="W96" s="35">
        <f t="shared" ca="1" si="38"/>
        <v>0</v>
      </c>
      <c r="Y96" s="35">
        <f t="shared" ca="1" si="22"/>
        <v>0</v>
      </c>
      <c r="Z96" s="35">
        <f t="shared" ca="1" si="22"/>
        <v>0</v>
      </c>
      <c r="AA96" s="35">
        <f t="shared" ca="1" si="22"/>
        <v>0</v>
      </c>
      <c r="AB96" s="35">
        <f t="shared" ca="1" si="22"/>
        <v>0</v>
      </c>
      <c r="AC96" s="35">
        <f t="shared" ca="1" si="22"/>
        <v>0</v>
      </c>
      <c r="AD96" s="35">
        <f t="shared" ca="1" si="22"/>
        <v>0</v>
      </c>
      <c r="AE96" s="97">
        <f t="shared" ca="1" si="31"/>
        <v>0</v>
      </c>
      <c r="AF96" s="97">
        <f t="shared" ca="1" si="32"/>
        <v>0</v>
      </c>
      <c r="AG96" s="97">
        <f t="shared" ca="1" si="33"/>
        <v>0</v>
      </c>
      <c r="AH96" s="97">
        <f t="array" aca="1" ref="AH96" ca="1">SUM(ABS(H96:J96))+SUM(ABS(R96:V96))</f>
        <v>0</v>
      </c>
      <c r="AJ96" s="35">
        <f t="array" aca="1" ref="AJ96" ca="1">SUM(IF('N1.2_Intervention_Listing'!$B$13:$B$212=$B96,IF('N1.2_Intervention_Listing'!$F$13:$F$212=AJ$59,'N1.2_Intervention_Listing'!$U$13:$U$212, 0), 0))</f>
        <v>0</v>
      </c>
      <c r="AK96" s="35">
        <f t="array" aca="1" ref="AK96" ca="1">SUM(IF('N1.2_Intervention_Listing'!$B$13:$B$212=$B96,IF('N1.2_Intervention_Listing'!$F$13:$F$212=AK$59,'N1.2_Intervention_Listing'!$U$13:$U$212, 0), 0))</f>
        <v>0</v>
      </c>
      <c r="AL96" s="35">
        <f ca="1">'N1.0_Intervention_Summary'!N49-'N3.00_Asset_Cat_Risk_Summary'!AJ96-'N3.00_Asset_Cat_Risk_Summary'!AK96</f>
        <v>0</v>
      </c>
      <c r="AM96" s="131" t="str">
        <f t="shared" ca="1" si="25"/>
        <v>OK</v>
      </c>
      <c r="AN96" s="131" t="str">
        <f t="shared" ca="1" si="26"/>
        <v>OK</v>
      </c>
      <c r="AO96" s="131" t="str">
        <f t="shared" ca="1" si="27"/>
        <v>OK</v>
      </c>
      <c r="AP96" s="131" t="str">
        <f t="shared" ca="1" si="34"/>
        <v>OK</v>
      </c>
    </row>
    <row r="97" spans="3:30">
      <c r="C97" s="205" t="s">
        <v>395</v>
      </c>
      <c r="D97" s="204">
        <v>36</v>
      </c>
      <c r="E97" s="204">
        <v>37</v>
      </c>
      <c r="F97" s="204">
        <v>38</v>
      </c>
      <c r="G97" s="204">
        <v>39</v>
      </c>
      <c r="H97" s="204">
        <v>40</v>
      </c>
      <c r="I97" s="204">
        <v>41</v>
      </c>
      <c r="J97" s="204">
        <v>42</v>
      </c>
      <c r="K97" s="204">
        <v>43</v>
      </c>
      <c r="L97" s="204">
        <v>44</v>
      </c>
      <c r="M97" s="204">
        <v>45</v>
      </c>
      <c r="N97" s="204">
        <v>46</v>
      </c>
      <c r="O97" s="204">
        <v>47</v>
      </c>
      <c r="P97" s="204">
        <v>48</v>
      </c>
      <c r="Q97" s="204">
        <v>49</v>
      </c>
      <c r="R97" s="204">
        <v>50</v>
      </c>
      <c r="S97" s="204">
        <v>51</v>
      </c>
      <c r="T97" s="204">
        <v>52</v>
      </c>
      <c r="U97" s="204">
        <v>53</v>
      </c>
      <c r="V97" s="204">
        <v>54</v>
      </c>
      <c r="W97" s="204">
        <v>55</v>
      </c>
      <c r="Y97" s="245">
        <f t="shared" ref="Y97:AD97" si="39">K97</f>
        <v>43</v>
      </c>
      <c r="Z97" s="245">
        <f t="shared" si="39"/>
        <v>44</v>
      </c>
      <c r="AA97" s="245">
        <f t="shared" si="39"/>
        <v>45</v>
      </c>
      <c r="AB97" s="245">
        <f t="shared" si="39"/>
        <v>46</v>
      </c>
      <c r="AC97" s="245">
        <f t="shared" si="39"/>
        <v>47</v>
      </c>
      <c r="AD97" s="245">
        <f t="shared" si="39"/>
        <v>48</v>
      </c>
    </row>
  </sheetData>
  <mergeCells count="1">
    <mergeCell ref="AJ58:AO58"/>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7030A0"/>
  </sheetPr>
  <dimension ref="A1:I54"/>
  <sheetViews>
    <sheetView workbookViewId="0"/>
  </sheetViews>
  <sheetFormatPr defaultColWidth="7.85546875" defaultRowHeight="12.75"/>
  <cols>
    <col min="1" max="1" width="8.5703125" style="3" customWidth="1"/>
    <col min="2" max="2" width="44" style="3" bestFit="1" customWidth="1"/>
    <col min="3" max="3" width="9" style="10" customWidth="1"/>
    <col min="4" max="8" width="7.85546875" style="3"/>
    <col min="9" max="9" width="8.5703125" style="3" bestFit="1" customWidth="1"/>
    <col min="10" max="21" width="7.85546875" style="3"/>
    <col min="22" max="22" width="9.42578125" style="3" bestFit="1" customWidth="1"/>
    <col min="23" max="16384" width="7.85546875" style="3"/>
  </cols>
  <sheetData>
    <row r="1" spans="1:9" ht="24.75">
      <c r="A1" s="1" t="str">
        <f>N0_Cover!A1</f>
        <v>RIIO-2 Business Plan Data Template</v>
      </c>
      <c r="B1" s="2"/>
      <c r="C1" s="2"/>
      <c r="D1" s="2"/>
      <c r="E1" s="2"/>
      <c r="F1" s="73"/>
      <c r="G1" s="2"/>
      <c r="H1" s="2"/>
      <c r="I1" s="2"/>
    </row>
    <row r="2" spans="1:9" ht="22.5">
      <c r="A2" s="1" t="str">
        <f>N0_Cover!$B$12</f>
        <v>Scottish Power Transmission</v>
      </c>
      <c r="B2" s="4"/>
      <c r="C2" s="4"/>
      <c r="D2" s="4"/>
      <c r="E2" s="4"/>
      <c r="F2" s="4"/>
      <c r="G2" s="4"/>
      <c r="H2" s="4"/>
      <c r="I2" s="4"/>
    </row>
    <row r="3" spans="1:9" ht="19.5">
      <c r="A3" s="5" t="str">
        <f>"Workbook " &amp; N0_Cover!$B$14</f>
        <v>Workbook N: NARM</v>
      </c>
      <c r="B3" s="6"/>
      <c r="C3" s="6"/>
      <c r="D3" s="6"/>
      <c r="E3" s="6"/>
      <c r="F3" s="6"/>
      <c r="G3" s="6"/>
      <c r="H3" s="6"/>
      <c r="I3" s="6"/>
    </row>
    <row r="4" spans="1:9" ht="18">
      <c r="A4" s="7" t="str">
        <f>"Submission Version " &amp; N0_Cover!$B$15 &amp; " - Submitted on " &amp; TEXT(N0_Cover!$B$16,"dd mmm yyyy")</f>
        <v>Submission Version 3.0 - Submitted on 09 Dec 2019</v>
      </c>
      <c r="B4" s="8"/>
      <c r="C4" s="8"/>
      <c r="D4" s="8"/>
      <c r="E4" s="8"/>
      <c r="F4" s="8"/>
      <c r="G4" s="8"/>
      <c r="H4" s="8"/>
      <c r="I4" s="8"/>
    </row>
    <row r="5" spans="1:9" ht="18">
      <c r="A5" s="7" t="str">
        <f>"Template Version: " &amp; N0_Cover!$B$11</f>
        <v>Template Version: v3.0</v>
      </c>
      <c r="B5" s="8"/>
      <c r="C5" s="8"/>
      <c r="D5" s="8"/>
      <c r="E5" s="8"/>
      <c r="F5" s="8"/>
      <c r="G5" s="8"/>
      <c r="H5" s="8"/>
      <c r="I5" s="8"/>
    </row>
    <row r="6" spans="1:9" ht="19.5">
      <c r="A6" s="5" t="str">
        <f ca="1">"Sheet: " &amp;VLOOKUP(RIGHT(CELL("filename",A1),LEN(CELL("filename",A1))-FIND("]",CELL("filename",A1))),'N0.1_Contents'!$A$11:$B$87,2,FALSE)</f>
        <v>Sheet: N3.99 Long Term Risk Benefit Summary</v>
      </c>
      <c r="B6" s="6"/>
      <c r="C6" s="6"/>
      <c r="D6" s="6"/>
      <c r="E6" s="6"/>
      <c r="F6" s="6"/>
      <c r="G6" s="6"/>
      <c r="H6" s="6"/>
      <c r="I6" s="6"/>
    </row>
    <row r="7" spans="1:9" ht="18">
      <c r="A7" s="7" t="str">
        <f>"Prices Base: " &amp; 'N0.5_Data_Constants'!C13</f>
        <v>Prices Base: 2018/19</v>
      </c>
      <c r="B7" s="8"/>
      <c r="C7" s="8"/>
      <c r="D7" s="8"/>
      <c r="E7" s="8"/>
      <c r="F7" s="8"/>
      <c r="G7" s="8"/>
      <c r="H7" s="8"/>
      <c r="I7" s="8"/>
    </row>
    <row r="8" spans="1:9" s="169" customFormat="1">
      <c r="A8" s="171" t="str">
        <f ca="1">"Error Checks: " &amp; IF(ISERROR(MATCH("Error",$A$9:$I$9,0)),"OK","Error")</f>
        <v>Error Checks: OK</v>
      </c>
      <c r="B8" s="172"/>
      <c r="C8" s="172"/>
      <c r="D8" s="172"/>
      <c r="E8" s="172"/>
      <c r="F8" s="172"/>
      <c r="G8" s="172"/>
      <c r="H8" s="172"/>
      <c r="I8" s="172"/>
    </row>
    <row r="9" spans="1:9" s="169" customFormat="1">
      <c r="A9" s="175" t="str">
        <f t="shared" ref="A9:I9" si="0">IF(ISERROR(MATCH("Error",A10:A145,0)),"-","Error")</f>
        <v>-</v>
      </c>
      <c r="B9" s="175" t="str">
        <f t="shared" ca="1" si="0"/>
        <v>-</v>
      </c>
      <c r="C9" s="175" t="str">
        <f t="shared" si="0"/>
        <v>-</v>
      </c>
      <c r="D9" s="175" t="str">
        <f t="shared" si="0"/>
        <v>-</v>
      </c>
      <c r="E9" s="175" t="str">
        <f t="shared" si="0"/>
        <v>-</v>
      </c>
      <c r="F9" s="175" t="str">
        <f t="shared" si="0"/>
        <v>-</v>
      </c>
      <c r="G9" s="175" t="str">
        <f t="shared" si="0"/>
        <v>-</v>
      </c>
      <c r="H9" s="175" t="str">
        <f t="shared" si="0"/>
        <v>-</v>
      </c>
      <c r="I9" s="175" t="str">
        <f t="shared" ca="1" si="0"/>
        <v>-</v>
      </c>
    </row>
    <row r="12" spans="1:9" ht="18">
      <c r="A12" s="9" t="s">
        <v>365</v>
      </c>
      <c r="C12" s="3"/>
    </row>
    <row r="13" spans="1:9">
      <c r="C13" s="3"/>
    </row>
    <row r="14" spans="1:9">
      <c r="C14" s="3"/>
    </row>
    <row r="15" spans="1:9">
      <c r="C15" s="3"/>
    </row>
    <row r="16" spans="1:9" ht="43.5">
      <c r="A16" s="195"/>
      <c r="B16" s="195" t="s">
        <v>4</v>
      </c>
      <c r="C16" s="64" t="s">
        <v>53</v>
      </c>
      <c r="D16" s="130">
        <v>2022</v>
      </c>
      <c r="E16" s="130">
        <v>2023</v>
      </c>
      <c r="F16" s="130">
        <v>2024</v>
      </c>
      <c r="G16" s="130">
        <v>2025</v>
      </c>
      <c r="H16" s="130">
        <v>2026</v>
      </c>
      <c r="I16" s="130" t="s">
        <v>101</v>
      </c>
    </row>
    <row r="17" spans="1:9">
      <c r="A17" s="196" t="s">
        <v>305</v>
      </c>
      <c r="B17" s="18" t="str">
        <f ca="1">INDIRECT("N3." &amp;$A17 &amp; "!$A$12")</f>
        <v>132kV Circuit Breaker</v>
      </c>
      <c r="C17" s="65" t="s">
        <v>364</v>
      </c>
      <c r="D17" s="201"/>
      <c r="E17" s="201"/>
      <c r="F17" s="201"/>
      <c r="G17" s="201"/>
      <c r="H17" s="201"/>
      <c r="I17" s="35">
        <f ca="1">INDIRECT("N3." &amp; $A17 &amp; "!$Q$36")</f>
        <v>298.06083435065455</v>
      </c>
    </row>
    <row r="18" spans="1:9">
      <c r="A18" s="196" t="s">
        <v>306</v>
      </c>
      <c r="B18" s="18" t="str">
        <f t="shared" ref="B18:B53" ca="1" si="1">INDIRECT("N3." &amp;$A18 &amp; "!$A$12")</f>
        <v>132kV Transformer</v>
      </c>
      <c r="C18" s="65" t="s">
        <v>364</v>
      </c>
      <c r="D18" s="201"/>
      <c r="E18" s="201"/>
      <c r="F18" s="201"/>
      <c r="G18" s="201"/>
      <c r="H18" s="201"/>
      <c r="I18" s="35">
        <f t="shared" ref="I18:I53" ca="1" si="2">INDIRECT("N3." &amp; $A18 &amp; "!$Q$36")</f>
        <v>280.63059374402957</v>
      </c>
    </row>
    <row r="19" spans="1:9">
      <c r="A19" s="196" t="s">
        <v>307</v>
      </c>
      <c r="B19" s="18" t="str">
        <f t="shared" ca="1" si="1"/>
        <v>132kV Reactor</v>
      </c>
      <c r="C19" s="65" t="s">
        <v>364</v>
      </c>
      <c r="D19" s="201"/>
      <c r="E19" s="201"/>
      <c r="F19" s="201"/>
      <c r="G19" s="201"/>
      <c r="H19" s="201"/>
      <c r="I19" s="35">
        <f t="shared" ca="1" si="2"/>
        <v>0</v>
      </c>
    </row>
    <row r="20" spans="1:9">
      <c r="A20" s="196" t="s">
        <v>308</v>
      </c>
      <c r="B20" s="18" t="str">
        <f t="shared" ca="1" si="1"/>
        <v>132kV Underground Cable</v>
      </c>
      <c r="C20" s="65" t="s">
        <v>364</v>
      </c>
      <c r="D20" s="201"/>
      <c r="E20" s="201"/>
      <c r="F20" s="201"/>
      <c r="G20" s="201"/>
      <c r="H20" s="201"/>
      <c r="I20" s="35">
        <f t="shared" ca="1" si="2"/>
        <v>544.14319119093136</v>
      </c>
    </row>
    <row r="21" spans="1:9">
      <c r="A21" s="196" t="s">
        <v>309</v>
      </c>
      <c r="B21" s="18" t="str">
        <f t="shared" ca="1" si="1"/>
        <v>132kV OHL Conductor</v>
      </c>
      <c r="C21" s="65" t="s">
        <v>364</v>
      </c>
      <c r="D21" s="201"/>
      <c r="E21" s="201"/>
      <c r="F21" s="201"/>
      <c r="G21" s="201"/>
      <c r="H21" s="201"/>
      <c r="I21" s="35">
        <f t="shared" ca="1" si="2"/>
        <v>1432.302122311967</v>
      </c>
    </row>
    <row r="22" spans="1:9">
      <c r="A22" s="196" t="s">
        <v>310</v>
      </c>
      <c r="B22" s="18" t="str">
        <f t="shared" ca="1" si="1"/>
        <v>132kV OHL Fittings</v>
      </c>
      <c r="C22" s="65" t="s">
        <v>364</v>
      </c>
      <c r="D22" s="201"/>
      <c r="E22" s="201"/>
      <c r="F22" s="201"/>
      <c r="G22" s="201"/>
      <c r="H22" s="201"/>
      <c r="I22" s="35">
        <f t="shared" ca="1" si="2"/>
        <v>2667.7257624743465</v>
      </c>
    </row>
    <row r="23" spans="1:9">
      <c r="A23" s="196" t="s">
        <v>311</v>
      </c>
      <c r="B23" s="18" t="str">
        <f t="shared" ca="1" si="1"/>
        <v>132kV OHL Tower</v>
      </c>
      <c r="C23" s="65" t="s">
        <v>364</v>
      </c>
      <c r="D23" s="201"/>
      <c r="E23" s="201"/>
      <c r="F23" s="201"/>
      <c r="G23" s="201"/>
      <c r="H23" s="201"/>
      <c r="I23" s="35">
        <f t="shared" ca="1" si="2"/>
        <v>2364.6444614810066</v>
      </c>
    </row>
    <row r="24" spans="1:9">
      <c r="A24" s="196" t="s">
        <v>312</v>
      </c>
      <c r="B24" s="18" t="str">
        <f t="shared" ca="1" si="1"/>
        <v>275kV Circuit Breaker</v>
      </c>
      <c r="C24" s="65" t="s">
        <v>364</v>
      </c>
      <c r="D24" s="201"/>
      <c r="E24" s="201"/>
      <c r="F24" s="201"/>
      <c r="G24" s="201"/>
      <c r="H24" s="201"/>
      <c r="I24" s="35">
        <f t="shared" ca="1" si="2"/>
        <v>661.24239497308429</v>
      </c>
    </row>
    <row r="25" spans="1:9">
      <c r="A25" s="196" t="s">
        <v>313</v>
      </c>
      <c r="B25" s="18" t="str">
        <f t="shared" ca="1" si="1"/>
        <v>275kV Transformer</v>
      </c>
      <c r="C25" s="65" t="s">
        <v>364</v>
      </c>
      <c r="D25" s="201"/>
      <c r="E25" s="201"/>
      <c r="F25" s="201"/>
      <c r="G25" s="201"/>
      <c r="H25" s="201"/>
      <c r="I25" s="35">
        <f t="shared" ca="1" si="2"/>
        <v>338.59866093020941</v>
      </c>
    </row>
    <row r="26" spans="1:9">
      <c r="A26" s="196" t="s">
        <v>314</v>
      </c>
      <c r="B26" s="18" t="str">
        <f t="shared" ca="1" si="1"/>
        <v>275kV Reactor</v>
      </c>
      <c r="C26" s="65" t="s">
        <v>364</v>
      </c>
      <c r="D26" s="201"/>
      <c r="E26" s="201"/>
      <c r="F26" s="201"/>
      <c r="G26" s="201"/>
      <c r="H26" s="201"/>
      <c r="I26" s="35">
        <f t="shared" ca="1" si="2"/>
        <v>0</v>
      </c>
    </row>
    <row r="27" spans="1:9">
      <c r="A27" s="196" t="s">
        <v>315</v>
      </c>
      <c r="B27" s="18" t="str">
        <f t="shared" ca="1" si="1"/>
        <v>275kV Underground Cable</v>
      </c>
      <c r="C27" s="65" t="s">
        <v>364</v>
      </c>
      <c r="D27" s="201"/>
      <c r="E27" s="201"/>
      <c r="F27" s="201"/>
      <c r="G27" s="201"/>
      <c r="H27" s="201"/>
      <c r="I27" s="35">
        <f t="shared" ca="1" si="2"/>
        <v>549.25227364383306</v>
      </c>
    </row>
    <row r="28" spans="1:9">
      <c r="A28" s="196" t="s">
        <v>316</v>
      </c>
      <c r="B28" s="18" t="str">
        <f t="shared" ca="1" si="1"/>
        <v>275kV OHL Conductor</v>
      </c>
      <c r="C28" s="65" t="s">
        <v>364</v>
      </c>
      <c r="D28" s="201"/>
      <c r="E28" s="201"/>
      <c r="F28" s="201"/>
      <c r="G28" s="201"/>
      <c r="H28" s="201"/>
      <c r="I28" s="35">
        <f t="shared" ca="1" si="2"/>
        <v>776.41875564728946</v>
      </c>
    </row>
    <row r="29" spans="1:9">
      <c r="A29" s="196" t="s">
        <v>317</v>
      </c>
      <c r="B29" s="18" t="str">
        <f t="shared" ca="1" si="1"/>
        <v>275kV OHL Fittings</v>
      </c>
      <c r="C29" s="65" t="s">
        <v>364</v>
      </c>
      <c r="D29" s="201"/>
      <c r="E29" s="201"/>
      <c r="F29" s="201"/>
      <c r="G29" s="201"/>
      <c r="H29" s="201"/>
      <c r="I29" s="35">
        <f t="shared" ca="1" si="2"/>
        <v>3349.850774672886</v>
      </c>
    </row>
    <row r="30" spans="1:9">
      <c r="A30" s="196" t="s">
        <v>318</v>
      </c>
      <c r="B30" s="18" t="str">
        <f t="shared" ca="1" si="1"/>
        <v>275kV OHL Tower</v>
      </c>
      <c r="C30" s="65" t="s">
        <v>364</v>
      </c>
      <c r="D30" s="201"/>
      <c r="E30" s="201"/>
      <c r="F30" s="201"/>
      <c r="G30" s="201"/>
      <c r="H30" s="201"/>
      <c r="I30" s="35">
        <f t="shared" ca="1" si="2"/>
        <v>2312.2355412345441</v>
      </c>
    </row>
    <row r="31" spans="1:9">
      <c r="A31" s="196" t="s">
        <v>319</v>
      </c>
      <c r="B31" s="18" t="str">
        <f t="shared" ca="1" si="1"/>
        <v>400kV Circuit Breaker</v>
      </c>
      <c r="C31" s="65" t="s">
        <v>364</v>
      </c>
      <c r="D31" s="201"/>
      <c r="E31" s="201"/>
      <c r="F31" s="201"/>
      <c r="G31" s="201"/>
      <c r="H31" s="201"/>
      <c r="I31" s="35">
        <f t="shared" ca="1" si="2"/>
        <v>99.637205078233606</v>
      </c>
    </row>
    <row r="32" spans="1:9">
      <c r="A32" s="196" t="s">
        <v>320</v>
      </c>
      <c r="B32" s="18" t="str">
        <f t="shared" ca="1" si="1"/>
        <v>400kV Transformer</v>
      </c>
      <c r="C32" s="65" t="s">
        <v>364</v>
      </c>
      <c r="D32" s="201"/>
      <c r="E32" s="201"/>
      <c r="F32" s="201"/>
      <c r="G32" s="201"/>
      <c r="H32" s="201"/>
      <c r="I32" s="35">
        <f t="shared" ca="1" si="2"/>
        <v>134.93622561160194</v>
      </c>
    </row>
    <row r="33" spans="1:9">
      <c r="A33" s="196" t="s">
        <v>321</v>
      </c>
      <c r="B33" s="18" t="str">
        <f t="shared" ca="1" si="1"/>
        <v>400kV Reactor</v>
      </c>
      <c r="C33" s="65" t="s">
        <v>364</v>
      </c>
      <c r="D33" s="201"/>
      <c r="E33" s="201"/>
      <c r="F33" s="201"/>
      <c r="G33" s="201"/>
      <c r="H33" s="201"/>
      <c r="I33" s="35">
        <f t="shared" ca="1" si="2"/>
        <v>23.794686522471999</v>
      </c>
    </row>
    <row r="34" spans="1:9">
      <c r="A34" s="196" t="s">
        <v>322</v>
      </c>
      <c r="B34" s="18" t="str">
        <f t="shared" ca="1" si="1"/>
        <v>400kV Underground Cable</v>
      </c>
      <c r="C34" s="65" t="s">
        <v>364</v>
      </c>
      <c r="D34" s="201"/>
      <c r="E34" s="201"/>
      <c r="F34" s="201"/>
      <c r="G34" s="201"/>
      <c r="H34" s="201"/>
      <c r="I34" s="35">
        <f t="shared" ca="1" si="2"/>
        <v>0</v>
      </c>
    </row>
    <row r="35" spans="1:9">
      <c r="A35" s="196" t="s">
        <v>323</v>
      </c>
      <c r="B35" s="18" t="str">
        <f t="shared" ca="1" si="1"/>
        <v>400kV OHL Conductor</v>
      </c>
      <c r="C35" s="65" t="s">
        <v>364</v>
      </c>
      <c r="D35" s="201"/>
      <c r="E35" s="201"/>
      <c r="F35" s="201"/>
      <c r="G35" s="201"/>
      <c r="H35" s="201"/>
      <c r="I35" s="35">
        <f t="shared" ca="1" si="2"/>
        <v>2861.4967624997562</v>
      </c>
    </row>
    <row r="36" spans="1:9">
      <c r="A36" s="196" t="s">
        <v>324</v>
      </c>
      <c r="B36" s="18" t="str">
        <f t="shared" ca="1" si="1"/>
        <v>400kV OHL Fittings</v>
      </c>
      <c r="C36" s="65" t="s">
        <v>364</v>
      </c>
      <c r="D36" s="201"/>
      <c r="E36" s="201"/>
      <c r="F36" s="201"/>
      <c r="G36" s="201"/>
      <c r="H36" s="201"/>
      <c r="I36" s="35">
        <f t="shared" ca="1" si="2"/>
        <v>9493.3805070399067</v>
      </c>
    </row>
    <row r="37" spans="1:9">
      <c r="A37" s="196" t="s">
        <v>325</v>
      </c>
      <c r="B37" s="18" t="str">
        <f t="shared" ca="1" si="1"/>
        <v>400kV OHL Tower</v>
      </c>
      <c r="C37" s="65" t="s">
        <v>364</v>
      </c>
      <c r="D37" s="201"/>
      <c r="E37" s="201"/>
      <c r="F37" s="201"/>
      <c r="G37" s="201"/>
      <c r="H37" s="201"/>
      <c r="I37" s="35">
        <f t="shared" ca="1" si="2"/>
        <v>955.46617241949139</v>
      </c>
    </row>
    <row r="38" spans="1:9">
      <c r="A38" s="196" t="s">
        <v>326</v>
      </c>
      <c r="B38" s="18" t="str">
        <f t="shared" ca="1" si="1"/>
        <v>No entry required</v>
      </c>
      <c r="C38" s="65" t="s">
        <v>364</v>
      </c>
      <c r="D38" s="201"/>
      <c r="E38" s="201"/>
      <c r="F38" s="201"/>
      <c r="G38" s="201"/>
      <c r="H38" s="201"/>
      <c r="I38" s="35">
        <f t="shared" ca="1" si="2"/>
        <v>0</v>
      </c>
    </row>
    <row r="39" spans="1:9">
      <c r="A39" s="196" t="s">
        <v>327</v>
      </c>
      <c r="B39" s="18" t="str">
        <f t="shared" ca="1" si="1"/>
        <v>No entry required</v>
      </c>
      <c r="C39" s="65" t="s">
        <v>364</v>
      </c>
      <c r="D39" s="201"/>
      <c r="E39" s="201"/>
      <c r="F39" s="201"/>
      <c r="G39" s="201"/>
      <c r="H39" s="201"/>
      <c r="I39" s="35">
        <f t="shared" ca="1" si="2"/>
        <v>0</v>
      </c>
    </row>
    <row r="40" spans="1:9">
      <c r="A40" s="196" t="s">
        <v>328</v>
      </c>
      <c r="B40" s="18" t="str">
        <f t="shared" ca="1" si="1"/>
        <v>No entry required</v>
      </c>
      <c r="C40" s="65" t="s">
        <v>364</v>
      </c>
      <c r="D40" s="201"/>
      <c r="E40" s="201"/>
      <c r="F40" s="201"/>
      <c r="G40" s="201"/>
      <c r="H40" s="201"/>
      <c r="I40" s="35">
        <f t="shared" ca="1" si="2"/>
        <v>0</v>
      </c>
    </row>
    <row r="41" spans="1:9">
      <c r="A41" s="196" t="s">
        <v>329</v>
      </c>
      <c r="B41" s="18" t="str">
        <f t="shared" ca="1" si="1"/>
        <v>No entry required</v>
      </c>
      <c r="C41" s="65" t="s">
        <v>364</v>
      </c>
      <c r="D41" s="201"/>
      <c r="E41" s="201"/>
      <c r="F41" s="201"/>
      <c r="G41" s="201"/>
      <c r="H41" s="201"/>
      <c r="I41" s="35">
        <f t="shared" ca="1" si="2"/>
        <v>0</v>
      </c>
    </row>
    <row r="42" spans="1:9">
      <c r="A42" s="196" t="s">
        <v>330</v>
      </c>
      <c r="B42" s="18" t="str">
        <f t="shared" ca="1" si="1"/>
        <v>No entry required</v>
      </c>
      <c r="C42" s="65" t="s">
        <v>364</v>
      </c>
      <c r="D42" s="201"/>
      <c r="E42" s="201"/>
      <c r="F42" s="201"/>
      <c r="G42" s="201"/>
      <c r="H42" s="201"/>
      <c r="I42" s="35">
        <f t="shared" ca="1" si="2"/>
        <v>0</v>
      </c>
    </row>
    <row r="43" spans="1:9">
      <c r="A43" s="196" t="s">
        <v>351</v>
      </c>
      <c r="B43" s="18" t="str">
        <f t="shared" ca="1" si="1"/>
        <v>No entry required</v>
      </c>
      <c r="C43" s="65" t="s">
        <v>364</v>
      </c>
      <c r="D43" s="201"/>
      <c r="E43" s="201"/>
      <c r="F43" s="201"/>
      <c r="G43" s="201"/>
      <c r="H43" s="201"/>
      <c r="I43" s="35">
        <f t="shared" ca="1" si="2"/>
        <v>0</v>
      </c>
    </row>
    <row r="44" spans="1:9">
      <c r="A44" s="196" t="s">
        <v>352</v>
      </c>
      <c r="B44" s="18" t="str">
        <f t="shared" ca="1" si="1"/>
        <v>No entry required</v>
      </c>
      <c r="C44" s="65" t="s">
        <v>364</v>
      </c>
      <c r="D44" s="201"/>
      <c r="E44" s="201"/>
      <c r="F44" s="201"/>
      <c r="G44" s="201"/>
      <c r="H44" s="201"/>
      <c r="I44" s="35">
        <f t="shared" ca="1" si="2"/>
        <v>0</v>
      </c>
    </row>
    <row r="45" spans="1:9">
      <c r="A45" s="196" t="s">
        <v>353</v>
      </c>
      <c r="B45" s="18" t="str">
        <f t="shared" ca="1" si="1"/>
        <v>No entry required</v>
      </c>
      <c r="C45" s="65" t="s">
        <v>364</v>
      </c>
      <c r="D45" s="201"/>
      <c r="E45" s="201"/>
      <c r="F45" s="201"/>
      <c r="G45" s="201"/>
      <c r="H45" s="201"/>
      <c r="I45" s="35">
        <f t="shared" ca="1" si="2"/>
        <v>0</v>
      </c>
    </row>
    <row r="46" spans="1:9">
      <c r="A46" s="196" t="s">
        <v>354</v>
      </c>
      <c r="B46" s="18" t="str">
        <f t="shared" ca="1" si="1"/>
        <v>No entry required</v>
      </c>
      <c r="C46" s="65" t="s">
        <v>364</v>
      </c>
      <c r="D46" s="201"/>
      <c r="E46" s="201"/>
      <c r="F46" s="201"/>
      <c r="G46" s="201"/>
      <c r="H46" s="201"/>
      <c r="I46" s="35">
        <f t="shared" ca="1" si="2"/>
        <v>0</v>
      </c>
    </row>
    <row r="47" spans="1:9">
      <c r="A47" s="196" t="s">
        <v>355</v>
      </c>
      <c r="B47" s="18" t="str">
        <f t="shared" ca="1" si="1"/>
        <v>No entry required</v>
      </c>
      <c r="C47" s="65" t="s">
        <v>364</v>
      </c>
      <c r="D47" s="201"/>
      <c r="E47" s="201"/>
      <c r="F47" s="201"/>
      <c r="G47" s="201"/>
      <c r="H47" s="201"/>
      <c r="I47" s="35">
        <f t="shared" ca="1" si="2"/>
        <v>0</v>
      </c>
    </row>
    <row r="48" spans="1:9">
      <c r="A48" s="196" t="s">
        <v>356</v>
      </c>
      <c r="B48" s="18" t="str">
        <f t="shared" ca="1" si="1"/>
        <v>No entry required</v>
      </c>
      <c r="C48" s="65" t="s">
        <v>364</v>
      </c>
      <c r="D48" s="201"/>
      <c r="E48" s="201"/>
      <c r="F48" s="201"/>
      <c r="G48" s="201"/>
      <c r="H48" s="201"/>
      <c r="I48" s="35">
        <f t="shared" ca="1" si="2"/>
        <v>0</v>
      </c>
    </row>
    <row r="49" spans="1:9">
      <c r="A49" s="196" t="s">
        <v>357</v>
      </c>
      <c r="B49" s="18" t="str">
        <f t="shared" ca="1" si="1"/>
        <v>No entry required</v>
      </c>
      <c r="C49" s="65" t="s">
        <v>364</v>
      </c>
      <c r="D49" s="201"/>
      <c r="E49" s="201"/>
      <c r="F49" s="201"/>
      <c r="G49" s="201"/>
      <c r="H49" s="201"/>
      <c r="I49" s="35">
        <f t="shared" ca="1" si="2"/>
        <v>0</v>
      </c>
    </row>
    <row r="50" spans="1:9">
      <c r="A50" s="196" t="s">
        <v>358</v>
      </c>
      <c r="B50" s="18" t="str">
        <f t="shared" ca="1" si="1"/>
        <v>No entry required</v>
      </c>
      <c r="C50" s="65" t="s">
        <v>364</v>
      </c>
      <c r="D50" s="201"/>
      <c r="E50" s="201"/>
      <c r="F50" s="201"/>
      <c r="G50" s="201"/>
      <c r="H50" s="201"/>
      <c r="I50" s="35">
        <f t="shared" ca="1" si="2"/>
        <v>0</v>
      </c>
    </row>
    <row r="51" spans="1:9">
      <c r="A51" s="196" t="s">
        <v>359</v>
      </c>
      <c r="B51" s="18" t="str">
        <f t="shared" ca="1" si="1"/>
        <v>No entry required</v>
      </c>
      <c r="C51" s="65" t="s">
        <v>364</v>
      </c>
      <c r="D51" s="201"/>
      <c r="E51" s="201"/>
      <c r="F51" s="201"/>
      <c r="G51" s="201"/>
      <c r="H51" s="201"/>
      <c r="I51" s="35">
        <f t="shared" ca="1" si="2"/>
        <v>0</v>
      </c>
    </row>
    <row r="52" spans="1:9">
      <c r="A52" s="196" t="s">
        <v>360</v>
      </c>
      <c r="B52" s="18" t="str">
        <f t="shared" ca="1" si="1"/>
        <v>No entry required</v>
      </c>
      <c r="C52" s="65" t="s">
        <v>364</v>
      </c>
      <c r="D52" s="201"/>
      <c r="E52" s="201"/>
      <c r="F52" s="201"/>
      <c r="G52" s="201"/>
      <c r="H52" s="201"/>
      <c r="I52" s="35">
        <f t="shared" ca="1" si="2"/>
        <v>0</v>
      </c>
    </row>
    <row r="53" spans="1:9">
      <c r="A53" s="196" t="s">
        <v>361</v>
      </c>
      <c r="B53" s="18" t="str">
        <f t="shared" ca="1" si="1"/>
        <v>No entry required</v>
      </c>
      <c r="C53" s="65" t="s">
        <v>364</v>
      </c>
      <c r="D53" s="201"/>
      <c r="E53" s="201"/>
      <c r="F53" s="201"/>
      <c r="G53" s="201"/>
      <c r="H53" s="201"/>
      <c r="I53" s="35">
        <f t="shared" ca="1" si="2"/>
        <v>0</v>
      </c>
    </row>
    <row r="54" spans="1:9">
      <c r="A54" s="17"/>
      <c r="B54" s="18" t="s">
        <v>29</v>
      </c>
      <c r="C54" s="65" t="s">
        <v>364</v>
      </c>
      <c r="D54" s="94">
        <f t="shared" ref="D54:I54" si="3">SUM(D17:D53)</f>
        <v>0</v>
      </c>
      <c r="E54" s="94">
        <f t="shared" si="3"/>
        <v>0</v>
      </c>
      <c r="F54" s="94">
        <f t="shared" si="3"/>
        <v>0</v>
      </c>
      <c r="G54" s="94">
        <f t="shared" si="3"/>
        <v>0</v>
      </c>
      <c r="H54" s="94">
        <f t="shared" si="3"/>
        <v>0</v>
      </c>
      <c r="I54" s="94">
        <f t="shared" ca="1" si="3"/>
        <v>29143.816925826242</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7030A0"/>
  </sheetPr>
  <dimension ref="A1:AU55"/>
  <sheetViews>
    <sheetView workbookViewId="0"/>
  </sheetViews>
  <sheetFormatPr defaultColWidth="9" defaultRowHeight="12.75"/>
  <cols>
    <col min="1" max="2" width="3.42578125" style="101" customWidth="1"/>
    <col min="3" max="3" width="51.28515625" style="101" bestFit="1" customWidth="1"/>
    <col min="4" max="4" width="46.5703125" style="101" bestFit="1" customWidth="1"/>
    <col min="5" max="5" width="1" style="101" customWidth="1"/>
    <col min="6" max="6" width="6.28515625" style="102" customWidth="1"/>
    <col min="7" max="17" width="9" style="101"/>
    <col min="18" max="18" width="1" style="101" customWidth="1"/>
    <col min="19" max="19" width="6.28515625" style="102" customWidth="1"/>
    <col min="20" max="20" width="9" style="101"/>
    <col min="21" max="21" width="1" style="101" customWidth="1"/>
    <col min="22" max="22" width="6.28515625" style="102" customWidth="1"/>
    <col min="23" max="33" width="9" style="101"/>
    <col min="34" max="34" width="1" style="101" customWidth="1"/>
    <col min="35" max="35" width="6.28515625" style="102" customWidth="1"/>
    <col min="36" max="46" width="9" style="101"/>
    <col min="47" max="47" width="9.42578125" style="101" bestFit="1" customWidth="1"/>
    <col min="48" max="16384" width="9" style="101"/>
  </cols>
  <sheetData>
    <row r="1" spans="1:47" ht="24.75">
      <c r="A1" s="1" t="str">
        <f>N0_Cover!A1</f>
        <v>RIIO-2 Business Plan Data Template</v>
      </c>
      <c r="B1" s="1"/>
      <c r="C1" s="2"/>
      <c r="D1" s="2"/>
      <c r="E1" s="2"/>
      <c r="F1" s="73"/>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row>
    <row r="2" spans="1:47" ht="22.5">
      <c r="A2" s="1" t="str">
        <f>N0_Cover!$B$12</f>
        <v>Scottish Power Transmission</v>
      </c>
      <c r="B2" s="1"/>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row>
    <row r="3" spans="1:47" ht="19.5">
      <c r="A3" s="5" t="str">
        <f>"Workbook " &amp; N0_Cover!$B$12</f>
        <v>Workbook Scottish Power Transmission</v>
      </c>
      <c r="B3" s="5"/>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row>
    <row r="4" spans="1:47" ht="18">
      <c r="A4" s="7" t="str">
        <f>"Submission Version " &amp; N0_Cover!$B$15 &amp; " - Submitted on " &amp; TEXT(N0_Cover!$B$16,"dd mmm yyyy")</f>
        <v>Submission Version 3.0 - Submitted on 09 Dec 2019</v>
      </c>
      <c r="B4" s="7"/>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row>
    <row r="5" spans="1:47" ht="18">
      <c r="A5" s="7" t="str">
        <f>"Template Version: " &amp; N0_Cover!$B$11</f>
        <v>Template Version: v3.0</v>
      </c>
      <c r="B5" s="7"/>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row>
    <row r="6" spans="1:47" ht="19.5">
      <c r="A6" s="5" t="str">
        <f ca="1">"Sheet: " &amp;VLOOKUP(RIGHT(CELL("filename",A1),LEN(CELL("filename",A1))-FIND("]",CELL("filename",A1))),'N0.1_Contents'!$A$11:$B$87,2,FALSE)</f>
        <v>Sheet: N3.01 132kV Circuit Breaker</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row>
    <row r="7" spans="1:47" ht="18">
      <c r="A7" s="7" t="str">
        <f>"Prices Base: " &amp; 'N0.5_Data_Constants'!C13</f>
        <v>Prices Base: 2018/19</v>
      </c>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row>
    <row r="8" spans="1:47" s="168" customFormat="1">
      <c r="A8" s="171" t="str">
        <f ca="1">"Error Checks: " &amp; IF(ISERROR(MATCH("Error",$A$9:$AU$9,0)),"OK","Error")</f>
        <v>Error Checks: OK</v>
      </c>
      <c r="B8" s="171"/>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row>
    <row r="9" spans="1:47" s="168" customFormat="1">
      <c r="A9" s="173" t="str">
        <f t="shared" ref="A9:AU9" ca="1" si="0">IF(ISERROR(MATCH("Error",A10:A55,0)),"-","Error")</f>
        <v>-</v>
      </c>
      <c r="B9" s="173" t="str">
        <f t="shared" si="0"/>
        <v>-</v>
      </c>
      <c r="C9" s="173" t="str">
        <f t="shared" si="0"/>
        <v>-</v>
      </c>
      <c r="D9" s="173" t="str">
        <f t="shared" si="0"/>
        <v>-</v>
      </c>
      <c r="E9" s="173" t="str">
        <f t="shared" si="0"/>
        <v>-</v>
      </c>
      <c r="F9" s="173" t="str">
        <f t="shared" si="0"/>
        <v>-</v>
      </c>
      <c r="G9" s="173" t="str">
        <f t="shared" si="0"/>
        <v>-</v>
      </c>
      <c r="H9" s="173" t="str">
        <f t="shared" si="0"/>
        <v>-</v>
      </c>
      <c r="I9" s="173" t="str">
        <f t="shared" si="0"/>
        <v>-</v>
      </c>
      <c r="J9" s="173" t="str">
        <f t="shared" si="0"/>
        <v>-</v>
      </c>
      <c r="K9" s="173" t="str">
        <f t="shared" si="0"/>
        <v>-</v>
      </c>
      <c r="L9" s="173" t="str">
        <f t="shared" si="0"/>
        <v>-</v>
      </c>
      <c r="M9" s="173" t="str">
        <f t="shared" si="0"/>
        <v>-</v>
      </c>
      <c r="N9" s="173" t="str">
        <f t="shared" si="0"/>
        <v>-</v>
      </c>
      <c r="O9" s="173" t="str">
        <f t="shared" si="0"/>
        <v>-</v>
      </c>
      <c r="P9" s="173" t="str">
        <f t="shared" si="0"/>
        <v>-</v>
      </c>
      <c r="Q9" s="173" t="str">
        <f t="shared" si="0"/>
        <v>-</v>
      </c>
      <c r="R9" s="173" t="str">
        <f t="shared" si="0"/>
        <v>-</v>
      </c>
      <c r="S9" s="173" t="str">
        <f t="shared" ca="1" si="0"/>
        <v>-</v>
      </c>
      <c r="T9" s="173" t="str">
        <f t="shared" si="0"/>
        <v>-</v>
      </c>
      <c r="U9" s="173" t="str">
        <f t="shared" si="0"/>
        <v>-</v>
      </c>
      <c r="V9" s="173" t="str">
        <f t="shared" ca="1" si="0"/>
        <v>-</v>
      </c>
      <c r="W9" s="173" t="str">
        <f t="shared" si="0"/>
        <v>-</v>
      </c>
      <c r="X9" s="173" t="str">
        <f t="shared" ca="1" si="0"/>
        <v>-</v>
      </c>
      <c r="Y9" s="173" t="str">
        <f t="shared" si="0"/>
        <v>-</v>
      </c>
      <c r="Z9" s="173" t="str">
        <f t="shared" si="0"/>
        <v>-</v>
      </c>
      <c r="AA9" s="173" t="str">
        <f t="shared" si="0"/>
        <v>-</v>
      </c>
      <c r="AB9" s="173" t="str">
        <f t="shared" si="0"/>
        <v>-</v>
      </c>
      <c r="AC9" s="173" t="str">
        <f t="shared" si="0"/>
        <v>-</v>
      </c>
      <c r="AD9" s="173" t="str">
        <f t="shared" si="0"/>
        <v>-</v>
      </c>
      <c r="AE9" s="173" t="str">
        <f t="shared" si="0"/>
        <v>-</v>
      </c>
      <c r="AF9" s="173" t="str">
        <f t="shared" si="0"/>
        <v>-</v>
      </c>
      <c r="AG9" s="173" t="str">
        <f t="shared" si="0"/>
        <v>-</v>
      </c>
      <c r="AH9" s="173" t="str">
        <f t="shared" si="0"/>
        <v>-</v>
      </c>
      <c r="AI9" s="173" t="str">
        <f t="shared" ca="1" si="0"/>
        <v>-</v>
      </c>
      <c r="AJ9" s="173" t="str">
        <f t="shared" si="0"/>
        <v>-</v>
      </c>
      <c r="AK9" s="173" t="str">
        <f t="shared" si="0"/>
        <v>-</v>
      </c>
      <c r="AL9" s="173" t="str">
        <f t="shared" si="0"/>
        <v>-</v>
      </c>
      <c r="AM9" s="173" t="str">
        <f t="shared" si="0"/>
        <v>-</v>
      </c>
      <c r="AN9" s="173" t="str">
        <f t="shared" si="0"/>
        <v>-</v>
      </c>
      <c r="AO9" s="173" t="str">
        <f t="shared" si="0"/>
        <v>-</v>
      </c>
      <c r="AP9" s="173" t="str">
        <f t="shared" si="0"/>
        <v>-</v>
      </c>
      <c r="AQ9" s="173" t="str">
        <f t="shared" si="0"/>
        <v>-</v>
      </c>
      <c r="AR9" s="173" t="str">
        <f t="shared" si="0"/>
        <v>-</v>
      </c>
      <c r="AS9" s="173" t="str">
        <f t="shared" si="0"/>
        <v>-</v>
      </c>
      <c r="AT9" s="173" t="str">
        <f t="shared" si="0"/>
        <v>-</v>
      </c>
      <c r="AU9" s="173" t="str">
        <f t="shared" si="0"/>
        <v>-</v>
      </c>
    </row>
    <row r="12" spans="1:47" ht="19.5">
      <c r="A12" s="11" t="str">
        <f ca="1">SUBSTITUTE(VLOOKUP(RIGHT(CELL("filename",A1),LEN(CELL("filename",A1))-FIND("]",CELL("filename",A1))),'N0.1_Contents'!$A$11:$B$87,2,FALSE), LEFT(VLOOKUP(RIGHT(CELL("filename",A1),LEN(CELL("filename",A1))-FIND("]",CELL("filename",A1))),'N0.1_Contents'!$A$11:$B$87,2,FALSE),FIND(" ",VLOOKUP(RIGHT(CELL("filename",A1),LEN(CELL("filename",A1))-FIND("]",CELL("filename",A1))),'N0.1_Contents'!$A$11:$B$87,2,FALSE))),"")</f>
        <v>132kV Circuit Breaker</v>
      </c>
      <c r="B12" s="11"/>
      <c r="D12"/>
      <c r="F12" s="11" t="s">
        <v>0</v>
      </c>
      <c r="S12" s="11" t="s">
        <v>2</v>
      </c>
      <c r="W12" s="190" t="s">
        <v>331</v>
      </c>
      <c r="X12" s="189" t="str">
        <f ca="1">VLOOKUP(A12, 'N0.6_Lookup_References'!A14:B50, 2, FALSE)</f>
        <v>#</v>
      </c>
      <c r="AI12" s="11"/>
    </row>
    <row r="13" spans="1:47" ht="15">
      <c r="C13" s="12"/>
      <c r="D13"/>
      <c r="S13" s="124" t="s">
        <v>152</v>
      </c>
      <c r="V13" s="124" t="s">
        <v>150</v>
      </c>
      <c r="AI13" s="124" t="s">
        <v>151</v>
      </c>
    </row>
    <row r="14" spans="1:47" s="112" customFormat="1" ht="13.9" customHeight="1" thickBot="1">
      <c r="A14" s="297" t="s">
        <v>24</v>
      </c>
      <c r="B14" s="299" t="s">
        <v>384</v>
      </c>
      <c r="C14" s="111"/>
      <c r="D14" s="104"/>
      <c r="E14" s="101"/>
      <c r="F14" s="110" t="s">
        <v>53</v>
      </c>
      <c r="G14" s="109" t="s">
        <v>14</v>
      </c>
      <c r="H14" s="21" t="s">
        <v>15</v>
      </c>
      <c r="I14" s="22" t="s">
        <v>16</v>
      </c>
      <c r="J14" s="23" t="s">
        <v>17</v>
      </c>
      <c r="K14" s="24" t="s">
        <v>18</v>
      </c>
      <c r="L14" s="25" t="s">
        <v>19</v>
      </c>
      <c r="M14" s="26" t="s">
        <v>20</v>
      </c>
      <c r="N14" s="29" t="s">
        <v>21</v>
      </c>
      <c r="O14" s="27" t="s">
        <v>22</v>
      </c>
      <c r="P14" s="31" t="s">
        <v>23</v>
      </c>
      <c r="Q14" s="108" t="s">
        <v>29</v>
      </c>
      <c r="R14" s="101"/>
      <c r="S14" s="110" t="s">
        <v>53</v>
      </c>
      <c r="T14" s="110" t="s">
        <v>94</v>
      </c>
      <c r="U14" s="101"/>
      <c r="V14" s="110" t="s">
        <v>53</v>
      </c>
      <c r="W14" s="109" t="s">
        <v>14</v>
      </c>
      <c r="X14" s="21" t="s">
        <v>15</v>
      </c>
      <c r="Y14" s="22" t="s">
        <v>16</v>
      </c>
      <c r="Z14" s="23" t="s">
        <v>17</v>
      </c>
      <c r="AA14" s="24" t="s">
        <v>18</v>
      </c>
      <c r="AB14" s="25" t="s">
        <v>19</v>
      </c>
      <c r="AC14" s="26" t="s">
        <v>20</v>
      </c>
      <c r="AD14" s="29" t="s">
        <v>21</v>
      </c>
      <c r="AE14" s="27" t="s">
        <v>22</v>
      </c>
      <c r="AF14" s="31" t="s">
        <v>23</v>
      </c>
      <c r="AG14" s="108" t="s">
        <v>29</v>
      </c>
      <c r="AH14" s="101"/>
      <c r="AI14" s="110" t="s">
        <v>53</v>
      </c>
      <c r="AJ14" s="109" t="s">
        <v>5</v>
      </c>
      <c r="AK14" s="21" t="s">
        <v>6</v>
      </c>
      <c r="AL14" s="22" t="s">
        <v>7</v>
      </c>
      <c r="AM14" s="23" t="s">
        <v>8</v>
      </c>
      <c r="AN14" s="24" t="s">
        <v>9</v>
      </c>
      <c r="AO14" s="25" t="s">
        <v>116</v>
      </c>
      <c r="AP14" s="26" t="s">
        <v>117</v>
      </c>
      <c r="AQ14" s="29" t="s">
        <v>118</v>
      </c>
      <c r="AR14" s="27" t="s">
        <v>119</v>
      </c>
      <c r="AS14" s="31" t="s">
        <v>120</v>
      </c>
      <c r="AT14" s="108" t="s">
        <v>29</v>
      </c>
      <c r="AU14" s="108" t="s">
        <v>47</v>
      </c>
    </row>
    <row r="15" spans="1:47" s="112" customFormat="1" ht="14.25" customHeight="1">
      <c r="A15" s="298"/>
      <c r="B15" s="300"/>
      <c r="C15" s="107" t="s">
        <v>383</v>
      </c>
      <c r="D15" s="104"/>
      <c r="E15" s="101"/>
      <c r="F15" s="103" t="s">
        <v>205</v>
      </c>
      <c r="G15" s="34"/>
      <c r="H15" s="34"/>
      <c r="I15" s="34"/>
      <c r="J15" s="34"/>
      <c r="K15" s="34"/>
      <c r="L15" s="34"/>
      <c r="M15" s="34"/>
      <c r="N15" s="34"/>
      <c r="O15" s="34"/>
      <c r="P15" s="34"/>
      <c r="Q15" s="35">
        <f t="shared" ref="Q15:Q34" si="1">SUM(G15:P15)</f>
        <v>0</v>
      </c>
      <c r="R15" s="101"/>
      <c r="S15" s="103"/>
      <c r="T15" s="34"/>
      <c r="U15" s="101"/>
      <c r="V15" s="103"/>
      <c r="W15" s="34"/>
      <c r="X15" s="34"/>
      <c r="Y15" s="34"/>
      <c r="Z15" s="34"/>
      <c r="AA15" s="34"/>
      <c r="AB15" s="34"/>
      <c r="AC15" s="34"/>
      <c r="AD15" s="34"/>
      <c r="AE15" s="34"/>
      <c r="AF15" s="34"/>
      <c r="AG15" s="35">
        <f t="shared" ref="AG15:AG33" si="2">SUM(W15:AF15)</f>
        <v>0</v>
      </c>
      <c r="AH15" s="101"/>
      <c r="AI15" s="103"/>
      <c r="AJ15" s="34"/>
      <c r="AK15" s="34"/>
      <c r="AL15" s="34"/>
      <c r="AM15" s="34"/>
      <c r="AN15" s="34"/>
      <c r="AO15" s="34"/>
      <c r="AP15" s="34"/>
      <c r="AQ15" s="34"/>
      <c r="AR15" s="34"/>
      <c r="AS15" s="34"/>
      <c r="AT15" s="35">
        <f t="shared" ref="AT15:AT33" si="3">SUM(AJ15:AS15)</f>
        <v>0</v>
      </c>
      <c r="AU15" s="103"/>
    </row>
    <row r="16" spans="1:47" s="112" customFormat="1" ht="14.25">
      <c r="A16" s="298"/>
      <c r="B16" s="300"/>
      <c r="C16" s="105" t="s">
        <v>554</v>
      </c>
      <c r="D16" s="104"/>
      <c r="E16" s="101"/>
      <c r="F16" s="103" t="s">
        <v>105</v>
      </c>
      <c r="G16" s="150">
        <v>1.6618159589338283E-2</v>
      </c>
      <c r="H16" s="150">
        <v>2.4521571500203718</v>
      </c>
      <c r="I16" s="150">
        <v>1.086329085282886</v>
      </c>
      <c r="J16" s="150">
        <v>1.6591692799488011</v>
      </c>
      <c r="K16" s="150">
        <v>1.6726732227743852</v>
      </c>
      <c r="L16" s="150">
        <v>0.98927342387901884</v>
      </c>
      <c r="M16" s="150">
        <v>0.46746174413355873</v>
      </c>
      <c r="N16" s="150">
        <v>0</v>
      </c>
      <c r="O16" s="150">
        <v>0</v>
      </c>
      <c r="P16" s="150">
        <v>7.4385654705765436</v>
      </c>
      <c r="Q16" s="35">
        <f t="shared" si="1"/>
        <v>15.782247536204904</v>
      </c>
      <c r="R16" s="101"/>
      <c r="S16" s="103" t="str">
        <f ca="1">$X$12</f>
        <v>#</v>
      </c>
      <c r="T16" s="34"/>
      <c r="U16" s="101"/>
      <c r="V16" s="103" t="str">
        <f ca="1">$X$12</f>
        <v>#</v>
      </c>
      <c r="W16" s="150">
        <v>7</v>
      </c>
      <c r="X16" s="150">
        <v>172</v>
      </c>
      <c r="Y16" s="150">
        <v>18</v>
      </c>
      <c r="Z16" s="150">
        <v>15</v>
      </c>
      <c r="AA16" s="150">
        <v>11</v>
      </c>
      <c r="AB16" s="150">
        <v>5</v>
      </c>
      <c r="AC16" s="150">
        <v>2</v>
      </c>
      <c r="AD16" s="150">
        <v>0</v>
      </c>
      <c r="AE16" s="150">
        <v>0</v>
      </c>
      <c r="AF16" s="150">
        <v>8</v>
      </c>
      <c r="AG16" s="35">
        <f t="shared" si="2"/>
        <v>238</v>
      </c>
      <c r="AH16" s="101"/>
      <c r="AI16" s="103" t="str">
        <f ca="1">$X$12</f>
        <v>#</v>
      </c>
      <c r="AJ16" s="150">
        <v>140</v>
      </c>
      <c r="AK16" s="150">
        <v>26</v>
      </c>
      <c r="AL16" s="150">
        <v>0</v>
      </c>
      <c r="AM16" s="150">
        <v>0</v>
      </c>
      <c r="AN16" s="150">
        <v>0</v>
      </c>
      <c r="AO16" s="150">
        <v>0</v>
      </c>
      <c r="AP16" s="150">
        <v>0</v>
      </c>
      <c r="AQ16" s="150">
        <v>64</v>
      </c>
      <c r="AR16" s="150">
        <v>8</v>
      </c>
      <c r="AS16" s="150">
        <v>0</v>
      </c>
      <c r="AT16" s="35">
        <f t="shared" si="3"/>
        <v>238</v>
      </c>
      <c r="AU16" s="103" t="str">
        <f>IF(ABS(AG16-AT16)&lt;0.01,"OK","Error")</f>
        <v>OK</v>
      </c>
    </row>
    <row r="17" spans="1:47" s="112" customFormat="1" ht="14.25">
      <c r="A17" s="298"/>
      <c r="B17" s="300"/>
      <c r="C17" s="302" t="s">
        <v>115</v>
      </c>
      <c r="D17" s="104" t="s">
        <v>206</v>
      </c>
      <c r="E17" s="101"/>
      <c r="F17" s="103" t="s">
        <v>105</v>
      </c>
      <c r="G17" s="150">
        <v>2.3784911758804195E-3</v>
      </c>
      <c r="H17" s="151">
        <v>1.0297554026681501E-2</v>
      </c>
      <c r="I17" s="151">
        <v>0</v>
      </c>
      <c r="J17" s="151">
        <v>0</v>
      </c>
      <c r="K17" s="151">
        <v>0</v>
      </c>
      <c r="L17" s="151">
        <v>0</v>
      </c>
      <c r="M17" s="151">
        <v>0</v>
      </c>
      <c r="N17" s="151">
        <v>0</v>
      </c>
      <c r="O17" s="151">
        <v>0</v>
      </c>
      <c r="P17" s="151">
        <v>0</v>
      </c>
      <c r="Q17" s="35">
        <f t="shared" si="1"/>
        <v>1.2676045202561921E-2</v>
      </c>
      <c r="R17" s="101"/>
      <c r="S17" s="103" t="str">
        <f t="shared" ref="S17:S34" ca="1" si="4">$X$12</f>
        <v>#</v>
      </c>
      <c r="T17" s="106">
        <v>4</v>
      </c>
      <c r="U17" s="101"/>
      <c r="V17" s="103" t="str">
        <f t="shared" ref="V17:V34" ca="1" si="5">$X$12</f>
        <v>#</v>
      </c>
      <c r="W17" s="150">
        <v>1</v>
      </c>
      <c r="X17" s="151">
        <v>3</v>
      </c>
      <c r="Y17" s="151">
        <v>0</v>
      </c>
      <c r="Z17" s="151">
        <v>0</v>
      </c>
      <c r="AA17" s="151">
        <v>0</v>
      </c>
      <c r="AB17" s="151">
        <v>0</v>
      </c>
      <c r="AC17" s="151">
        <v>0</v>
      </c>
      <c r="AD17" s="151">
        <v>0</v>
      </c>
      <c r="AE17" s="151">
        <v>0</v>
      </c>
      <c r="AF17" s="151">
        <v>0</v>
      </c>
      <c r="AG17" s="35">
        <f t="shared" si="2"/>
        <v>4</v>
      </c>
      <c r="AH17" s="101"/>
      <c r="AI17" s="103" t="str">
        <f t="shared" ref="AI17:AI34" ca="1" si="6">$X$12</f>
        <v>#</v>
      </c>
      <c r="AJ17" s="150">
        <v>4</v>
      </c>
      <c r="AK17" s="151">
        <v>0</v>
      </c>
      <c r="AL17" s="151">
        <v>0</v>
      </c>
      <c r="AM17" s="151">
        <v>0</v>
      </c>
      <c r="AN17" s="151">
        <v>0</v>
      </c>
      <c r="AO17" s="151">
        <v>0</v>
      </c>
      <c r="AP17" s="151">
        <v>0</v>
      </c>
      <c r="AQ17" s="151">
        <v>0</v>
      </c>
      <c r="AR17" s="151">
        <v>0</v>
      </c>
      <c r="AS17" s="151">
        <v>0</v>
      </c>
      <c r="AT17" s="35">
        <f t="shared" si="3"/>
        <v>4</v>
      </c>
      <c r="AU17" s="103" t="str">
        <f t="shared" ref="AU17:AU34" si="7">IF(ABS(AG17-AT17)&lt;0.01,"OK","Error")</f>
        <v>OK</v>
      </c>
    </row>
    <row r="18" spans="1:47" s="112" customFormat="1" ht="14.25">
      <c r="A18" s="298"/>
      <c r="B18" s="300"/>
      <c r="C18" s="302"/>
      <c r="D18" s="104" t="s">
        <v>207</v>
      </c>
      <c r="E18" s="101"/>
      <c r="F18" s="103" t="s">
        <v>105</v>
      </c>
      <c r="G18" s="150">
        <v>0</v>
      </c>
      <c r="H18" s="151">
        <v>0</v>
      </c>
      <c r="I18" s="151">
        <v>0</v>
      </c>
      <c r="J18" s="151">
        <v>0</v>
      </c>
      <c r="K18" s="151">
        <v>0</v>
      </c>
      <c r="L18" s="151">
        <v>0</v>
      </c>
      <c r="M18" s="151">
        <v>0</v>
      </c>
      <c r="N18" s="151">
        <v>0</v>
      </c>
      <c r="O18" s="151">
        <v>0</v>
      </c>
      <c r="P18" s="151">
        <v>0</v>
      </c>
      <c r="Q18" s="35">
        <f t="shared" si="1"/>
        <v>0</v>
      </c>
      <c r="R18" s="101"/>
      <c r="S18" s="103" t="str">
        <f t="shared" ca="1" si="4"/>
        <v>#</v>
      </c>
      <c r="T18" s="106">
        <v>0</v>
      </c>
      <c r="U18" s="101"/>
      <c r="V18" s="103" t="str">
        <f t="shared" ca="1" si="5"/>
        <v>#</v>
      </c>
      <c r="W18" s="150">
        <v>0</v>
      </c>
      <c r="X18" s="151">
        <v>0</v>
      </c>
      <c r="Y18" s="151">
        <v>0</v>
      </c>
      <c r="Z18" s="151">
        <v>0</v>
      </c>
      <c r="AA18" s="151">
        <v>0</v>
      </c>
      <c r="AB18" s="151">
        <v>0</v>
      </c>
      <c r="AC18" s="151">
        <v>0</v>
      </c>
      <c r="AD18" s="151">
        <v>0</v>
      </c>
      <c r="AE18" s="151">
        <v>0</v>
      </c>
      <c r="AF18" s="151">
        <v>0</v>
      </c>
      <c r="AG18" s="35">
        <f t="shared" si="2"/>
        <v>0</v>
      </c>
      <c r="AH18" s="101"/>
      <c r="AI18" s="103" t="str">
        <f t="shared" ca="1" si="6"/>
        <v>#</v>
      </c>
      <c r="AJ18" s="150">
        <v>0</v>
      </c>
      <c r="AK18" s="151">
        <v>0</v>
      </c>
      <c r="AL18" s="151">
        <v>0</v>
      </c>
      <c r="AM18" s="151">
        <v>0</v>
      </c>
      <c r="AN18" s="151">
        <v>0</v>
      </c>
      <c r="AO18" s="151">
        <v>0</v>
      </c>
      <c r="AP18" s="151">
        <v>0</v>
      </c>
      <c r="AQ18" s="151">
        <v>0</v>
      </c>
      <c r="AR18" s="151">
        <v>0</v>
      </c>
      <c r="AS18" s="151">
        <v>0</v>
      </c>
      <c r="AT18" s="35">
        <f t="shared" si="3"/>
        <v>0</v>
      </c>
      <c r="AU18" s="103" t="str">
        <f t="shared" si="7"/>
        <v>OK</v>
      </c>
    </row>
    <row r="19" spans="1:47" s="112" customFormat="1" ht="14.25">
      <c r="A19" s="298"/>
      <c r="B19" s="300"/>
      <c r="C19" s="302"/>
      <c r="D19" s="104" t="s">
        <v>3</v>
      </c>
      <c r="E19" s="101"/>
      <c r="F19" s="103" t="s">
        <v>105</v>
      </c>
      <c r="G19" s="150">
        <v>-2.3784911752266699E-3</v>
      </c>
      <c r="H19" s="151">
        <v>-0.62927314553823788</v>
      </c>
      <c r="I19" s="151">
        <v>1.094036838130124</v>
      </c>
      <c r="J19" s="151">
        <v>-0.35344627894182556</v>
      </c>
      <c r="K19" s="151">
        <v>-0.37267220250535749</v>
      </c>
      <c r="L19" s="151">
        <v>0.77013820208468986</v>
      </c>
      <c r="M19" s="151">
        <v>0.49796015572265512</v>
      </c>
      <c r="N19" s="151">
        <v>0</v>
      </c>
      <c r="O19" s="151">
        <v>0</v>
      </c>
      <c r="P19" s="151">
        <v>0.51531892592675899</v>
      </c>
      <c r="Q19" s="35">
        <f t="shared" si="1"/>
        <v>1.5196840037035804</v>
      </c>
      <c r="R19" s="101"/>
      <c r="S19" s="103" t="str">
        <f t="shared" ca="1" si="4"/>
        <v>#</v>
      </c>
      <c r="T19" s="34"/>
      <c r="U19" s="101"/>
      <c r="V19" s="103" t="str">
        <f t="shared" ca="1" si="5"/>
        <v>#</v>
      </c>
      <c r="W19" s="150">
        <v>-1</v>
      </c>
      <c r="X19" s="151">
        <v>-15</v>
      </c>
      <c r="Y19" s="151">
        <v>17</v>
      </c>
      <c r="Z19" s="151">
        <v>-4</v>
      </c>
      <c r="AA19" s="151">
        <v>-3</v>
      </c>
      <c r="AB19" s="151">
        <v>4</v>
      </c>
      <c r="AC19" s="151">
        <v>2</v>
      </c>
      <c r="AD19" s="151">
        <v>0</v>
      </c>
      <c r="AE19" s="151">
        <v>0</v>
      </c>
      <c r="AF19" s="151">
        <v>0</v>
      </c>
      <c r="AG19" s="35">
        <f t="shared" si="2"/>
        <v>0</v>
      </c>
      <c r="AH19" s="101"/>
      <c r="AI19" s="103" t="str">
        <f t="shared" ca="1" si="6"/>
        <v>#</v>
      </c>
      <c r="AJ19" s="150">
        <v>1</v>
      </c>
      <c r="AK19" s="151">
        <v>-2</v>
      </c>
      <c r="AL19" s="151">
        <v>2</v>
      </c>
      <c r="AM19" s="151">
        <v>0</v>
      </c>
      <c r="AN19" s="151">
        <v>0</v>
      </c>
      <c r="AO19" s="151">
        <v>0</v>
      </c>
      <c r="AP19" s="151">
        <v>0</v>
      </c>
      <c r="AQ19" s="151">
        <v>-47</v>
      </c>
      <c r="AR19" s="151">
        <v>38</v>
      </c>
      <c r="AS19" s="151">
        <v>8</v>
      </c>
      <c r="AT19" s="35">
        <f t="shared" si="3"/>
        <v>0</v>
      </c>
      <c r="AU19" s="103" t="str">
        <f t="shared" si="7"/>
        <v>OK</v>
      </c>
    </row>
    <row r="20" spans="1:47" s="112" customFormat="1" ht="14.25">
      <c r="A20" s="298"/>
      <c r="B20" s="300"/>
      <c r="C20" s="302"/>
      <c r="D20" s="104" t="s">
        <v>114</v>
      </c>
      <c r="E20" s="101"/>
      <c r="F20" s="103" t="s">
        <v>105</v>
      </c>
      <c r="G20" s="150">
        <v>0</v>
      </c>
      <c r="H20" s="151">
        <v>0</v>
      </c>
      <c r="I20" s="151">
        <v>0</v>
      </c>
      <c r="J20" s="151">
        <v>0</v>
      </c>
      <c r="K20" s="151">
        <v>0</v>
      </c>
      <c r="L20" s="151">
        <v>0</v>
      </c>
      <c r="M20" s="151">
        <v>0</v>
      </c>
      <c r="N20" s="151">
        <v>0</v>
      </c>
      <c r="O20" s="151">
        <v>0</v>
      </c>
      <c r="P20" s="151">
        <v>0</v>
      </c>
      <c r="Q20" s="35">
        <f t="shared" si="1"/>
        <v>0</v>
      </c>
      <c r="R20" s="101"/>
      <c r="S20" s="103" t="str">
        <f t="shared" ca="1" si="4"/>
        <v>#</v>
      </c>
      <c r="T20" s="106">
        <v>0</v>
      </c>
      <c r="U20" s="101"/>
      <c r="V20" s="103" t="str">
        <f t="shared" ca="1" si="5"/>
        <v>#</v>
      </c>
      <c r="W20" s="150">
        <v>0</v>
      </c>
      <c r="X20" s="151">
        <v>0</v>
      </c>
      <c r="Y20" s="151">
        <v>0</v>
      </c>
      <c r="Z20" s="151">
        <v>0</v>
      </c>
      <c r="AA20" s="151">
        <v>0</v>
      </c>
      <c r="AB20" s="151">
        <v>0</v>
      </c>
      <c r="AC20" s="151">
        <v>0</v>
      </c>
      <c r="AD20" s="151">
        <v>0</v>
      </c>
      <c r="AE20" s="151">
        <v>0</v>
      </c>
      <c r="AF20" s="151">
        <v>0</v>
      </c>
      <c r="AG20" s="35">
        <f t="shared" si="2"/>
        <v>0</v>
      </c>
      <c r="AH20" s="101"/>
      <c r="AI20" s="103" t="str">
        <f t="shared" ca="1" si="6"/>
        <v>#</v>
      </c>
      <c r="AJ20" s="150">
        <v>0</v>
      </c>
      <c r="AK20" s="151">
        <v>0</v>
      </c>
      <c r="AL20" s="151">
        <v>0</v>
      </c>
      <c r="AM20" s="151">
        <v>0</v>
      </c>
      <c r="AN20" s="151">
        <v>0</v>
      </c>
      <c r="AO20" s="151">
        <v>0</v>
      </c>
      <c r="AP20" s="151">
        <v>0</v>
      </c>
      <c r="AQ20" s="151">
        <v>0</v>
      </c>
      <c r="AR20" s="151">
        <v>0</v>
      </c>
      <c r="AS20" s="151">
        <v>0</v>
      </c>
      <c r="AT20" s="35">
        <f t="shared" si="3"/>
        <v>0</v>
      </c>
      <c r="AU20" s="103" t="str">
        <f t="shared" si="7"/>
        <v>OK</v>
      </c>
    </row>
    <row r="21" spans="1:47" s="112" customFormat="1" ht="14.25">
      <c r="A21" s="298"/>
      <c r="B21" s="300"/>
      <c r="C21" s="302"/>
      <c r="D21" s="104" t="s">
        <v>104</v>
      </c>
      <c r="E21" s="101"/>
      <c r="F21" s="103" t="s">
        <v>105</v>
      </c>
      <c r="G21" s="34"/>
      <c r="H21" s="34"/>
      <c r="I21" s="34"/>
      <c r="J21" s="34"/>
      <c r="K21" s="34"/>
      <c r="L21" s="34"/>
      <c r="M21" s="34"/>
      <c r="N21" s="34"/>
      <c r="O21" s="34"/>
      <c r="P21" s="34"/>
      <c r="Q21" s="35">
        <f t="shared" si="1"/>
        <v>0</v>
      </c>
      <c r="R21" s="101"/>
      <c r="S21" s="103" t="str">
        <f t="shared" ca="1" si="4"/>
        <v>#</v>
      </c>
      <c r="T21" s="34"/>
      <c r="U21" s="101"/>
      <c r="V21" s="103" t="str">
        <f t="shared" ca="1" si="5"/>
        <v>#</v>
      </c>
      <c r="W21" s="34"/>
      <c r="X21" s="34"/>
      <c r="Y21" s="34"/>
      <c r="Z21" s="34"/>
      <c r="AA21" s="34"/>
      <c r="AB21" s="34"/>
      <c r="AC21" s="34"/>
      <c r="AD21" s="34"/>
      <c r="AE21" s="34"/>
      <c r="AF21" s="34"/>
      <c r="AG21" s="35">
        <f t="shared" si="2"/>
        <v>0</v>
      </c>
      <c r="AH21" s="101"/>
      <c r="AI21" s="103" t="str">
        <f t="shared" ca="1" si="6"/>
        <v>#</v>
      </c>
      <c r="AJ21" s="34"/>
      <c r="AK21" s="34"/>
      <c r="AL21" s="34"/>
      <c r="AM21" s="34"/>
      <c r="AN21" s="34"/>
      <c r="AO21" s="34"/>
      <c r="AP21" s="34"/>
      <c r="AQ21" s="34"/>
      <c r="AR21" s="34"/>
      <c r="AS21" s="34"/>
      <c r="AT21" s="35">
        <f t="shared" si="3"/>
        <v>0</v>
      </c>
      <c r="AU21" s="103" t="str">
        <f t="shared" si="7"/>
        <v>OK</v>
      </c>
    </row>
    <row r="22" spans="1:47" s="112" customFormat="1" ht="14.25">
      <c r="A22" s="298"/>
      <c r="B22" s="300"/>
      <c r="C22" s="302"/>
      <c r="D22" s="104" t="s">
        <v>113</v>
      </c>
      <c r="E22" s="101"/>
      <c r="F22" s="103" t="s">
        <v>105</v>
      </c>
      <c r="G22" s="150">
        <v>0</v>
      </c>
      <c r="H22" s="151">
        <v>0.11586821137282208</v>
      </c>
      <c r="I22" s="151">
        <v>-0.8149085671132783</v>
      </c>
      <c r="J22" s="151">
        <v>-2.9851282715765454E-2</v>
      </c>
      <c r="K22" s="151">
        <v>-0.15794829962150206</v>
      </c>
      <c r="L22" s="151">
        <v>-0.20621083743440627</v>
      </c>
      <c r="M22" s="151">
        <v>0</v>
      </c>
      <c r="N22" s="151">
        <v>0</v>
      </c>
      <c r="O22" s="151">
        <v>0</v>
      </c>
      <c r="P22" s="151">
        <v>-0.75922807271246795</v>
      </c>
      <c r="Q22" s="35">
        <f t="shared" si="1"/>
        <v>-1.8522788482245978</v>
      </c>
      <c r="R22" s="101"/>
      <c r="S22" s="103" t="str">
        <f t="shared" ca="1" si="4"/>
        <v>#</v>
      </c>
      <c r="T22" s="106">
        <v>28</v>
      </c>
      <c r="U22" s="101"/>
      <c r="V22" s="103" t="str">
        <f t="shared" ca="1" si="5"/>
        <v>#</v>
      </c>
      <c r="W22" s="150">
        <v>0</v>
      </c>
      <c r="X22" s="151">
        <v>20</v>
      </c>
      <c r="Y22" s="151">
        <v>-13</v>
      </c>
      <c r="Z22" s="151">
        <v>0</v>
      </c>
      <c r="AA22" s="151">
        <v>-1</v>
      </c>
      <c r="AB22" s="151">
        <v>-1</v>
      </c>
      <c r="AC22" s="151">
        <v>0</v>
      </c>
      <c r="AD22" s="151">
        <v>0</v>
      </c>
      <c r="AE22" s="151">
        <v>0</v>
      </c>
      <c r="AF22" s="151">
        <v>-1</v>
      </c>
      <c r="AG22" s="35">
        <f t="shared" si="2"/>
        <v>4</v>
      </c>
      <c r="AH22" s="101"/>
      <c r="AI22" s="103" t="str">
        <f t="shared" ca="1" si="6"/>
        <v>#</v>
      </c>
      <c r="AJ22" s="150">
        <v>26</v>
      </c>
      <c r="AK22" s="151">
        <v>-1</v>
      </c>
      <c r="AL22" s="151">
        <v>0</v>
      </c>
      <c r="AM22" s="151">
        <v>0</v>
      </c>
      <c r="AN22" s="151">
        <v>0</v>
      </c>
      <c r="AO22" s="151">
        <v>0</v>
      </c>
      <c r="AP22" s="151">
        <v>0</v>
      </c>
      <c r="AQ22" s="151">
        <v>-13</v>
      </c>
      <c r="AR22" s="151">
        <v>-8</v>
      </c>
      <c r="AS22" s="151">
        <v>0</v>
      </c>
      <c r="AT22" s="35">
        <f t="shared" si="3"/>
        <v>4</v>
      </c>
      <c r="AU22" s="103" t="str">
        <f t="shared" si="7"/>
        <v>OK</v>
      </c>
    </row>
    <row r="23" spans="1:47" s="112" customFormat="1" ht="14.25">
      <c r="A23" s="298"/>
      <c r="B23" s="300"/>
      <c r="C23" s="302"/>
      <c r="D23" s="104" t="s">
        <v>389</v>
      </c>
      <c r="E23" s="101"/>
      <c r="F23" s="103" t="s">
        <v>105</v>
      </c>
      <c r="G23" s="150">
        <v>0</v>
      </c>
      <c r="H23" s="151">
        <v>0</v>
      </c>
      <c r="I23" s="151">
        <v>0</v>
      </c>
      <c r="J23" s="151">
        <v>0</v>
      </c>
      <c r="K23" s="151">
        <v>0</v>
      </c>
      <c r="L23" s="151">
        <v>0</v>
      </c>
      <c r="M23" s="151">
        <v>0</v>
      </c>
      <c r="N23" s="151">
        <v>0</v>
      </c>
      <c r="O23" s="151">
        <v>0</v>
      </c>
      <c r="P23" s="151">
        <v>0</v>
      </c>
      <c r="Q23" s="35">
        <f t="shared" si="1"/>
        <v>0</v>
      </c>
      <c r="R23" s="101"/>
      <c r="S23" s="103" t="str">
        <f t="shared" ca="1" si="4"/>
        <v>#</v>
      </c>
      <c r="T23" s="106">
        <v>0</v>
      </c>
      <c r="U23" s="101"/>
      <c r="V23" s="103" t="str">
        <f t="shared" ca="1" si="5"/>
        <v>#</v>
      </c>
      <c r="W23" s="150">
        <v>0</v>
      </c>
      <c r="X23" s="151">
        <v>0</v>
      </c>
      <c r="Y23" s="151">
        <v>0</v>
      </c>
      <c r="Z23" s="151">
        <v>0</v>
      </c>
      <c r="AA23" s="151">
        <v>0</v>
      </c>
      <c r="AB23" s="151">
        <v>0</v>
      </c>
      <c r="AC23" s="151">
        <v>0</v>
      </c>
      <c r="AD23" s="151">
        <v>0</v>
      </c>
      <c r="AE23" s="151">
        <v>0</v>
      </c>
      <c r="AF23" s="151">
        <v>0</v>
      </c>
      <c r="AG23" s="35">
        <f t="shared" si="2"/>
        <v>0</v>
      </c>
      <c r="AH23" s="101"/>
      <c r="AI23" s="103" t="str">
        <f t="shared" ca="1" si="6"/>
        <v>#</v>
      </c>
      <c r="AJ23" s="150">
        <v>0</v>
      </c>
      <c r="AK23" s="151">
        <v>0</v>
      </c>
      <c r="AL23" s="151">
        <v>0</v>
      </c>
      <c r="AM23" s="151">
        <v>0</v>
      </c>
      <c r="AN23" s="151">
        <v>0</v>
      </c>
      <c r="AO23" s="151">
        <v>0</v>
      </c>
      <c r="AP23" s="151">
        <v>0</v>
      </c>
      <c r="AQ23" s="151">
        <v>0</v>
      </c>
      <c r="AR23" s="151">
        <v>0</v>
      </c>
      <c r="AS23" s="151">
        <v>0</v>
      </c>
      <c r="AT23" s="35">
        <f t="shared" si="3"/>
        <v>0</v>
      </c>
      <c r="AU23" s="103" t="str">
        <f t="shared" si="7"/>
        <v>OK</v>
      </c>
    </row>
    <row r="24" spans="1:47" s="112" customFormat="1" ht="14.25">
      <c r="A24" s="298"/>
      <c r="B24" s="300"/>
      <c r="C24" s="302"/>
      <c r="D24" s="104" t="s">
        <v>112</v>
      </c>
      <c r="E24" s="101"/>
      <c r="F24" s="103" t="s">
        <v>105</v>
      </c>
      <c r="G24" s="150">
        <v>0</v>
      </c>
      <c r="H24" s="151">
        <v>0</v>
      </c>
      <c r="I24" s="151">
        <v>0</v>
      </c>
      <c r="J24" s="151">
        <v>0</v>
      </c>
      <c r="K24" s="151">
        <v>0</v>
      </c>
      <c r="L24" s="151">
        <v>0</v>
      </c>
      <c r="M24" s="151">
        <v>0</v>
      </c>
      <c r="N24" s="151">
        <v>0</v>
      </c>
      <c r="O24" s="151">
        <v>0</v>
      </c>
      <c r="P24" s="151">
        <v>0</v>
      </c>
      <c r="Q24" s="35">
        <f t="shared" si="1"/>
        <v>0</v>
      </c>
      <c r="R24" s="101"/>
      <c r="S24" s="103" t="str">
        <f t="shared" ca="1" si="4"/>
        <v>#</v>
      </c>
      <c r="T24" s="106">
        <v>0</v>
      </c>
      <c r="U24" s="101"/>
      <c r="V24" s="103" t="str">
        <f t="shared" ca="1" si="5"/>
        <v>#</v>
      </c>
      <c r="W24" s="150">
        <v>0</v>
      </c>
      <c r="X24" s="151">
        <v>0</v>
      </c>
      <c r="Y24" s="151">
        <v>0</v>
      </c>
      <c r="Z24" s="151">
        <v>0</v>
      </c>
      <c r="AA24" s="151">
        <v>0</v>
      </c>
      <c r="AB24" s="151">
        <v>0</v>
      </c>
      <c r="AC24" s="151">
        <v>0</v>
      </c>
      <c r="AD24" s="151">
        <v>0</v>
      </c>
      <c r="AE24" s="151">
        <v>0</v>
      </c>
      <c r="AF24" s="151">
        <v>0</v>
      </c>
      <c r="AG24" s="35">
        <f t="shared" si="2"/>
        <v>0</v>
      </c>
      <c r="AH24" s="101"/>
      <c r="AI24" s="103" t="str">
        <f t="shared" ca="1" si="6"/>
        <v>#</v>
      </c>
      <c r="AJ24" s="150">
        <v>0</v>
      </c>
      <c r="AK24" s="151">
        <v>0</v>
      </c>
      <c r="AL24" s="151">
        <v>0</v>
      </c>
      <c r="AM24" s="151">
        <v>0</v>
      </c>
      <c r="AN24" s="151">
        <v>0</v>
      </c>
      <c r="AO24" s="151">
        <v>0</v>
      </c>
      <c r="AP24" s="151">
        <v>0</v>
      </c>
      <c r="AQ24" s="151">
        <v>0</v>
      </c>
      <c r="AR24" s="151">
        <v>0</v>
      </c>
      <c r="AS24" s="151">
        <v>0</v>
      </c>
      <c r="AT24" s="35">
        <f t="shared" si="3"/>
        <v>0</v>
      </c>
      <c r="AU24" s="103" t="str">
        <f t="shared" si="7"/>
        <v>OK</v>
      </c>
    </row>
    <row r="25" spans="1:47" s="112" customFormat="1" ht="14.25">
      <c r="A25" s="298"/>
      <c r="B25" s="300"/>
      <c r="C25" s="302"/>
      <c r="D25" s="104" t="s">
        <v>111</v>
      </c>
      <c r="E25" s="101"/>
      <c r="F25" s="103" t="s">
        <v>105</v>
      </c>
      <c r="G25" s="150">
        <v>0</v>
      </c>
      <c r="H25" s="151">
        <v>0</v>
      </c>
      <c r="I25" s="151">
        <v>0</v>
      </c>
      <c r="J25" s="151">
        <v>0</v>
      </c>
      <c r="K25" s="151">
        <v>0</v>
      </c>
      <c r="L25" s="151">
        <v>0</v>
      </c>
      <c r="M25" s="151">
        <v>0</v>
      </c>
      <c r="N25" s="151">
        <v>0</v>
      </c>
      <c r="O25" s="151">
        <v>0</v>
      </c>
      <c r="P25" s="151">
        <v>0</v>
      </c>
      <c r="Q25" s="35">
        <f t="shared" si="1"/>
        <v>0</v>
      </c>
      <c r="R25" s="101"/>
      <c r="S25" s="103" t="str">
        <f t="shared" ca="1" si="4"/>
        <v>#</v>
      </c>
      <c r="T25" s="106">
        <v>0</v>
      </c>
      <c r="U25" s="101"/>
      <c r="V25" s="103" t="str">
        <f t="shared" ca="1" si="5"/>
        <v>#</v>
      </c>
      <c r="W25" s="150">
        <v>0</v>
      </c>
      <c r="X25" s="151">
        <v>0</v>
      </c>
      <c r="Y25" s="151">
        <v>0</v>
      </c>
      <c r="Z25" s="151">
        <v>0</v>
      </c>
      <c r="AA25" s="151">
        <v>0</v>
      </c>
      <c r="AB25" s="151">
        <v>0</v>
      </c>
      <c r="AC25" s="151">
        <v>0</v>
      </c>
      <c r="AD25" s="151">
        <v>0</v>
      </c>
      <c r="AE25" s="151">
        <v>0</v>
      </c>
      <c r="AF25" s="151">
        <v>0</v>
      </c>
      <c r="AG25" s="35">
        <f t="shared" si="2"/>
        <v>0</v>
      </c>
      <c r="AH25" s="101"/>
      <c r="AI25" s="103" t="str">
        <f t="shared" ca="1" si="6"/>
        <v>#</v>
      </c>
      <c r="AJ25" s="150">
        <v>0</v>
      </c>
      <c r="AK25" s="151">
        <v>0</v>
      </c>
      <c r="AL25" s="151">
        <v>0</v>
      </c>
      <c r="AM25" s="151">
        <v>0</v>
      </c>
      <c r="AN25" s="151">
        <v>0</v>
      </c>
      <c r="AO25" s="151">
        <v>0</v>
      </c>
      <c r="AP25" s="151">
        <v>0</v>
      </c>
      <c r="AQ25" s="151">
        <v>0</v>
      </c>
      <c r="AR25" s="151">
        <v>0</v>
      </c>
      <c r="AS25" s="151">
        <v>0</v>
      </c>
      <c r="AT25" s="35">
        <f t="shared" si="3"/>
        <v>0</v>
      </c>
      <c r="AU25" s="103" t="str">
        <f t="shared" si="7"/>
        <v>OK</v>
      </c>
    </row>
    <row r="26" spans="1:47" s="112" customFormat="1" ht="14.25">
      <c r="A26" s="298"/>
      <c r="B26" s="300"/>
      <c r="C26" s="302"/>
      <c r="D26" s="104" t="s">
        <v>390</v>
      </c>
      <c r="E26" s="101"/>
      <c r="F26" s="103" t="s">
        <v>105</v>
      </c>
      <c r="G26" s="150">
        <v>0</v>
      </c>
      <c r="H26" s="151">
        <v>0</v>
      </c>
      <c r="I26" s="151">
        <v>0</v>
      </c>
      <c r="J26" s="151">
        <v>0</v>
      </c>
      <c r="K26" s="151">
        <v>0</v>
      </c>
      <c r="L26" s="151">
        <v>0</v>
      </c>
      <c r="M26" s="151">
        <v>0</v>
      </c>
      <c r="N26" s="151">
        <v>0</v>
      </c>
      <c r="O26" s="151">
        <v>0</v>
      </c>
      <c r="P26" s="151">
        <v>0</v>
      </c>
      <c r="Q26" s="35">
        <f t="shared" si="1"/>
        <v>0</v>
      </c>
      <c r="R26" s="101"/>
      <c r="S26" s="103" t="str">
        <f t="shared" ca="1" si="4"/>
        <v>#</v>
      </c>
      <c r="T26" s="106">
        <v>0</v>
      </c>
      <c r="U26" s="101"/>
      <c r="V26" s="103" t="str">
        <f t="shared" ca="1" si="5"/>
        <v>#</v>
      </c>
      <c r="W26" s="150">
        <v>0</v>
      </c>
      <c r="X26" s="151">
        <v>0</v>
      </c>
      <c r="Y26" s="151">
        <v>0</v>
      </c>
      <c r="Z26" s="151">
        <v>0</v>
      </c>
      <c r="AA26" s="151">
        <v>0</v>
      </c>
      <c r="AB26" s="151">
        <v>0</v>
      </c>
      <c r="AC26" s="151">
        <v>0</v>
      </c>
      <c r="AD26" s="151">
        <v>0</v>
      </c>
      <c r="AE26" s="151">
        <v>0</v>
      </c>
      <c r="AF26" s="151">
        <v>0</v>
      </c>
      <c r="AG26" s="35">
        <f t="shared" si="2"/>
        <v>0</v>
      </c>
      <c r="AH26" s="101"/>
      <c r="AI26" s="103" t="str">
        <f t="shared" ca="1" si="6"/>
        <v>#</v>
      </c>
      <c r="AJ26" s="150">
        <v>0</v>
      </c>
      <c r="AK26" s="151">
        <v>0</v>
      </c>
      <c r="AL26" s="151">
        <v>0</v>
      </c>
      <c r="AM26" s="151">
        <v>0</v>
      </c>
      <c r="AN26" s="151">
        <v>0</v>
      </c>
      <c r="AO26" s="151">
        <v>0</v>
      </c>
      <c r="AP26" s="151">
        <v>0</v>
      </c>
      <c r="AQ26" s="151">
        <v>0</v>
      </c>
      <c r="AR26" s="151">
        <v>0</v>
      </c>
      <c r="AS26" s="151">
        <v>0</v>
      </c>
      <c r="AT26" s="35">
        <f t="shared" si="3"/>
        <v>0</v>
      </c>
      <c r="AU26" s="103" t="str">
        <f t="shared" si="7"/>
        <v>OK</v>
      </c>
    </row>
    <row r="27" spans="1:47" s="112" customFormat="1" ht="14.25">
      <c r="A27" s="298"/>
      <c r="B27" s="300"/>
      <c r="C27" s="302"/>
      <c r="D27" s="104" t="s">
        <v>110</v>
      </c>
      <c r="E27" s="101"/>
      <c r="F27" s="103" t="s">
        <v>105</v>
      </c>
      <c r="G27" s="150">
        <v>0</v>
      </c>
      <c r="H27" s="151">
        <v>0</v>
      </c>
      <c r="I27" s="151">
        <v>0</v>
      </c>
      <c r="J27" s="151">
        <v>0</v>
      </c>
      <c r="K27" s="151">
        <v>0</v>
      </c>
      <c r="L27" s="151">
        <v>0</v>
      </c>
      <c r="M27" s="151">
        <v>0</v>
      </c>
      <c r="N27" s="151">
        <v>0</v>
      </c>
      <c r="O27" s="151">
        <v>0</v>
      </c>
      <c r="P27" s="151">
        <v>0</v>
      </c>
      <c r="Q27" s="35">
        <f t="shared" si="1"/>
        <v>0</v>
      </c>
      <c r="R27" s="101"/>
      <c r="S27" s="103" t="str">
        <f t="shared" ca="1" si="4"/>
        <v>#</v>
      </c>
      <c r="T27" s="106">
        <v>0</v>
      </c>
      <c r="U27" s="101"/>
      <c r="V27" s="103" t="str">
        <f t="shared" ca="1" si="5"/>
        <v>#</v>
      </c>
      <c r="W27" s="150">
        <v>0</v>
      </c>
      <c r="X27" s="151">
        <v>0</v>
      </c>
      <c r="Y27" s="151">
        <v>0</v>
      </c>
      <c r="Z27" s="151">
        <v>0</v>
      </c>
      <c r="AA27" s="151">
        <v>0</v>
      </c>
      <c r="AB27" s="151">
        <v>0</v>
      </c>
      <c r="AC27" s="151">
        <v>0</v>
      </c>
      <c r="AD27" s="151">
        <v>0</v>
      </c>
      <c r="AE27" s="151">
        <v>0</v>
      </c>
      <c r="AF27" s="151">
        <v>0</v>
      </c>
      <c r="AG27" s="35">
        <f t="shared" si="2"/>
        <v>0</v>
      </c>
      <c r="AH27" s="101"/>
      <c r="AI27" s="103" t="str">
        <f t="shared" ca="1" si="6"/>
        <v>#</v>
      </c>
      <c r="AJ27" s="150">
        <v>0</v>
      </c>
      <c r="AK27" s="151">
        <v>0</v>
      </c>
      <c r="AL27" s="151">
        <v>0</v>
      </c>
      <c r="AM27" s="151">
        <v>0</v>
      </c>
      <c r="AN27" s="151">
        <v>0</v>
      </c>
      <c r="AO27" s="151">
        <v>0</v>
      </c>
      <c r="AP27" s="151">
        <v>0</v>
      </c>
      <c r="AQ27" s="151">
        <v>0</v>
      </c>
      <c r="AR27" s="151">
        <v>0</v>
      </c>
      <c r="AS27" s="151">
        <v>0</v>
      </c>
      <c r="AT27" s="35">
        <f t="shared" si="3"/>
        <v>0</v>
      </c>
      <c r="AU27" s="103" t="str">
        <f t="shared" si="7"/>
        <v>OK</v>
      </c>
    </row>
    <row r="28" spans="1:47" s="112" customFormat="1" ht="14.25">
      <c r="A28" s="298"/>
      <c r="B28" s="300"/>
      <c r="C28" s="302"/>
      <c r="D28" s="104" t="str">
        <f>'N1.1_Intervention_Definitions'!A17</f>
        <v>Indirect Intervention</v>
      </c>
      <c r="E28" s="101"/>
      <c r="F28" s="103" t="s">
        <v>105</v>
      </c>
      <c r="G28" s="150">
        <v>0</v>
      </c>
      <c r="H28" s="151">
        <v>0</v>
      </c>
      <c r="I28" s="151">
        <v>0</v>
      </c>
      <c r="J28" s="151">
        <v>0</v>
      </c>
      <c r="K28" s="151">
        <v>0</v>
      </c>
      <c r="L28" s="151">
        <v>0</v>
      </c>
      <c r="M28" s="151">
        <v>0</v>
      </c>
      <c r="N28" s="151">
        <v>0</v>
      </c>
      <c r="O28" s="151">
        <v>0</v>
      </c>
      <c r="P28" s="151">
        <v>0</v>
      </c>
      <c r="Q28" s="35">
        <f t="shared" si="1"/>
        <v>0</v>
      </c>
      <c r="R28" s="101"/>
      <c r="S28" s="103" t="str">
        <f t="shared" ca="1" si="4"/>
        <v>#</v>
      </c>
      <c r="T28" s="106">
        <v>0</v>
      </c>
      <c r="U28" s="101"/>
      <c r="V28" s="103" t="str">
        <f t="shared" ca="1" si="5"/>
        <v>#</v>
      </c>
      <c r="W28" s="150">
        <v>0</v>
      </c>
      <c r="X28" s="151">
        <v>0</v>
      </c>
      <c r="Y28" s="151">
        <v>0</v>
      </c>
      <c r="Z28" s="151">
        <v>0</v>
      </c>
      <c r="AA28" s="151">
        <v>0</v>
      </c>
      <c r="AB28" s="151">
        <v>0</v>
      </c>
      <c r="AC28" s="151">
        <v>0</v>
      </c>
      <c r="AD28" s="151">
        <v>0</v>
      </c>
      <c r="AE28" s="151">
        <v>0</v>
      </c>
      <c r="AF28" s="151">
        <v>0</v>
      </c>
      <c r="AG28" s="35">
        <f t="shared" si="2"/>
        <v>0</v>
      </c>
      <c r="AH28" s="101"/>
      <c r="AI28" s="103" t="str">
        <f t="shared" ca="1" si="6"/>
        <v>#</v>
      </c>
      <c r="AJ28" s="150">
        <v>0</v>
      </c>
      <c r="AK28" s="151">
        <v>0</v>
      </c>
      <c r="AL28" s="151">
        <v>0</v>
      </c>
      <c r="AM28" s="151">
        <v>0</v>
      </c>
      <c r="AN28" s="151">
        <v>0</v>
      </c>
      <c r="AO28" s="151">
        <v>0</v>
      </c>
      <c r="AP28" s="151">
        <v>0</v>
      </c>
      <c r="AQ28" s="151">
        <v>0</v>
      </c>
      <c r="AR28" s="151">
        <v>0</v>
      </c>
      <c r="AS28" s="151">
        <v>0</v>
      </c>
      <c r="AT28" s="35">
        <f t="shared" si="3"/>
        <v>0</v>
      </c>
      <c r="AU28" s="103" t="str">
        <f t="shared" si="7"/>
        <v>OK</v>
      </c>
    </row>
    <row r="29" spans="1:47" s="112" customFormat="1" ht="14.25">
      <c r="A29" s="298"/>
      <c r="B29" s="300"/>
      <c r="C29" s="302"/>
      <c r="D29" s="104" t="s">
        <v>109</v>
      </c>
      <c r="E29" s="101"/>
      <c r="F29" s="103" t="s">
        <v>105</v>
      </c>
      <c r="G29" s="34"/>
      <c r="H29" s="34"/>
      <c r="I29" s="34"/>
      <c r="J29" s="34"/>
      <c r="K29" s="34"/>
      <c r="L29" s="34"/>
      <c r="M29" s="34"/>
      <c r="N29" s="34"/>
      <c r="O29" s="34"/>
      <c r="P29" s="34"/>
      <c r="Q29" s="35">
        <f t="shared" si="1"/>
        <v>0</v>
      </c>
      <c r="R29" s="101"/>
      <c r="S29" s="103" t="str">
        <f t="shared" ca="1" si="4"/>
        <v>#</v>
      </c>
      <c r="T29" s="34"/>
      <c r="U29" s="101"/>
      <c r="V29" s="103" t="str">
        <f t="shared" ca="1" si="5"/>
        <v>#</v>
      </c>
      <c r="W29" s="34"/>
      <c r="X29" s="34"/>
      <c r="Y29" s="34"/>
      <c r="Z29" s="34"/>
      <c r="AA29" s="34"/>
      <c r="AB29" s="34"/>
      <c r="AC29" s="34"/>
      <c r="AD29" s="34"/>
      <c r="AE29" s="34"/>
      <c r="AF29" s="34"/>
      <c r="AG29" s="35">
        <f t="shared" si="2"/>
        <v>0</v>
      </c>
      <c r="AH29" s="101"/>
      <c r="AI29" s="103" t="str">
        <f t="shared" ca="1" si="6"/>
        <v>#</v>
      </c>
      <c r="AJ29" s="34"/>
      <c r="AK29" s="34"/>
      <c r="AL29" s="34"/>
      <c r="AM29" s="34"/>
      <c r="AN29" s="34"/>
      <c r="AO29" s="34"/>
      <c r="AP29" s="34"/>
      <c r="AQ29" s="34"/>
      <c r="AR29" s="34"/>
      <c r="AS29" s="34"/>
      <c r="AT29" s="35">
        <f t="shared" si="3"/>
        <v>0</v>
      </c>
      <c r="AU29" s="103" t="str">
        <f t="shared" si="7"/>
        <v>OK</v>
      </c>
    </row>
    <row r="30" spans="1:47" s="112" customFormat="1" ht="14.25">
      <c r="A30" s="298"/>
      <c r="B30" s="300"/>
      <c r="C30" s="302"/>
      <c r="D30" s="104" t="s">
        <v>108</v>
      </c>
      <c r="E30" s="101"/>
      <c r="F30" s="103" t="s">
        <v>105</v>
      </c>
      <c r="G30" s="34"/>
      <c r="H30" s="34"/>
      <c r="I30" s="34"/>
      <c r="J30" s="34"/>
      <c r="K30" s="34"/>
      <c r="L30" s="34"/>
      <c r="M30" s="34"/>
      <c r="N30" s="34"/>
      <c r="O30" s="34"/>
      <c r="P30" s="34"/>
      <c r="Q30" s="35">
        <f t="shared" si="1"/>
        <v>0</v>
      </c>
      <c r="R30" s="101"/>
      <c r="S30" s="103" t="str">
        <f t="shared" ca="1" si="4"/>
        <v>#</v>
      </c>
      <c r="T30" s="34"/>
      <c r="U30" s="101"/>
      <c r="V30" s="103" t="str">
        <f t="shared" ca="1" si="5"/>
        <v>#</v>
      </c>
      <c r="W30" s="34"/>
      <c r="X30" s="34"/>
      <c r="Y30" s="34"/>
      <c r="Z30" s="34"/>
      <c r="AA30" s="34"/>
      <c r="AB30" s="34"/>
      <c r="AC30" s="34"/>
      <c r="AD30" s="34"/>
      <c r="AE30" s="34"/>
      <c r="AF30" s="34"/>
      <c r="AG30" s="35">
        <f t="shared" si="2"/>
        <v>0</v>
      </c>
      <c r="AH30" s="101"/>
      <c r="AI30" s="103" t="str">
        <f t="shared" ca="1" si="6"/>
        <v>#</v>
      </c>
      <c r="AJ30" s="34"/>
      <c r="AK30" s="34"/>
      <c r="AL30" s="34"/>
      <c r="AM30" s="34"/>
      <c r="AN30" s="34"/>
      <c r="AO30" s="34"/>
      <c r="AP30" s="34"/>
      <c r="AQ30" s="34"/>
      <c r="AR30" s="34"/>
      <c r="AS30" s="34"/>
      <c r="AT30" s="35">
        <f t="shared" si="3"/>
        <v>0</v>
      </c>
      <c r="AU30" s="103" t="str">
        <f t="shared" si="7"/>
        <v>OK</v>
      </c>
    </row>
    <row r="31" spans="1:47" s="112" customFormat="1" ht="14.25">
      <c r="A31" s="298"/>
      <c r="B31" s="300"/>
      <c r="C31" s="302"/>
      <c r="D31" s="104" t="s">
        <v>58</v>
      </c>
      <c r="E31" s="101"/>
      <c r="F31" s="103" t="s">
        <v>105</v>
      </c>
      <c r="G31" s="34"/>
      <c r="H31" s="34"/>
      <c r="I31" s="34"/>
      <c r="J31" s="34"/>
      <c r="K31" s="34"/>
      <c r="L31" s="34"/>
      <c r="M31" s="34"/>
      <c r="N31" s="34"/>
      <c r="O31" s="34"/>
      <c r="P31" s="34"/>
      <c r="Q31" s="35">
        <f t="shared" si="1"/>
        <v>0</v>
      </c>
      <c r="R31" s="101"/>
      <c r="S31" s="103" t="str">
        <f t="shared" ca="1" si="4"/>
        <v>#</v>
      </c>
      <c r="T31" s="34"/>
      <c r="U31" s="101"/>
      <c r="V31" s="103" t="str">
        <f t="shared" ca="1" si="5"/>
        <v>#</v>
      </c>
      <c r="W31" s="34"/>
      <c r="X31" s="34"/>
      <c r="Y31" s="34"/>
      <c r="Z31" s="34"/>
      <c r="AA31" s="34"/>
      <c r="AB31" s="34"/>
      <c r="AC31" s="34"/>
      <c r="AD31" s="34"/>
      <c r="AE31" s="34"/>
      <c r="AF31" s="34"/>
      <c r="AG31" s="35">
        <f t="shared" si="2"/>
        <v>0</v>
      </c>
      <c r="AH31" s="101"/>
      <c r="AI31" s="103" t="str">
        <f t="shared" ca="1" si="6"/>
        <v>#</v>
      </c>
      <c r="AJ31" s="34"/>
      <c r="AK31" s="34"/>
      <c r="AL31" s="34"/>
      <c r="AM31" s="34"/>
      <c r="AN31" s="34"/>
      <c r="AO31" s="34"/>
      <c r="AP31" s="34"/>
      <c r="AQ31" s="34"/>
      <c r="AR31" s="34"/>
      <c r="AS31" s="34"/>
      <c r="AT31" s="35">
        <f t="shared" si="3"/>
        <v>0</v>
      </c>
      <c r="AU31" s="103" t="str">
        <f t="shared" si="7"/>
        <v>OK</v>
      </c>
    </row>
    <row r="32" spans="1:47" s="112" customFormat="1" ht="14.25">
      <c r="A32" s="298"/>
      <c r="B32" s="300"/>
      <c r="C32" s="302"/>
      <c r="D32" s="104" t="s">
        <v>107</v>
      </c>
      <c r="E32" s="101"/>
      <c r="F32" s="103" t="s">
        <v>105</v>
      </c>
      <c r="G32" s="34"/>
      <c r="H32" s="34"/>
      <c r="I32" s="34"/>
      <c r="J32" s="34"/>
      <c r="K32" s="34"/>
      <c r="L32" s="34"/>
      <c r="M32" s="34"/>
      <c r="N32" s="34"/>
      <c r="O32" s="34"/>
      <c r="P32" s="34"/>
      <c r="Q32" s="35">
        <f t="shared" si="1"/>
        <v>0</v>
      </c>
      <c r="R32" s="101"/>
      <c r="S32" s="103" t="str">
        <f t="shared" ca="1" si="4"/>
        <v>#</v>
      </c>
      <c r="T32" s="34"/>
      <c r="U32" s="101"/>
      <c r="V32" s="103" t="str">
        <f t="shared" ca="1" si="5"/>
        <v>#</v>
      </c>
      <c r="W32" s="34"/>
      <c r="X32" s="34"/>
      <c r="Y32" s="34"/>
      <c r="Z32" s="34"/>
      <c r="AA32" s="34"/>
      <c r="AB32" s="34"/>
      <c r="AC32" s="34"/>
      <c r="AD32" s="34"/>
      <c r="AE32" s="34"/>
      <c r="AF32" s="34"/>
      <c r="AG32" s="35">
        <f t="shared" si="2"/>
        <v>0</v>
      </c>
      <c r="AH32" s="101"/>
      <c r="AI32" s="103" t="str">
        <f t="shared" ca="1" si="6"/>
        <v>#</v>
      </c>
      <c r="AJ32" s="34"/>
      <c r="AK32" s="34"/>
      <c r="AL32" s="34"/>
      <c r="AM32" s="34"/>
      <c r="AN32" s="34"/>
      <c r="AO32" s="34"/>
      <c r="AP32" s="34"/>
      <c r="AQ32" s="34"/>
      <c r="AR32" s="34"/>
      <c r="AS32" s="34"/>
      <c r="AT32" s="35">
        <f t="shared" si="3"/>
        <v>0</v>
      </c>
      <c r="AU32" s="103" t="str">
        <f t="shared" si="7"/>
        <v>OK</v>
      </c>
    </row>
    <row r="33" spans="1:47" s="112" customFormat="1" ht="14.25">
      <c r="A33" s="298"/>
      <c r="B33" s="300"/>
      <c r="C33" s="302"/>
      <c r="D33" s="104" t="s">
        <v>106</v>
      </c>
      <c r="E33" s="101"/>
      <c r="F33" s="103" t="s">
        <v>105</v>
      </c>
      <c r="G33" s="150">
        <v>0</v>
      </c>
      <c r="H33" s="151">
        <v>0</v>
      </c>
      <c r="I33" s="151">
        <v>0</v>
      </c>
      <c r="J33" s="151">
        <v>0</v>
      </c>
      <c r="K33" s="151">
        <v>0</v>
      </c>
      <c r="L33" s="151">
        <v>0</v>
      </c>
      <c r="M33" s="151">
        <v>0</v>
      </c>
      <c r="N33" s="151">
        <v>0</v>
      </c>
      <c r="O33" s="151">
        <v>0</v>
      </c>
      <c r="P33" s="151">
        <v>0</v>
      </c>
      <c r="Q33" s="35">
        <f t="shared" si="1"/>
        <v>0</v>
      </c>
      <c r="R33" s="101"/>
      <c r="S33" s="103" t="str">
        <f t="shared" ca="1" si="4"/>
        <v>#</v>
      </c>
      <c r="T33" s="106">
        <v>0</v>
      </c>
      <c r="U33" s="101"/>
      <c r="V33" s="103" t="str">
        <f t="shared" ca="1" si="5"/>
        <v>#</v>
      </c>
      <c r="W33" s="150">
        <v>0</v>
      </c>
      <c r="X33" s="151">
        <v>0</v>
      </c>
      <c r="Y33" s="151">
        <v>0</v>
      </c>
      <c r="Z33" s="151">
        <v>0</v>
      </c>
      <c r="AA33" s="151">
        <v>0</v>
      </c>
      <c r="AB33" s="151">
        <v>0</v>
      </c>
      <c r="AC33" s="151">
        <v>0</v>
      </c>
      <c r="AD33" s="151">
        <v>0</v>
      </c>
      <c r="AE33" s="151">
        <v>0</v>
      </c>
      <c r="AF33" s="151">
        <v>0</v>
      </c>
      <c r="AG33" s="35">
        <f t="shared" si="2"/>
        <v>0</v>
      </c>
      <c r="AH33" s="101"/>
      <c r="AI33" s="103" t="str">
        <f t="shared" ca="1" si="6"/>
        <v>#</v>
      </c>
      <c r="AJ33" s="150">
        <v>0</v>
      </c>
      <c r="AK33" s="151">
        <v>0</v>
      </c>
      <c r="AL33" s="151">
        <v>0</v>
      </c>
      <c r="AM33" s="151">
        <v>0</v>
      </c>
      <c r="AN33" s="151">
        <v>0</v>
      </c>
      <c r="AO33" s="151">
        <v>0</v>
      </c>
      <c r="AP33" s="151">
        <v>0</v>
      </c>
      <c r="AQ33" s="151">
        <v>0</v>
      </c>
      <c r="AR33" s="151">
        <v>0</v>
      </c>
      <c r="AS33" s="151">
        <v>0</v>
      </c>
      <c r="AT33" s="35">
        <f t="shared" si="3"/>
        <v>0</v>
      </c>
      <c r="AU33" s="103" t="str">
        <f t="shared" si="7"/>
        <v>OK</v>
      </c>
    </row>
    <row r="34" spans="1:47" s="112" customFormat="1" ht="14.25">
      <c r="A34" s="298"/>
      <c r="B34" s="301"/>
      <c r="C34" s="105" t="s">
        <v>393</v>
      </c>
      <c r="D34" s="104"/>
      <c r="E34" s="101"/>
      <c r="F34" s="103" t="s">
        <v>105</v>
      </c>
      <c r="G34" s="35">
        <f t="shared" ref="G34:P34" si="8">SUM(G16:G33)</f>
        <v>1.6618159589992035E-2</v>
      </c>
      <c r="H34" s="35">
        <f t="shared" si="8"/>
        <v>1.9490497698816374</v>
      </c>
      <c r="I34" s="35">
        <f t="shared" si="8"/>
        <v>1.3654573562997319</v>
      </c>
      <c r="J34" s="35">
        <f t="shared" si="8"/>
        <v>1.27587171829121</v>
      </c>
      <c r="K34" s="35">
        <f t="shared" si="8"/>
        <v>1.1420527206475257</v>
      </c>
      <c r="L34" s="35">
        <f t="shared" si="8"/>
        <v>1.5532007885293024</v>
      </c>
      <c r="M34" s="35">
        <f t="shared" si="8"/>
        <v>0.96542189985621385</v>
      </c>
      <c r="N34" s="35">
        <f t="shared" si="8"/>
        <v>0</v>
      </c>
      <c r="O34" s="35">
        <f t="shared" si="8"/>
        <v>0</v>
      </c>
      <c r="P34" s="35">
        <f t="shared" si="8"/>
        <v>7.1946563237908343</v>
      </c>
      <c r="Q34" s="94">
        <f t="shared" si="1"/>
        <v>15.462328736886448</v>
      </c>
      <c r="R34" s="101"/>
      <c r="S34" s="103" t="str">
        <f t="shared" ca="1" si="4"/>
        <v>#</v>
      </c>
      <c r="T34" s="103"/>
      <c r="U34" s="101"/>
      <c r="V34" s="103" t="str">
        <f t="shared" ca="1" si="5"/>
        <v>#</v>
      </c>
      <c r="W34" s="35">
        <f t="shared" ref="W34:AF34" si="9">SUM(W16:W33)</f>
        <v>7</v>
      </c>
      <c r="X34" s="35">
        <f t="shared" si="9"/>
        <v>180</v>
      </c>
      <c r="Y34" s="35">
        <f t="shared" si="9"/>
        <v>22</v>
      </c>
      <c r="Z34" s="35">
        <f t="shared" si="9"/>
        <v>11</v>
      </c>
      <c r="AA34" s="35">
        <f t="shared" si="9"/>
        <v>7</v>
      </c>
      <c r="AB34" s="35">
        <f t="shared" si="9"/>
        <v>8</v>
      </c>
      <c r="AC34" s="35">
        <f t="shared" si="9"/>
        <v>4</v>
      </c>
      <c r="AD34" s="35">
        <f t="shared" si="9"/>
        <v>0</v>
      </c>
      <c r="AE34" s="35">
        <f t="shared" si="9"/>
        <v>0</v>
      </c>
      <c r="AF34" s="35">
        <f t="shared" si="9"/>
        <v>7</v>
      </c>
      <c r="AG34" s="94">
        <f>SUM(W34:AF34)</f>
        <v>246</v>
      </c>
      <c r="AH34" s="101"/>
      <c r="AI34" s="103" t="str">
        <f t="shared" ca="1" si="6"/>
        <v>#</v>
      </c>
      <c r="AJ34" s="35">
        <f t="shared" ref="AJ34:AS34" si="10">SUM(AJ16:AJ33)</f>
        <v>171</v>
      </c>
      <c r="AK34" s="35">
        <f t="shared" si="10"/>
        <v>23</v>
      </c>
      <c r="AL34" s="35">
        <f t="shared" si="10"/>
        <v>2</v>
      </c>
      <c r="AM34" s="35">
        <f t="shared" si="10"/>
        <v>0</v>
      </c>
      <c r="AN34" s="35">
        <f t="shared" si="10"/>
        <v>0</v>
      </c>
      <c r="AO34" s="35">
        <f t="shared" si="10"/>
        <v>0</v>
      </c>
      <c r="AP34" s="35">
        <f t="shared" si="10"/>
        <v>0</v>
      </c>
      <c r="AQ34" s="35">
        <f t="shared" si="10"/>
        <v>4</v>
      </c>
      <c r="AR34" s="35">
        <f t="shared" si="10"/>
        <v>38</v>
      </c>
      <c r="AS34" s="35">
        <f t="shared" si="10"/>
        <v>8</v>
      </c>
      <c r="AT34" s="94">
        <f>SUM(AJ34:AS34)</f>
        <v>246</v>
      </c>
      <c r="AU34" s="103" t="str">
        <f t="shared" si="7"/>
        <v>OK</v>
      </c>
    </row>
    <row r="35" spans="1:47" ht="15" thickBot="1">
      <c r="A35" s="299" t="s">
        <v>25</v>
      </c>
      <c r="B35" s="299" t="s">
        <v>385</v>
      </c>
      <c r="C35" s="111"/>
      <c r="D35" s="104"/>
      <c r="F35" s="110" t="s">
        <v>53</v>
      </c>
      <c r="G35" s="109" t="s">
        <v>14</v>
      </c>
      <c r="H35" s="21" t="s">
        <v>15</v>
      </c>
      <c r="I35" s="22" t="s">
        <v>16</v>
      </c>
      <c r="J35" s="23" t="s">
        <v>17</v>
      </c>
      <c r="K35" s="24" t="s">
        <v>18</v>
      </c>
      <c r="L35" s="25" t="s">
        <v>19</v>
      </c>
      <c r="M35" s="26" t="s">
        <v>20</v>
      </c>
      <c r="N35" s="29" t="s">
        <v>21</v>
      </c>
      <c r="O35" s="27" t="s">
        <v>22</v>
      </c>
      <c r="P35" s="31" t="s">
        <v>23</v>
      </c>
      <c r="Q35" s="108" t="s">
        <v>29</v>
      </c>
      <c r="S35" s="110" t="s">
        <v>53</v>
      </c>
      <c r="T35" s="110" t="s">
        <v>94</v>
      </c>
      <c r="V35" s="110" t="s">
        <v>53</v>
      </c>
      <c r="W35" s="109" t="s">
        <v>14</v>
      </c>
      <c r="X35" s="21" t="s">
        <v>15</v>
      </c>
      <c r="Y35" s="22" t="s">
        <v>16</v>
      </c>
      <c r="Z35" s="23" t="s">
        <v>17</v>
      </c>
      <c r="AA35" s="24" t="s">
        <v>18</v>
      </c>
      <c r="AB35" s="25" t="s">
        <v>19</v>
      </c>
      <c r="AC35" s="26" t="s">
        <v>20</v>
      </c>
      <c r="AD35" s="29" t="s">
        <v>21</v>
      </c>
      <c r="AE35" s="27" t="s">
        <v>22</v>
      </c>
      <c r="AF35" s="31" t="s">
        <v>23</v>
      </c>
      <c r="AG35" s="108" t="s">
        <v>29</v>
      </c>
      <c r="AI35" s="110" t="s">
        <v>53</v>
      </c>
      <c r="AJ35" s="109" t="s">
        <v>5</v>
      </c>
      <c r="AK35" s="21" t="s">
        <v>6</v>
      </c>
      <c r="AL35" s="22" t="s">
        <v>7</v>
      </c>
      <c r="AM35" s="23" t="s">
        <v>8</v>
      </c>
      <c r="AN35" s="24" t="s">
        <v>9</v>
      </c>
      <c r="AO35" s="25" t="s">
        <v>116</v>
      </c>
      <c r="AP35" s="26" t="s">
        <v>117</v>
      </c>
      <c r="AQ35" s="29" t="s">
        <v>118</v>
      </c>
      <c r="AR35" s="27" t="s">
        <v>119</v>
      </c>
      <c r="AS35" s="31" t="s">
        <v>120</v>
      </c>
      <c r="AT35" s="108" t="s">
        <v>29</v>
      </c>
      <c r="AU35" s="108" t="s">
        <v>47</v>
      </c>
    </row>
    <row r="36" spans="1:47" ht="14.25">
      <c r="A36" s="300"/>
      <c r="B36" s="300"/>
      <c r="C36" s="107" t="s">
        <v>394</v>
      </c>
      <c r="D36" s="104"/>
      <c r="F36" s="103" t="s">
        <v>205</v>
      </c>
      <c r="G36" s="103"/>
      <c r="H36" s="103"/>
      <c r="I36" s="103"/>
      <c r="J36" s="103"/>
      <c r="K36" s="103"/>
      <c r="L36" s="103"/>
      <c r="M36" s="103"/>
      <c r="N36" s="103"/>
      <c r="O36" s="103"/>
      <c r="P36" s="151">
        <v>298.06083435065455</v>
      </c>
      <c r="Q36" s="35">
        <f t="shared" ref="Q36:Q54" si="11">SUM(G36:P36)</f>
        <v>298.06083435065455</v>
      </c>
      <c r="S36" s="103"/>
      <c r="T36" s="34"/>
      <c r="V36" s="103"/>
      <c r="W36" s="34"/>
      <c r="X36" s="34"/>
      <c r="Y36" s="34"/>
      <c r="Z36" s="34"/>
      <c r="AA36" s="34"/>
      <c r="AB36" s="34"/>
      <c r="AC36" s="34"/>
      <c r="AD36" s="34"/>
      <c r="AE36" s="34"/>
      <c r="AF36" s="34"/>
      <c r="AG36" s="35">
        <f t="shared" ref="AG36:AG55" si="12">SUM(W36:AF36)</f>
        <v>0</v>
      </c>
      <c r="AI36" s="103"/>
      <c r="AJ36" s="34"/>
      <c r="AK36" s="34"/>
      <c r="AL36" s="34"/>
      <c r="AM36" s="34"/>
      <c r="AN36" s="34"/>
      <c r="AO36" s="34"/>
      <c r="AP36" s="34"/>
      <c r="AQ36" s="34"/>
      <c r="AR36" s="34"/>
      <c r="AS36" s="34"/>
      <c r="AT36" s="35">
        <f t="shared" ref="AT36:AT55" si="13">SUM(AJ36:AS36)</f>
        <v>0</v>
      </c>
      <c r="AU36" s="103"/>
    </row>
    <row r="37" spans="1:47" ht="14.25">
      <c r="A37" s="300"/>
      <c r="B37" s="300"/>
      <c r="C37" s="105" t="s">
        <v>223</v>
      </c>
      <c r="D37" s="104"/>
      <c r="F37" s="103" t="s">
        <v>105</v>
      </c>
      <c r="G37" s="35">
        <f>G34</f>
        <v>1.6618159589992035E-2</v>
      </c>
      <c r="H37" s="35">
        <f t="shared" ref="H37:P37" si="14">H34</f>
        <v>1.9490497698816374</v>
      </c>
      <c r="I37" s="35">
        <f t="shared" si="14"/>
        <v>1.3654573562997319</v>
      </c>
      <c r="J37" s="35">
        <f t="shared" si="14"/>
        <v>1.27587171829121</v>
      </c>
      <c r="K37" s="35">
        <f t="shared" si="14"/>
        <v>1.1420527206475257</v>
      </c>
      <c r="L37" s="35">
        <f t="shared" si="14"/>
        <v>1.5532007885293024</v>
      </c>
      <c r="M37" s="35">
        <f t="shared" si="14"/>
        <v>0.96542189985621385</v>
      </c>
      <c r="N37" s="35">
        <f t="shared" si="14"/>
        <v>0</v>
      </c>
      <c r="O37" s="35">
        <f t="shared" si="14"/>
        <v>0</v>
      </c>
      <c r="P37" s="35">
        <f t="shared" si="14"/>
        <v>7.1946563237908343</v>
      </c>
      <c r="Q37" s="35">
        <f t="shared" si="11"/>
        <v>15.462328736886448</v>
      </c>
      <c r="S37" s="103" t="str">
        <f ca="1">$X$12</f>
        <v>#</v>
      </c>
      <c r="T37" s="34"/>
      <c r="V37" s="103" t="str">
        <f ca="1">$X$12</f>
        <v>#</v>
      </c>
      <c r="W37" s="35">
        <f t="shared" ref="W37:AF37" si="15">W34</f>
        <v>7</v>
      </c>
      <c r="X37" s="35">
        <f t="shared" si="15"/>
        <v>180</v>
      </c>
      <c r="Y37" s="35">
        <f t="shared" si="15"/>
        <v>22</v>
      </c>
      <c r="Z37" s="35">
        <f t="shared" si="15"/>
        <v>11</v>
      </c>
      <c r="AA37" s="35">
        <f t="shared" si="15"/>
        <v>7</v>
      </c>
      <c r="AB37" s="35">
        <f t="shared" si="15"/>
        <v>8</v>
      </c>
      <c r="AC37" s="35">
        <f t="shared" si="15"/>
        <v>4</v>
      </c>
      <c r="AD37" s="35">
        <f t="shared" si="15"/>
        <v>0</v>
      </c>
      <c r="AE37" s="35">
        <f t="shared" si="15"/>
        <v>0</v>
      </c>
      <c r="AF37" s="35">
        <f t="shared" si="15"/>
        <v>7</v>
      </c>
      <c r="AG37" s="35">
        <f t="shared" si="12"/>
        <v>246</v>
      </c>
      <c r="AI37" s="103" t="str">
        <f ca="1">$X$12</f>
        <v>#</v>
      </c>
      <c r="AJ37" s="35">
        <f t="shared" ref="AJ37:AS37" si="16">AJ34</f>
        <v>171</v>
      </c>
      <c r="AK37" s="35">
        <f t="shared" si="16"/>
        <v>23</v>
      </c>
      <c r="AL37" s="35">
        <f t="shared" si="16"/>
        <v>2</v>
      </c>
      <c r="AM37" s="35">
        <f t="shared" si="16"/>
        <v>0</v>
      </c>
      <c r="AN37" s="35">
        <f t="shared" si="16"/>
        <v>0</v>
      </c>
      <c r="AO37" s="35">
        <f t="shared" si="16"/>
        <v>0</v>
      </c>
      <c r="AP37" s="35">
        <f t="shared" si="16"/>
        <v>0</v>
      </c>
      <c r="AQ37" s="35">
        <f t="shared" si="16"/>
        <v>4</v>
      </c>
      <c r="AR37" s="35">
        <f t="shared" si="16"/>
        <v>38</v>
      </c>
      <c r="AS37" s="35">
        <f t="shared" si="16"/>
        <v>8</v>
      </c>
      <c r="AT37" s="35">
        <f t="shared" si="13"/>
        <v>246</v>
      </c>
      <c r="AU37" s="103" t="str">
        <f>IF(ABS(AG37-AT37)&lt;0.01,"OK","Error")</f>
        <v>OK</v>
      </c>
    </row>
    <row r="38" spans="1:47" ht="14.25">
      <c r="A38" s="300"/>
      <c r="B38" s="300"/>
      <c r="C38" s="302" t="s">
        <v>115</v>
      </c>
      <c r="D38" s="104" t="s">
        <v>206</v>
      </c>
      <c r="F38" s="103" t="s">
        <v>105</v>
      </c>
      <c r="G38" s="150">
        <v>0</v>
      </c>
      <c r="H38" s="150">
        <v>0</v>
      </c>
      <c r="I38" s="150">
        <v>0</v>
      </c>
      <c r="J38" s="150">
        <v>0</v>
      </c>
      <c r="K38" s="150">
        <v>0</v>
      </c>
      <c r="L38" s="150">
        <v>0</v>
      </c>
      <c r="M38" s="150">
        <v>0</v>
      </c>
      <c r="N38" s="150">
        <v>0</v>
      </c>
      <c r="O38" s="150">
        <v>0</v>
      </c>
      <c r="P38" s="150">
        <v>0</v>
      </c>
      <c r="Q38" s="35">
        <f t="shared" si="11"/>
        <v>0</v>
      </c>
      <c r="S38" s="103" t="str">
        <f t="shared" ref="S38:S55" ca="1" si="17">$X$12</f>
        <v>#</v>
      </c>
      <c r="T38" s="106">
        <v>0</v>
      </c>
      <c r="V38" s="103" t="str">
        <f t="shared" ref="V38:V55" ca="1" si="18">$X$12</f>
        <v>#</v>
      </c>
      <c r="W38" s="150">
        <v>0</v>
      </c>
      <c r="X38" s="150">
        <v>0</v>
      </c>
      <c r="Y38" s="150">
        <v>0</v>
      </c>
      <c r="Z38" s="150">
        <v>0</v>
      </c>
      <c r="AA38" s="150">
        <v>0</v>
      </c>
      <c r="AB38" s="150">
        <v>0</v>
      </c>
      <c r="AC38" s="150">
        <v>0</v>
      </c>
      <c r="AD38" s="150">
        <v>0</v>
      </c>
      <c r="AE38" s="150">
        <v>0</v>
      </c>
      <c r="AF38" s="150">
        <v>0</v>
      </c>
      <c r="AG38" s="35">
        <f t="shared" si="12"/>
        <v>0</v>
      </c>
      <c r="AI38" s="103" t="str">
        <f t="shared" ref="AI38:AI55" ca="1" si="19">$X$12</f>
        <v>#</v>
      </c>
      <c r="AJ38" s="150">
        <v>0</v>
      </c>
      <c r="AK38" s="150">
        <v>0</v>
      </c>
      <c r="AL38" s="150">
        <v>0</v>
      </c>
      <c r="AM38" s="150">
        <v>0</v>
      </c>
      <c r="AN38" s="150">
        <v>0</v>
      </c>
      <c r="AO38" s="150">
        <v>0</v>
      </c>
      <c r="AP38" s="150">
        <v>0</v>
      </c>
      <c r="AQ38" s="150">
        <v>0</v>
      </c>
      <c r="AR38" s="150">
        <v>0</v>
      </c>
      <c r="AS38" s="150">
        <v>0</v>
      </c>
      <c r="AT38" s="35">
        <f t="shared" si="13"/>
        <v>0</v>
      </c>
      <c r="AU38" s="103" t="str">
        <f t="shared" ref="AU38:AU55" si="20">IF(ABS(AG38-AT38)&lt;0.01,"OK","Error")</f>
        <v>OK</v>
      </c>
    </row>
    <row r="39" spans="1:47" ht="14.25">
      <c r="A39" s="300"/>
      <c r="B39" s="300"/>
      <c r="C39" s="302"/>
      <c r="D39" s="104" t="s">
        <v>207</v>
      </c>
      <c r="F39" s="103" t="s">
        <v>105</v>
      </c>
      <c r="G39" s="150">
        <v>0</v>
      </c>
      <c r="H39" s="151">
        <v>0</v>
      </c>
      <c r="I39" s="151">
        <v>0</v>
      </c>
      <c r="J39" s="151">
        <v>0</v>
      </c>
      <c r="K39" s="151">
        <v>0</v>
      </c>
      <c r="L39" s="151">
        <v>0</v>
      </c>
      <c r="M39" s="151">
        <v>0</v>
      </c>
      <c r="N39" s="151">
        <v>0</v>
      </c>
      <c r="O39" s="151">
        <v>0</v>
      </c>
      <c r="P39" s="151">
        <v>0</v>
      </c>
      <c r="Q39" s="35">
        <f t="shared" si="11"/>
        <v>0</v>
      </c>
      <c r="S39" s="103" t="str">
        <f t="shared" ca="1" si="17"/>
        <v>#</v>
      </c>
      <c r="T39" s="106">
        <v>0</v>
      </c>
      <c r="V39" s="103" t="str">
        <f t="shared" ca="1" si="18"/>
        <v>#</v>
      </c>
      <c r="W39" s="150">
        <v>0</v>
      </c>
      <c r="X39" s="151">
        <v>0</v>
      </c>
      <c r="Y39" s="151">
        <v>0</v>
      </c>
      <c r="Z39" s="151">
        <v>0</v>
      </c>
      <c r="AA39" s="151">
        <v>0</v>
      </c>
      <c r="AB39" s="151">
        <v>0</v>
      </c>
      <c r="AC39" s="151">
        <v>0</v>
      </c>
      <c r="AD39" s="151">
        <v>0</v>
      </c>
      <c r="AE39" s="151">
        <v>0</v>
      </c>
      <c r="AF39" s="151">
        <v>0</v>
      </c>
      <c r="AG39" s="35">
        <f t="shared" si="12"/>
        <v>0</v>
      </c>
      <c r="AI39" s="103" t="str">
        <f t="shared" ca="1" si="19"/>
        <v>#</v>
      </c>
      <c r="AJ39" s="150">
        <v>0</v>
      </c>
      <c r="AK39" s="151">
        <v>0</v>
      </c>
      <c r="AL39" s="151">
        <v>0</v>
      </c>
      <c r="AM39" s="151">
        <v>0</v>
      </c>
      <c r="AN39" s="151">
        <v>0</v>
      </c>
      <c r="AO39" s="151">
        <v>0</v>
      </c>
      <c r="AP39" s="151">
        <v>0</v>
      </c>
      <c r="AQ39" s="151">
        <v>0</v>
      </c>
      <c r="AR39" s="151">
        <v>0</v>
      </c>
      <c r="AS39" s="151">
        <v>0</v>
      </c>
      <c r="AT39" s="35">
        <f t="shared" si="13"/>
        <v>0</v>
      </c>
      <c r="AU39" s="103" t="str">
        <f t="shared" si="20"/>
        <v>OK</v>
      </c>
    </row>
    <row r="40" spans="1:47" ht="14.25">
      <c r="A40" s="300"/>
      <c r="B40" s="300"/>
      <c r="C40" s="302"/>
      <c r="D40" s="104" t="s">
        <v>3</v>
      </c>
      <c r="F40" s="103" t="s">
        <v>105</v>
      </c>
      <c r="G40" s="150">
        <v>-2.3784911758804143E-3</v>
      </c>
      <c r="H40" s="151">
        <v>-2.7151451888492328E-2</v>
      </c>
      <c r="I40" s="151">
        <v>-0.43514095864311564</v>
      </c>
      <c r="J40" s="151">
        <v>-0.22379880215983006</v>
      </c>
      <c r="K40" s="151">
        <v>0.37012261465352503</v>
      </c>
      <c r="L40" s="151">
        <v>-0.77120503849477517</v>
      </c>
      <c r="M40" s="151">
        <v>0.73536857517346355</v>
      </c>
      <c r="N40" s="151">
        <v>1.1949663919276146</v>
      </c>
      <c r="O40" s="151">
        <v>0.34327569389695978</v>
      </c>
      <c r="P40" s="151">
        <v>4.036235342699924</v>
      </c>
      <c r="Q40" s="35">
        <f t="shared" si="11"/>
        <v>5.2202938759893929</v>
      </c>
      <c r="S40" s="103" t="str">
        <f t="shared" ca="1" si="17"/>
        <v>#</v>
      </c>
      <c r="T40" s="34"/>
      <c r="V40" s="103" t="str">
        <f t="shared" ca="1" si="18"/>
        <v>#</v>
      </c>
      <c r="W40" s="150">
        <v>-1</v>
      </c>
      <c r="X40" s="151">
        <v>-2</v>
      </c>
      <c r="Y40" s="151">
        <v>-9</v>
      </c>
      <c r="Z40" s="151">
        <v>-1</v>
      </c>
      <c r="AA40" s="151">
        <v>3</v>
      </c>
      <c r="AB40" s="151">
        <v>-4</v>
      </c>
      <c r="AC40" s="151">
        <v>3</v>
      </c>
      <c r="AD40" s="151">
        <v>4</v>
      </c>
      <c r="AE40" s="151">
        <v>1</v>
      </c>
      <c r="AF40" s="151">
        <v>6</v>
      </c>
      <c r="AG40" s="35">
        <f t="shared" si="12"/>
        <v>0</v>
      </c>
      <c r="AI40" s="103" t="str">
        <f t="shared" ca="1" si="19"/>
        <v>#</v>
      </c>
      <c r="AJ40" s="150">
        <v>-23</v>
      </c>
      <c r="AK40" s="151">
        <v>8</v>
      </c>
      <c r="AL40" s="151">
        <v>13</v>
      </c>
      <c r="AM40" s="151">
        <v>2</v>
      </c>
      <c r="AN40" s="151">
        <v>0</v>
      </c>
      <c r="AO40" s="151">
        <v>0</v>
      </c>
      <c r="AP40" s="151">
        <v>0</v>
      </c>
      <c r="AQ40" s="151">
        <v>-4</v>
      </c>
      <c r="AR40" s="151">
        <v>-38</v>
      </c>
      <c r="AS40" s="151">
        <v>42</v>
      </c>
      <c r="AT40" s="35">
        <f t="shared" si="13"/>
        <v>0</v>
      </c>
      <c r="AU40" s="103" t="str">
        <f t="shared" si="20"/>
        <v>OK</v>
      </c>
    </row>
    <row r="41" spans="1:47" ht="14.25">
      <c r="A41" s="300"/>
      <c r="B41" s="300"/>
      <c r="C41" s="302"/>
      <c r="D41" s="104" t="s">
        <v>114</v>
      </c>
      <c r="F41" s="103" t="s">
        <v>105</v>
      </c>
      <c r="G41" s="150">
        <v>0</v>
      </c>
      <c r="H41" s="151">
        <v>0</v>
      </c>
      <c r="I41" s="151">
        <v>0</v>
      </c>
      <c r="J41" s="151">
        <v>0</v>
      </c>
      <c r="K41" s="151">
        <v>0</v>
      </c>
      <c r="L41" s="151">
        <v>0</v>
      </c>
      <c r="M41" s="151">
        <v>0</v>
      </c>
      <c r="N41" s="151">
        <v>0</v>
      </c>
      <c r="O41" s="151">
        <v>0</v>
      </c>
      <c r="P41" s="151">
        <v>0</v>
      </c>
      <c r="Q41" s="35">
        <f t="shared" si="11"/>
        <v>0</v>
      </c>
      <c r="S41" s="103" t="str">
        <f t="shared" ca="1" si="17"/>
        <v>#</v>
      </c>
      <c r="T41" s="106">
        <v>0</v>
      </c>
      <c r="V41" s="103" t="str">
        <f t="shared" ca="1" si="18"/>
        <v>#</v>
      </c>
      <c r="W41" s="150">
        <v>0</v>
      </c>
      <c r="X41" s="151">
        <v>0</v>
      </c>
      <c r="Y41" s="151">
        <v>0</v>
      </c>
      <c r="Z41" s="151">
        <v>0</v>
      </c>
      <c r="AA41" s="151">
        <v>0</v>
      </c>
      <c r="AB41" s="151">
        <v>0</v>
      </c>
      <c r="AC41" s="151">
        <v>0</v>
      </c>
      <c r="AD41" s="151">
        <v>0</v>
      </c>
      <c r="AE41" s="151">
        <v>0</v>
      </c>
      <c r="AF41" s="151">
        <v>0</v>
      </c>
      <c r="AG41" s="35">
        <f t="shared" si="12"/>
        <v>0</v>
      </c>
      <c r="AI41" s="103" t="str">
        <f t="shared" ca="1" si="19"/>
        <v>#</v>
      </c>
      <c r="AJ41" s="150">
        <v>0</v>
      </c>
      <c r="AK41" s="151">
        <v>0</v>
      </c>
      <c r="AL41" s="151">
        <v>0</v>
      </c>
      <c r="AM41" s="151">
        <v>0</v>
      </c>
      <c r="AN41" s="151">
        <v>0</v>
      </c>
      <c r="AO41" s="151">
        <v>0</v>
      </c>
      <c r="AP41" s="151">
        <v>0</v>
      </c>
      <c r="AQ41" s="151">
        <v>0</v>
      </c>
      <c r="AR41" s="151">
        <v>0</v>
      </c>
      <c r="AS41" s="151">
        <v>0</v>
      </c>
      <c r="AT41" s="35">
        <f t="shared" si="13"/>
        <v>0</v>
      </c>
      <c r="AU41" s="103" t="str">
        <f t="shared" si="20"/>
        <v>OK</v>
      </c>
    </row>
    <row r="42" spans="1:47" ht="14.25">
      <c r="A42" s="300"/>
      <c r="B42" s="300"/>
      <c r="C42" s="302"/>
      <c r="D42" s="104" t="s">
        <v>104</v>
      </c>
      <c r="F42" s="103" t="s">
        <v>105</v>
      </c>
      <c r="G42" s="34"/>
      <c r="H42" s="34"/>
      <c r="I42" s="34"/>
      <c r="J42" s="34"/>
      <c r="K42" s="34"/>
      <c r="L42" s="34"/>
      <c r="M42" s="34"/>
      <c r="N42" s="34"/>
      <c r="O42" s="34"/>
      <c r="P42" s="34"/>
      <c r="Q42" s="35">
        <f t="shared" si="11"/>
        <v>0</v>
      </c>
      <c r="S42" s="103" t="str">
        <f t="shared" ca="1" si="17"/>
        <v>#</v>
      </c>
      <c r="T42" s="34"/>
      <c r="V42" s="103" t="str">
        <f t="shared" ca="1" si="18"/>
        <v>#</v>
      </c>
      <c r="W42" s="34"/>
      <c r="X42" s="34"/>
      <c r="Y42" s="34"/>
      <c r="Z42" s="34"/>
      <c r="AA42" s="34"/>
      <c r="AB42" s="34"/>
      <c r="AC42" s="34"/>
      <c r="AD42" s="34"/>
      <c r="AE42" s="34"/>
      <c r="AF42" s="34"/>
      <c r="AG42" s="35">
        <f t="shared" si="12"/>
        <v>0</v>
      </c>
      <c r="AI42" s="103" t="str">
        <f t="shared" ca="1" si="19"/>
        <v>#</v>
      </c>
      <c r="AJ42" s="34"/>
      <c r="AK42" s="34"/>
      <c r="AL42" s="34"/>
      <c r="AM42" s="34"/>
      <c r="AN42" s="34"/>
      <c r="AO42" s="34"/>
      <c r="AP42" s="34"/>
      <c r="AQ42" s="34"/>
      <c r="AR42" s="34"/>
      <c r="AS42" s="34"/>
      <c r="AT42" s="35">
        <f t="shared" si="13"/>
        <v>0</v>
      </c>
      <c r="AU42" s="103" t="str">
        <f t="shared" si="20"/>
        <v>OK</v>
      </c>
    </row>
    <row r="43" spans="1:47" ht="14.25">
      <c r="A43" s="300"/>
      <c r="B43" s="300"/>
      <c r="C43" s="302"/>
      <c r="D43" s="104" t="s">
        <v>113</v>
      </c>
      <c r="F43" s="103" t="s">
        <v>105</v>
      </c>
      <c r="G43" s="150">
        <v>2.3636208381225096E-3</v>
      </c>
      <c r="H43" s="151">
        <v>0.17496866897933366</v>
      </c>
      <c r="I43" s="151">
        <v>-0.33728265049179096</v>
      </c>
      <c r="J43" s="151">
        <v>-0.34163248751221459</v>
      </c>
      <c r="K43" s="151">
        <v>-0.60805999714360737</v>
      </c>
      <c r="L43" s="151">
        <v>-0.2072412420954412</v>
      </c>
      <c r="M43" s="151">
        <v>-0.96223691788908494</v>
      </c>
      <c r="N43" s="151">
        <v>-0.89071367180553163</v>
      </c>
      <c r="O43" s="151">
        <v>-0.34327569389695978</v>
      </c>
      <c r="P43" s="151">
        <v>-5.4444181618282039</v>
      </c>
      <c r="Q43" s="35">
        <f t="shared" si="11"/>
        <v>-8.9575285328453784</v>
      </c>
      <c r="S43" s="103" t="str">
        <f t="shared" ca="1" si="17"/>
        <v>#</v>
      </c>
      <c r="T43" s="106">
        <v>28</v>
      </c>
      <c r="V43" s="103" t="str">
        <f t="shared" ca="1" si="18"/>
        <v>#</v>
      </c>
      <c r="W43" s="150">
        <v>1</v>
      </c>
      <c r="X43" s="151">
        <v>17</v>
      </c>
      <c r="Y43" s="151">
        <v>-4</v>
      </c>
      <c r="Z43" s="151">
        <v>-3</v>
      </c>
      <c r="AA43" s="151">
        <v>-4</v>
      </c>
      <c r="AB43" s="151">
        <v>-1</v>
      </c>
      <c r="AC43" s="151">
        <v>-4</v>
      </c>
      <c r="AD43" s="151">
        <v>-3</v>
      </c>
      <c r="AE43" s="151">
        <v>-1</v>
      </c>
      <c r="AF43" s="151">
        <v>-7</v>
      </c>
      <c r="AG43" s="35">
        <f t="shared" si="12"/>
        <v>-9</v>
      </c>
      <c r="AI43" s="103" t="str">
        <f t="shared" ca="1" si="19"/>
        <v>#</v>
      </c>
      <c r="AJ43" s="150">
        <v>28</v>
      </c>
      <c r="AK43" s="151">
        <v>0</v>
      </c>
      <c r="AL43" s="151">
        <v>0</v>
      </c>
      <c r="AM43" s="151">
        <v>0</v>
      </c>
      <c r="AN43" s="151">
        <v>0</v>
      </c>
      <c r="AO43" s="151">
        <v>0</v>
      </c>
      <c r="AP43" s="151">
        <v>0</v>
      </c>
      <c r="AQ43" s="151">
        <v>0</v>
      </c>
      <c r="AR43" s="151">
        <v>0</v>
      </c>
      <c r="AS43" s="151">
        <v>-37</v>
      </c>
      <c r="AT43" s="35">
        <f t="shared" si="13"/>
        <v>-9</v>
      </c>
      <c r="AU43" s="103" t="str">
        <f t="shared" si="20"/>
        <v>OK</v>
      </c>
    </row>
    <row r="44" spans="1:47" ht="14.25">
      <c r="A44" s="300"/>
      <c r="B44" s="300"/>
      <c r="C44" s="302"/>
      <c r="D44" s="104" t="s">
        <v>389</v>
      </c>
      <c r="F44" s="103" t="s">
        <v>105</v>
      </c>
      <c r="G44" s="150">
        <v>0</v>
      </c>
      <c r="H44" s="151">
        <v>0</v>
      </c>
      <c r="I44" s="151">
        <v>0</v>
      </c>
      <c r="J44" s="151">
        <v>0</v>
      </c>
      <c r="K44" s="151">
        <v>0</v>
      </c>
      <c r="L44" s="151">
        <v>0</v>
      </c>
      <c r="M44" s="151">
        <v>0</v>
      </c>
      <c r="N44" s="151">
        <v>0</v>
      </c>
      <c r="O44" s="151">
        <v>0</v>
      </c>
      <c r="P44" s="151">
        <v>0</v>
      </c>
      <c r="Q44" s="35">
        <f t="shared" si="11"/>
        <v>0</v>
      </c>
      <c r="S44" s="103" t="str">
        <f t="shared" ca="1" si="17"/>
        <v>#</v>
      </c>
      <c r="T44" s="106">
        <v>0</v>
      </c>
      <c r="V44" s="103" t="str">
        <f t="shared" ca="1" si="18"/>
        <v>#</v>
      </c>
      <c r="W44" s="150">
        <v>0</v>
      </c>
      <c r="X44" s="151">
        <v>0</v>
      </c>
      <c r="Y44" s="151">
        <v>0</v>
      </c>
      <c r="Z44" s="151">
        <v>0</v>
      </c>
      <c r="AA44" s="151">
        <v>0</v>
      </c>
      <c r="AB44" s="151">
        <v>0</v>
      </c>
      <c r="AC44" s="151">
        <v>0</v>
      </c>
      <c r="AD44" s="151">
        <v>0</v>
      </c>
      <c r="AE44" s="151">
        <v>0</v>
      </c>
      <c r="AF44" s="151">
        <v>0</v>
      </c>
      <c r="AG44" s="35">
        <f t="shared" si="12"/>
        <v>0</v>
      </c>
      <c r="AI44" s="103" t="str">
        <f t="shared" ca="1" si="19"/>
        <v>#</v>
      </c>
      <c r="AJ44" s="150">
        <v>0</v>
      </c>
      <c r="AK44" s="151">
        <v>0</v>
      </c>
      <c r="AL44" s="151">
        <v>0</v>
      </c>
      <c r="AM44" s="151">
        <v>0</v>
      </c>
      <c r="AN44" s="151">
        <v>0</v>
      </c>
      <c r="AO44" s="151">
        <v>0</v>
      </c>
      <c r="AP44" s="151">
        <v>0</v>
      </c>
      <c r="AQ44" s="151">
        <v>0</v>
      </c>
      <c r="AR44" s="151">
        <v>0</v>
      </c>
      <c r="AS44" s="151">
        <v>0</v>
      </c>
      <c r="AT44" s="35">
        <f t="shared" si="13"/>
        <v>0</v>
      </c>
      <c r="AU44" s="103" t="str">
        <f t="shared" si="20"/>
        <v>OK</v>
      </c>
    </row>
    <row r="45" spans="1:47" ht="14.25">
      <c r="A45" s="300"/>
      <c r="B45" s="300"/>
      <c r="C45" s="302"/>
      <c r="D45" s="104" t="s">
        <v>112</v>
      </c>
      <c r="F45" s="103" t="s">
        <v>105</v>
      </c>
      <c r="G45" s="150">
        <v>0</v>
      </c>
      <c r="H45" s="151">
        <v>0</v>
      </c>
      <c r="I45" s="151">
        <v>0</v>
      </c>
      <c r="J45" s="151">
        <v>0</v>
      </c>
      <c r="K45" s="151">
        <v>0</v>
      </c>
      <c r="L45" s="151">
        <v>0</v>
      </c>
      <c r="M45" s="151">
        <v>0</v>
      </c>
      <c r="N45" s="151">
        <v>0</v>
      </c>
      <c r="O45" s="151">
        <v>0</v>
      </c>
      <c r="P45" s="151">
        <v>0</v>
      </c>
      <c r="Q45" s="35">
        <f t="shared" si="11"/>
        <v>0</v>
      </c>
      <c r="S45" s="103" t="str">
        <f t="shared" ca="1" si="17"/>
        <v>#</v>
      </c>
      <c r="T45" s="106">
        <v>0</v>
      </c>
      <c r="V45" s="103" t="str">
        <f t="shared" ca="1" si="18"/>
        <v>#</v>
      </c>
      <c r="W45" s="150">
        <v>0</v>
      </c>
      <c r="X45" s="151">
        <v>0</v>
      </c>
      <c r="Y45" s="151">
        <v>0</v>
      </c>
      <c r="Z45" s="151">
        <v>0</v>
      </c>
      <c r="AA45" s="151">
        <v>0</v>
      </c>
      <c r="AB45" s="151">
        <v>0</v>
      </c>
      <c r="AC45" s="151">
        <v>0</v>
      </c>
      <c r="AD45" s="151">
        <v>0</v>
      </c>
      <c r="AE45" s="151">
        <v>0</v>
      </c>
      <c r="AF45" s="151">
        <v>0</v>
      </c>
      <c r="AG45" s="35">
        <f t="shared" si="12"/>
        <v>0</v>
      </c>
      <c r="AI45" s="103" t="str">
        <f t="shared" ca="1" si="19"/>
        <v>#</v>
      </c>
      <c r="AJ45" s="150">
        <v>0</v>
      </c>
      <c r="AK45" s="151">
        <v>0</v>
      </c>
      <c r="AL45" s="151">
        <v>0</v>
      </c>
      <c r="AM45" s="151">
        <v>0</v>
      </c>
      <c r="AN45" s="151">
        <v>0</v>
      </c>
      <c r="AO45" s="151">
        <v>0</v>
      </c>
      <c r="AP45" s="151">
        <v>0</v>
      </c>
      <c r="AQ45" s="151">
        <v>0</v>
      </c>
      <c r="AR45" s="151">
        <v>0</v>
      </c>
      <c r="AS45" s="151">
        <v>0</v>
      </c>
      <c r="AT45" s="35">
        <f t="shared" si="13"/>
        <v>0</v>
      </c>
      <c r="AU45" s="103" t="str">
        <f t="shared" si="20"/>
        <v>OK</v>
      </c>
    </row>
    <row r="46" spans="1:47" ht="14.25">
      <c r="A46" s="300"/>
      <c r="B46" s="300"/>
      <c r="C46" s="302"/>
      <c r="D46" s="104" t="s">
        <v>111</v>
      </c>
      <c r="F46" s="103" t="s">
        <v>105</v>
      </c>
      <c r="G46" s="150">
        <v>0</v>
      </c>
      <c r="H46" s="151">
        <v>0</v>
      </c>
      <c r="I46" s="151">
        <v>0</v>
      </c>
      <c r="J46" s="151">
        <v>0</v>
      </c>
      <c r="K46" s="151">
        <v>0</v>
      </c>
      <c r="L46" s="151">
        <v>0</v>
      </c>
      <c r="M46" s="151">
        <v>0</v>
      </c>
      <c r="N46" s="151">
        <v>0</v>
      </c>
      <c r="O46" s="151">
        <v>0</v>
      </c>
      <c r="P46" s="151">
        <v>0</v>
      </c>
      <c r="Q46" s="35">
        <f t="shared" si="11"/>
        <v>0</v>
      </c>
      <c r="S46" s="103" t="str">
        <f t="shared" ca="1" si="17"/>
        <v>#</v>
      </c>
      <c r="T46" s="106">
        <v>0</v>
      </c>
      <c r="V46" s="103" t="str">
        <f t="shared" ca="1" si="18"/>
        <v>#</v>
      </c>
      <c r="W46" s="150">
        <v>0</v>
      </c>
      <c r="X46" s="151">
        <v>0</v>
      </c>
      <c r="Y46" s="151">
        <v>0</v>
      </c>
      <c r="Z46" s="151">
        <v>0</v>
      </c>
      <c r="AA46" s="151">
        <v>0</v>
      </c>
      <c r="AB46" s="151">
        <v>0</v>
      </c>
      <c r="AC46" s="151">
        <v>0</v>
      </c>
      <c r="AD46" s="151">
        <v>0</v>
      </c>
      <c r="AE46" s="151">
        <v>0</v>
      </c>
      <c r="AF46" s="151">
        <v>0</v>
      </c>
      <c r="AG46" s="35">
        <f t="shared" si="12"/>
        <v>0</v>
      </c>
      <c r="AI46" s="103" t="str">
        <f t="shared" ca="1" si="19"/>
        <v>#</v>
      </c>
      <c r="AJ46" s="150">
        <v>0</v>
      </c>
      <c r="AK46" s="151">
        <v>0</v>
      </c>
      <c r="AL46" s="151">
        <v>0</v>
      </c>
      <c r="AM46" s="151">
        <v>0</v>
      </c>
      <c r="AN46" s="151">
        <v>0</v>
      </c>
      <c r="AO46" s="151">
        <v>0</v>
      </c>
      <c r="AP46" s="151">
        <v>0</v>
      </c>
      <c r="AQ46" s="151">
        <v>0</v>
      </c>
      <c r="AR46" s="151">
        <v>0</v>
      </c>
      <c r="AS46" s="151">
        <v>0</v>
      </c>
      <c r="AT46" s="35">
        <f t="shared" si="13"/>
        <v>0</v>
      </c>
      <c r="AU46" s="103" t="str">
        <f t="shared" si="20"/>
        <v>OK</v>
      </c>
    </row>
    <row r="47" spans="1:47" ht="14.25">
      <c r="A47" s="300"/>
      <c r="B47" s="300"/>
      <c r="C47" s="302"/>
      <c r="D47" s="104" t="s">
        <v>390</v>
      </c>
      <c r="F47" s="103" t="s">
        <v>105</v>
      </c>
      <c r="G47" s="150">
        <v>0</v>
      </c>
      <c r="H47" s="151">
        <v>0</v>
      </c>
      <c r="I47" s="151">
        <v>0</v>
      </c>
      <c r="J47" s="151">
        <v>0</v>
      </c>
      <c r="K47" s="151">
        <v>0</v>
      </c>
      <c r="L47" s="151">
        <v>0</v>
      </c>
      <c r="M47" s="151">
        <v>0</v>
      </c>
      <c r="N47" s="151">
        <v>0</v>
      </c>
      <c r="O47" s="151">
        <v>0</v>
      </c>
      <c r="P47" s="151">
        <v>0</v>
      </c>
      <c r="Q47" s="35">
        <f t="shared" si="11"/>
        <v>0</v>
      </c>
      <c r="S47" s="103" t="str">
        <f t="shared" ca="1" si="17"/>
        <v>#</v>
      </c>
      <c r="T47" s="106">
        <v>0</v>
      </c>
      <c r="V47" s="103" t="str">
        <f t="shared" ca="1" si="18"/>
        <v>#</v>
      </c>
      <c r="W47" s="150">
        <v>0</v>
      </c>
      <c r="X47" s="151">
        <v>0</v>
      </c>
      <c r="Y47" s="151">
        <v>0</v>
      </c>
      <c r="Z47" s="151">
        <v>0</v>
      </c>
      <c r="AA47" s="151">
        <v>0</v>
      </c>
      <c r="AB47" s="151">
        <v>0</v>
      </c>
      <c r="AC47" s="151">
        <v>0</v>
      </c>
      <c r="AD47" s="151">
        <v>0</v>
      </c>
      <c r="AE47" s="151">
        <v>0</v>
      </c>
      <c r="AF47" s="151">
        <v>0</v>
      </c>
      <c r="AG47" s="35">
        <f t="shared" si="12"/>
        <v>0</v>
      </c>
      <c r="AI47" s="103" t="str">
        <f t="shared" ca="1" si="19"/>
        <v>#</v>
      </c>
      <c r="AJ47" s="150">
        <v>0</v>
      </c>
      <c r="AK47" s="151">
        <v>0</v>
      </c>
      <c r="AL47" s="151">
        <v>0</v>
      </c>
      <c r="AM47" s="151">
        <v>0</v>
      </c>
      <c r="AN47" s="151">
        <v>0</v>
      </c>
      <c r="AO47" s="151">
        <v>0</v>
      </c>
      <c r="AP47" s="151">
        <v>0</v>
      </c>
      <c r="AQ47" s="151">
        <v>0</v>
      </c>
      <c r="AR47" s="151">
        <v>0</v>
      </c>
      <c r="AS47" s="151">
        <v>0</v>
      </c>
      <c r="AT47" s="35">
        <f t="shared" si="13"/>
        <v>0</v>
      </c>
      <c r="AU47" s="103" t="str">
        <f t="shared" si="20"/>
        <v>OK</v>
      </c>
    </row>
    <row r="48" spans="1:47" ht="14.25">
      <c r="A48" s="300"/>
      <c r="B48" s="300"/>
      <c r="C48" s="302"/>
      <c r="D48" s="104" t="s">
        <v>110</v>
      </c>
      <c r="F48" s="103" t="s">
        <v>105</v>
      </c>
      <c r="G48" s="150">
        <v>0</v>
      </c>
      <c r="H48" s="151">
        <v>0</v>
      </c>
      <c r="I48" s="151">
        <v>0</v>
      </c>
      <c r="J48" s="151">
        <v>0</v>
      </c>
      <c r="K48" s="151">
        <v>0</v>
      </c>
      <c r="L48" s="151">
        <v>0</v>
      </c>
      <c r="M48" s="151">
        <v>0</v>
      </c>
      <c r="N48" s="151">
        <v>0</v>
      </c>
      <c r="O48" s="151">
        <v>0</v>
      </c>
      <c r="P48" s="151">
        <v>0</v>
      </c>
      <c r="Q48" s="35">
        <f t="shared" si="11"/>
        <v>0</v>
      </c>
      <c r="S48" s="103" t="str">
        <f t="shared" ca="1" si="17"/>
        <v>#</v>
      </c>
      <c r="T48" s="106">
        <v>0</v>
      </c>
      <c r="V48" s="103" t="str">
        <f t="shared" ca="1" si="18"/>
        <v>#</v>
      </c>
      <c r="W48" s="150">
        <v>0</v>
      </c>
      <c r="X48" s="151">
        <v>0</v>
      </c>
      <c r="Y48" s="151">
        <v>0</v>
      </c>
      <c r="Z48" s="151">
        <v>0</v>
      </c>
      <c r="AA48" s="151">
        <v>0</v>
      </c>
      <c r="AB48" s="151">
        <v>0</v>
      </c>
      <c r="AC48" s="151">
        <v>0</v>
      </c>
      <c r="AD48" s="151">
        <v>0</v>
      </c>
      <c r="AE48" s="151">
        <v>0</v>
      </c>
      <c r="AF48" s="151">
        <v>0</v>
      </c>
      <c r="AG48" s="35">
        <f t="shared" si="12"/>
        <v>0</v>
      </c>
      <c r="AI48" s="103" t="str">
        <f t="shared" ca="1" si="19"/>
        <v>#</v>
      </c>
      <c r="AJ48" s="150">
        <v>0</v>
      </c>
      <c r="AK48" s="151">
        <v>0</v>
      </c>
      <c r="AL48" s="151">
        <v>0</v>
      </c>
      <c r="AM48" s="151">
        <v>0</v>
      </c>
      <c r="AN48" s="151">
        <v>0</v>
      </c>
      <c r="AO48" s="151">
        <v>0</v>
      </c>
      <c r="AP48" s="151">
        <v>0</v>
      </c>
      <c r="AQ48" s="151">
        <v>0</v>
      </c>
      <c r="AR48" s="151">
        <v>0</v>
      </c>
      <c r="AS48" s="151">
        <v>0</v>
      </c>
      <c r="AT48" s="35">
        <f t="shared" si="13"/>
        <v>0</v>
      </c>
      <c r="AU48" s="103" t="str">
        <f t="shared" si="20"/>
        <v>OK</v>
      </c>
    </row>
    <row r="49" spans="1:47" ht="14.25">
      <c r="A49" s="300"/>
      <c r="B49" s="300"/>
      <c r="C49" s="302"/>
      <c r="D49" s="104" t="str">
        <f>D28</f>
        <v>Indirect Intervention</v>
      </c>
      <c r="F49" s="103" t="s">
        <v>105</v>
      </c>
      <c r="G49" s="150">
        <v>0</v>
      </c>
      <c r="H49" s="151">
        <v>0</v>
      </c>
      <c r="I49" s="151">
        <v>0</v>
      </c>
      <c r="J49" s="151">
        <v>0</v>
      </c>
      <c r="K49" s="151">
        <v>0</v>
      </c>
      <c r="L49" s="151">
        <v>0</v>
      </c>
      <c r="M49" s="151">
        <v>0</v>
      </c>
      <c r="N49" s="151">
        <v>0</v>
      </c>
      <c r="O49" s="151">
        <v>0</v>
      </c>
      <c r="P49" s="151">
        <v>0</v>
      </c>
      <c r="Q49" s="35">
        <f t="shared" si="11"/>
        <v>0</v>
      </c>
      <c r="S49" s="103" t="str">
        <f t="shared" ca="1" si="17"/>
        <v>#</v>
      </c>
      <c r="T49" s="106">
        <v>0</v>
      </c>
      <c r="V49" s="103" t="str">
        <f t="shared" ca="1" si="18"/>
        <v>#</v>
      </c>
      <c r="W49" s="150">
        <v>0</v>
      </c>
      <c r="X49" s="151">
        <v>0</v>
      </c>
      <c r="Y49" s="151">
        <v>0</v>
      </c>
      <c r="Z49" s="151">
        <v>0</v>
      </c>
      <c r="AA49" s="151">
        <v>0</v>
      </c>
      <c r="AB49" s="151">
        <v>0</v>
      </c>
      <c r="AC49" s="151">
        <v>0</v>
      </c>
      <c r="AD49" s="151">
        <v>0</v>
      </c>
      <c r="AE49" s="151">
        <v>0</v>
      </c>
      <c r="AF49" s="151">
        <v>0</v>
      </c>
      <c r="AG49" s="35">
        <f t="shared" si="12"/>
        <v>0</v>
      </c>
      <c r="AI49" s="103" t="str">
        <f t="shared" ca="1" si="19"/>
        <v>#</v>
      </c>
      <c r="AJ49" s="150">
        <v>0</v>
      </c>
      <c r="AK49" s="151">
        <v>0</v>
      </c>
      <c r="AL49" s="151">
        <v>0</v>
      </c>
      <c r="AM49" s="151">
        <v>0</v>
      </c>
      <c r="AN49" s="151">
        <v>0</v>
      </c>
      <c r="AO49" s="151">
        <v>0</v>
      </c>
      <c r="AP49" s="151">
        <v>0</v>
      </c>
      <c r="AQ49" s="151">
        <v>0</v>
      </c>
      <c r="AR49" s="151">
        <v>0</v>
      </c>
      <c r="AS49" s="151">
        <v>0</v>
      </c>
      <c r="AT49" s="35">
        <f t="shared" si="13"/>
        <v>0</v>
      </c>
      <c r="AU49" s="103" t="str">
        <f t="shared" si="20"/>
        <v>OK</v>
      </c>
    </row>
    <row r="50" spans="1:47" ht="14.25">
      <c r="A50" s="300"/>
      <c r="B50" s="300"/>
      <c r="C50" s="302"/>
      <c r="D50" s="104" t="s">
        <v>109</v>
      </c>
      <c r="F50" s="103" t="s">
        <v>105</v>
      </c>
      <c r="G50" s="34"/>
      <c r="H50" s="34"/>
      <c r="I50" s="34"/>
      <c r="J50" s="34"/>
      <c r="K50" s="34"/>
      <c r="L50" s="34"/>
      <c r="M50" s="34"/>
      <c r="N50" s="34"/>
      <c r="O50" s="34"/>
      <c r="P50" s="34"/>
      <c r="Q50" s="35">
        <f t="shared" si="11"/>
        <v>0</v>
      </c>
      <c r="S50" s="103" t="str">
        <f t="shared" ca="1" si="17"/>
        <v>#</v>
      </c>
      <c r="T50" s="34"/>
      <c r="V50" s="103" t="str">
        <f t="shared" ca="1" si="18"/>
        <v>#</v>
      </c>
      <c r="W50" s="34"/>
      <c r="X50" s="34"/>
      <c r="Y50" s="34"/>
      <c r="Z50" s="34"/>
      <c r="AA50" s="34"/>
      <c r="AB50" s="34"/>
      <c r="AC50" s="34"/>
      <c r="AD50" s="34"/>
      <c r="AE50" s="34"/>
      <c r="AF50" s="34"/>
      <c r="AG50" s="35">
        <f t="shared" si="12"/>
        <v>0</v>
      </c>
      <c r="AI50" s="103" t="str">
        <f t="shared" ca="1" si="19"/>
        <v>#</v>
      </c>
      <c r="AJ50" s="34"/>
      <c r="AK50" s="34"/>
      <c r="AL50" s="34"/>
      <c r="AM50" s="34"/>
      <c r="AN50" s="34"/>
      <c r="AO50" s="34"/>
      <c r="AP50" s="34"/>
      <c r="AQ50" s="34"/>
      <c r="AR50" s="34"/>
      <c r="AS50" s="34"/>
      <c r="AT50" s="35">
        <f t="shared" si="13"/>
        <v>0</v>
      </c>
      <c r="AU50" s="103" t="str">
        <f t="shared" si="20"/>
        <v>OK</v>
      </c>
    </row>
    <row r="51" spans="1:47" ht="14.25">
      <c r="A51" s="300"/>
      <c r="B51" s="300"/>
      <c r="C51" s="302"/>
      <c r="D51" s="104" t="s">
        <v>108</v>
      </c>
      <c r="F51" s="103" t="s">
        <v>105</v>
      </c>
      <c r="G51" s="34"/>
      <c r="H51" s="34"/>
      <c r="I51" s="34"/>
      <c r="J51" s="34"/>
      <c r="K51" s="34"/>
      <c r="L51" s="34"/>
      <c r="M51" s="34"/>
      <c r="N51" s="34"/>
      <c r="O51" s="34"/>
      <c r="P51" s="34"/>
      <c r="Q51" s="35">
        <f t="shared" si="11"/>
        <v>0</v>
      </c>
      <c r="S51" s="103" t="str">
        <f t="shared" ca="1" si="17"/>
        <v>#</v>
      </c>
      <c r="T51" s="34"/>
      <c r="V51" s="103" t="str">
        <f t="shared" ca="1" si="18"/>
        <v>#</v>
      </c>
      <c r="W51" s="34"/>
      <c r="X51" s="34"/>
      <c r="Y51" s="34"/>
      <c r="Z51" s="34"/>
      <c r="AA51" s="34"/>
      <c r="AB51" s="34"/>
      <c r="AC51" s="34"/>
      <c r="AD51" s="34"/>
      <c r="AE51" s="34"/>
      <c r="AF51" s="34"/>
      <c r="AG51" s="35">
        <f t="shared" si="12"/>
        <v>0</v>
      </c>
      <c r="AI51" s="103" t="str">
        <f t="shared" ca="1" si="19"/>
        <v>#</v>
      </c>
      <c r="AJ51" s="34"/>
      <c r="AK51" s="34"/>
      <c r="AL51" s="34"/>
      <c r="AM51" s="34"/>
      <c r="AN51" s="34"/>
      <c r="AO51" s="34"/>
      <c r="AP51" s="34"/>
      <c r="AQ51" s="34"/>
      <c r="AR51" s="34"/>
      <c r="AS51" s="34"/>
      <c r="AT51" s="35">
        <f t="shared" si="13"/>
        <v>0</v>
      </c>
      <c r="AU51" s="103" t="str">
        <f t="shared" si="20"/>
        <v>OK</v>
      </c>
    </row>
    <row r="52" spans="1:47" ht="14.25">
      <c r="A52" s="300"/>
      <c r="B52" s="300"/>
      <c r="C52" s="302"/>
      <c r="D52" s="104" t="s">
        <v>58</v>
      </c>
      <c r="F52" s="103" t="s">
        <v>105</v>
      </c>
      <c r="G52" s="34"/>
      <c r="H52" s="34"/>
      <c r="I52" s="34"/>
      <c r="J52" s="34"/>
      <c r="K52" s="34"/>
      <c r="L52" s="34"/>
      <c r="M52" s="34"/>
      <c r="N52" s="34"/>
      <c r="O52" s="34"/>
      <c r="P52" s="34"/>
      <c r="Q52" s="35">
        <f t="shared" si="11"/>
        <v>0</v>
      </c>
      <c r="S52" s="103" t="str">
        <f t="shared" ca="1" si="17"/>
        <v>#</v>
      </c>
      <c r="T52" s="34"/>
      <c r="V52" s="103" t="str">
        <f t="shared" ca="1" si="18"/>
        <v>#</v>
      </c>
      <c r="W52" s="34"/>
      <c r="X52" s="34"/>
      <c r="Y52" s="34"/>
      <c r="Z52" s="34"/>
      <c r="AA52" s="34"/>
      <c r="AB52" s="34"/>
      <c r="AC52" s="34"/>
      <c r="AD52" s="34"/>
      <c r="AE52" s="34"/>
      <c r="AF52" s="34"/>
      <c r="AG52" s="35">
        <f t="shared" si="12"/>
        <v>0</v>
      </c>
      <c r="AI52" s="103" t="str">
        <f t="shared" ca="1" si="19"/>
        <v>#</v>
      </c>
      <c r="AJ52" s="34"/>
      <c r="AK52" s="34"/>
      <c r="AL52" s="34"/>
      <c r="AM52" s="34"/>
      <c r="AN52" s="34"/>
      <c r="AO52" s="34"/>
      <c r="AP52" s="34"/>
      <c r="AQ52" s="34"/>
      <c r="AR52" s="34"/>
      <c r="AS52" s="34"/>
      <c r="AT52" s="35">
        <f t="shared" si="13"/>
        <v>0</v>
      </c>
      <c r="AU52" s="103" t="str">
        <f t="shared" si="20"/>
        <v>OK</v>
      </c>
    </row>
    <row r="53" spans="1:47" ht="14.25">
      <c r="A53" s="300"/>
      <c r="B53" s="300"/>
      <c r="C53" s="302"/>
      <c r="D53" s="104" t="s">
        <v>107</v>
      </c>
      <c r="F53" s="103" t="s">
        <v>105</v>
      </c>
      <c r="G53" s="34"/>
      <c r="H53" s="34"/>
      <c r="I53" s="34"/>
      <c r="J53" s="34"/>
      <c r="K53" s="34"/>
      <c r="L53" s="34"/>
      <c r="M53" s="34"/>
      <c r="N53" s="34"/>
      <c r="O53" s="34"/>
      <c r="P53" s="34"/>
      <c r="Q53" s="35">
        <f t="shared" si="11"/>
        <v>0</v>
      </c>
      <c r="S53" s="103" t="str">
        <f t="shared" ca="1" si="17"/>
        <v>#</v>
      </c>
      <c r="T53" s="34"/>
      <c r="V53" s="103" t="str">
        <f t="shared" ca="1" si="18"/>
        <v>#</v>
      </c>
      <c r="W53" s="34"/>
      <c r="X53" s="34"/>
      <c r="Y53" s="34"/>
      <c r="Z53" s="34"/>
      <c r="AA53" s="34"/>
      <c r="AB53" s="34"/>
      <c r="AC53" s="34"/>
      <c r="AD53" s="34"/>
      <c r="AE53" s="34"/>
      <c r="AF53" s="34"/>
      <c r="AG53" s="35">
        <f t="shared" si="12"/>
        <v>0</v>
      </c>
      <c r="AI53" s="103" t="str">
        <f t="shared" ca="1" si="19"/>
        <v>#</v>
      </c>
      <c r="AJ53" s="34"/>
      <c r="AK53" s="34"/>
      <c r="AL53" s="34"/>
      <c r="AM53" s="34"/>
      <c r="AN53" s="34"/>
      <c r="AO53" s="34"/>
      <c r="AP53" s="34"/>
      <c r="AQ53" s="34"/>
      <c r="AR53" s="34"/>
      <c r="AS53" s="34"/>
      <c r="AT53" s="35">
        <f t="shared" si="13"/>
        <v>0</v>
      </c>
      <c r="AU53" s="103" t="str">
        <f t="shared" si="20"/>
        <v>OK</v>
      </c>
    </row>
    <row r="54" spans="1:47" ht="14.25">
      <c r="A54" s="300"/>
      <c r="B54" s="300"/>
      <c r="C54" s="302"/>
      <c r="D54" s="104" t="s">
        <v>106</v>
      </c>
      <c r="F54" s="103" t="s">
        <v>105</v>
      </c>
      <c r="G54" s="150">
        <v>0</v>
      </c>
      <c r="H54" s="151">
        <v>0</v>
      </c>
      <c r="I54" s="151">
        <v>0</v>
      </c>
      <c r="J54" s="151">
        <v>0</v>
      </c>
      <c r="K54" s="151">
        <v>0</v>
      </c>
      <c r="L54" s="151">
        <v>0</v>
      </c>
      <c r="M54" s="151">
        <v>0</v>
      </c>
      <c r="N54" s="151">
        <v>0</v>
      </c>
      <c r="O54" s="151">
        <v>0</v>
      </c>
      <c r="P54" s="151">
        <v>0</v>
      </c>
      <c r="Q54" s="35">
        <f t="shared" si="11"/>
        <v>0</v>
      </c>
      <c r="S54" s="103" t="str">
        <f t="shared" ca="1" si="17"/>
        <v>#</v>
      </c>
      <c r="T54" s="106">
        <v>0</v>
      </c>
      <c r="V54" s="103" t="str">
        <f t="shared" ca="1" si="18"/>
        <v>#</v>
      </c>
      <c r="W54" s="150">
        <v>0</v>
      </c>
      <c r="X54" s="151">
        <v>0</v>
      </c>
      <c r="Y54" s="151">
        <v>0</v>
      </c>
      <c r="Z54" s="151">
        <v>0</v>
      </c>
      <c r="AA54" s="151">
        <v>0</v>
      </c>
      <c r="AB54" s="151">
        <v>0</v>
      </c>
      <c r="AC54" s="151">
        <v>0</v>
      </c>
      <c r="AD54" s="151">
        <v>0</v>
      </c>
      <c r="AE54" s="151">
        <v>0</v>
      </c>
      <c r="AF54" s="151">
        <v>0</v>
      </c>
      <c r="AG54" s="35">
        <f t="shared" si="12"/>
        <v>0</v>
      </c>
      <c r="AI54" s="103" t="str">
        <f t="shared" ca="1" si="19"/>
        <v>#</v>
      </c>
      <c r="AJ54" s="150">
        <v>0</v>
      </c>
      <c r="AK54" s="151">
        <v>0</v>
      </c>
      <c r="AL54" s="151">
        <v>0</v>
      </c>
      <c r="AM54" s="151">
        <v>0</v>
      </c>
      <c r="AN54" s="151">
        <v>0</v>
      </c>
      <c r="AO54" s="151">
        <v>0</v>
      </c>
      <c r="AP54" s="151">
        <v>0</v>
      </c>
      <c r="AQ54" s="151">
        <v>0</v>
      </c>
      <c r="AR54" s="151">
        <v>0</v>
      </c>
      <c r="AS54" s="151">
        <v>0</v>
      </c>
      <c r="AT54" s="35">
        <f t="shared" si="13"/>
        <v>0</v>
      </c>
      <c r="AU54" s="103" t="str">
        <f t="shared" si="20"/>
        <v>OK</v>
      </c>
    </row>
    <row r="55" spans="1:47" ht="14.25">
      <c r="A55" s="301"/>
      <c r="B55" s="301"/>
      <c r="C55" s="105" t="s">
        <v>224</v>
      </c>
      <c r="D55" s="104"/>
      <c r="F55" s="103" t="s">
        <v>105</v>
      </c>
      <c r="G55" s="35">
        <f t="shared" ref="G55:P55" si="21">SUM(G37:G54)</f>
        <v>1.660328925223413E-2</v>
      </c>
      <c r="H55" s="35">
        <f t="shared" si="21"/>
        <v>2.0968669869724788</v>
      </c>
      <c r="I55" s="35">
        <f t="shared" si="21"/>
        <v>0.59303374716482526</v>
      </c>
      <c r="J55" s="35">
        <f t="shared" si="21"/>
        <v>0.71044042861916545</v>
      </c>
      <c r="K55" s="35">
        <f t="shared" si="21"/>
        <v>0.90411533815744338</v>
      </c>
      <c r="L55" s="35">
        <f t="shared" si="21"/>
        <v>0.57475450793908611</v>
      </c>
      <c r="M55" s="35">
        <f t="shared" si="21"/>
        <v>0.73855355714059245</v>
      </c>
      <c r="N55" s="35">
        <f t="shared" si="21"/>
        <v>0.30425272012208293</v>
      </c>
      <c r="O55" s="35">
        <f t="shared" si="21"/>
        <v>0</v>
      </c>
      <c r="P55" s="35">
        <f t="shared" si="21"/>
        <v>5.7864735046625553</v>
      </c>
      <c r="Q55" s="94">
        <f>SUM(G55:P55)</f>
        <v>11.725094080030463</v>
      </c>
      <c r="S55" s="103" t="str">
        <f t="shared" ca="1" si="17"/>
        <v>#</v>
      </c>
      <c r="T55" s="103"/>
      <c r="V55" s="103" t="str">
        <f t="shared" ca="1" si="18"/>
        <v>#</v>
      </c>
      <c r="W55" s="35">
        <f t="shared" ref="W55:AF55" si="22">SUM(W37:W54)</f>
        <v>7</v>
      </c>
      <c r="X55" s="35">
        <f t="shared" si="22"/>
        <v>195</v>
      </c>
      <c r="Y55" s="35">
        <f t="shared" si="22"/>
        <v>9</v>
      </c>
      <c r="Z55" s="35">
        <f t="shared" si="22"/>
        <v>7</v>
      </c>
      <c r="AA55" s="35">
        <f t="shared" si="22"/>
        <v>6</v>
      </c>
      <c r="AB55" s="35">
        <f t="shared" si="22"/>
        <v>3</v>
      </c>
      <c r="AC55" s="35">
        <f t="shared" si="22"/>
        <v>3</v>
      </c>
      <c r="AD55" s="35">
        <f t="shared" si="22"/>
        <v>1</v>
      </c>
      <c r="AE55" s="35">
        <f t="shared" si="22"/>
        <v>0</v>
      </c>
      <c r="AF55" s="35">
        <f t="shared" si="22"/>
        <v>6</v>
      </c>
      <c r="AG55" s="94">
        <f t="shared" si="12"/>
        <v>237</v>
      </c>
      <c r="AI55" s="103" t="str">
        <f t="shared" ca="1" si="19"/>
        <v>#</v>
      </c>
      <c r="AJ55" s="35">
        <f t="shared" ref="AJ55:AS55" si="23">SUM(AJ37:AJ54)</f>
        <v>176</v>
      </c>
      <c r="AK55" s="35">
        <f t="shared" si="23"/>
        <v>31</v>
      </c>
      <c r="AL55" s="35">
        <f t="shared" si="23"/>
        <v>15</v>
      </c>
      <c r="AM55" s="35">
        <f t="shared" si="23"/>
        <v>2</v>
      </c>
      <c r="AN55" s="35">
        <f t="shared" si="23"/>
        <v>0</v>
      </c>
      <c r="AO55" s="35">
        <f t="shared" si="23"/>
        <v>0</v>
      </c>
      <c r="AP55" s="35">
        <f t="shared" si="23"/>
        <v>0</v>
      </c>
      <c r="AQ55" s="35">
        <f t="shared" si="23"/>
        <v>0</v>
      </c>
      <c r="AR55" s="35">
        <f t="shared" si="23"/>
        <v>0</v>
      </c>
      <c r="AS55" s="35">
        <f t="shared" si="23"/>
        <v>13</v>
      </c>
      <c r="AT55" s="94">
        <f t="shared" si="13"/>
        <v>237</v>
      </c>
      <c r="AU55" s="103" t="str">
        <f t="shared" si="20"/>
        <v>OK</v>
      </c>
    </row>
  </sheetData>
  <mergeCells count="6">
    <mergeCell ref="A14:A34"/>
    <mergeCell ref="B14:B34"/>
    <mergeCell ref="C17:C33"/>
    <mergeCell ref="A35:A55"/>
    <mergeCell ref="B35:B55"/>
    <mergeCell ref="C38:C54"/>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tabColor rgb="FF7030A0"/>
  </sheetPr>
  <dimension ref="A1:AU75"/>
  <sheetViews>
    <sheetView workbookViewId="0"/>
  </sheetViews>
  <sheetFormatPr defaultColWidth="9" defaultRowHeight="12.75"/>
  <cols>
    <col min="1" max="2" width="3.42578125" style="101" customWidth="1"/>
    <col min="3" max="3" width="51.28515625" style="101" bestFit="1" customWidth="1"/>
    <col min="4" max="4" width="46.5703125" style="101" bestFit="1" customWidth="1"/>
    <col min="5" max="5" width="1" style="101" customWidth="1"/>
    <col min="6" max="6" width="6.28515625" style="102" customWidth="1"/>
    <col min="7" max="17" width="9" style="101"/>
    <col min="18" max="18" width="1" style="101" customWidth="1"/>
    <col min="19" max="19" width="6.28515625" style="102" customWidth="1"/>
    <col min="20" max="20" width="9" style="101"/>
    <col min="21" max="21" width="1" style="101" customWidth="1"/>
    <col min="22" max="22" width="6.28515625" style="102" customWidth="1"/>
    <col min="23" max="33" width="9" style="101"/>
    <col min="34" max="34" width="1" style="101" customWidth="1"/>
    <col min="35" max="35" width="6.28515625" style="102" customWidth="1"/>
    <col min="36" max="46" width="9" style="101"/>
    <col min="47" max="47" width="9.42578125" style="101" bestFit="1" customWidth="1"/>
    <col min="48" max="16384" width="9" style="101"/>
  </cols>
  <sheetData>
    <row r="1" spans="1:47" ht="24.75">
      <c r="A1" s="1" t="str">
        <f>N0_Cover!A1</f>
        <v>RIIO-2 Business Plan Data Template</v>
      </c>
      <c r="B1" s="1"/>
      <c r="C1" s="2"/>
      <c r="D1" s="2"/>
      <c r="E1" s="2"/>
      <c r="F1" s="73"/>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row>
    <row r="2" spans="1:47" ht="22.5">
      <c r="A2" s="1" t="str">
        <f>N0_Cover!$B$12</f>
        <v>Scottish Power Transmission</v>
      </c>
      <c r="B2" s="1"/>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row>
    <row r="3" spans="1:47" ht="19.5">
      <c r="A3" s="5" t="str">
        <f>"Workbook " &amp; N0_Cover!$B$12</f>
        <v>Workbook Scottish Power Transmission</v>
      </c>
      <c r="B3" s="5"/>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row>
    <row r="4" spans="1:47" ht="18">
      <c r="A4" s="7" t="str">
        <f>"Submission Version " &amp; N0_Cover!$B$15 &amp; " - Submitted on " &amp; TEXT(N0_Cover!$B$16,"dd mmm yyyy")</f>
        <v>Submission Version 3.0 - Submitted on 09 Dec 2019</v>
      </c>
      <c r="B4" s="7"/>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row>
    <row r="5" spans="1:47" ht="18">
      <c r="A5" s="7" t="str">
        <f>"Template Version: " &amp; N0_Cover!$B$11</f>
        <v>Template Version: v3.0</v>
      </c>
      <c r="B5" s="7"/>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row>
    <row r="6" spans="1:47" ht="19.5">
      <c r="A6" s="5" t="str">
        <f ca="1">"Sheet: " &amp;VLOOKUP(RIGHT(CELL("filename",A1),LEN(CELL("filename",A1))-FIND("]",CELL("filename",A1))),'N0.1_Contents'!$A$11:$B$87,2,FALSE)</f>
        <v>Sheet: N3.02 132kV Transformer</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row>
    <row r="7" spans="1:47" ht="18">
      <c r="A7" s="7" t="str">
        <f>"Prices Base: " &amp; 'N0.5_Data_Constants'!C13</f>
        <v>Prices Base: 2018/19</v>
      </c>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row>
    <row r="8" spans="1:47" s="168" customFormat="1">
      <c r="A8" s="171" t="str">
        <f ca="1">"Error Checks: " &amp; IF(ISERROR(MATCH("Error",$A$9:$AU$9,0)),"OK","Error")</f>
        <v>Error Checks: OK</v>
      </c>
      <c r="B8" s="171"/>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row>
    <row r="9" spans="1:47" s="168" customFormat="1">
      <c r="A9" s="173" t="str">
        <f t="shared" ref="A9:AU9" ca="1" si="0">IF(ISERROR(MATCH("Error",A10:A55,0)),"-","Error")</f>
        <v>-</v>
      </c>
      <c r="B9" s="173" t="str">
        <f t="shared" si="0"/>
        <v>-</v>
      </c>
      <c r="C9" s="173" t="str">
        <f t="shared" si="0"/>
        <v>-</v>
      </c>
      <c r="D9" s="173" t="str">
        <f t="shared" si="0"/>
        <v>-</v>
      </c>
      <c r="E9" s="173" t="str">
        <f t="shared" si="0"/>
        <v>-</v>
      </c>
      <c r="F9" s="173" t="str">
        <f t="shared" si="0"/>
        <v>-</v>
      </c>
      <c r="G9" s="173" t="str">
        <f t="shared" si="0"/>
        <v>-</v>
      </c>
      <c r="H9" s="173" t="str">
        <f t="shared" si="0"/>
        <v>-</v>
      </c>
      <c r="I9" s="173" t="str">
        <f t="shared" si="0"/>
        <v>-</v>
      </c>
      <c r="J9" s="173" t="str">
        <f t="shared" si="0"/>
        <v>-</v>
      </c>
      <c r="K9" s="173" t="str">
        <f t="shared" si="0"/>
        <v>-</v>
      </c>
      <c r="L9" s="173" t="str">
        <f t="shared" si="0"/>
        <v>-</v>
      </c>
      <c r="M9" s="173" t="str">
        <f t="shared" si="0"/>
        <v>-</v>
      </c>
      <c r="N9" s="173" t="str">
        <f t="shared" si="0"/>
        <v>-</v>
      </c>
      <c r="O9" s="173" t="str">
        <f t="shared" si="0"/>
        <v>-</v>
      </c>
      <c r="P9" s="173" t="str">
        <f t="shared" si="0"/>
        <v>-</v>
      </c>
      <c r="Q9" s="173" t="str">
        <f t="shared" si="0"/>
        <v>-</v>
      </c>
      <c r="R9" s="173" t="str">
        <f t="shared" si="0"/>
        <v>-</v>
      </c>
      <c r="S9" s="173" t="str">
        <f t="shared" ca="1" si="0"/>
        <v>-</v>
      </c>
      <c r="T9" s="173" t="str">
        <f t="shared" si="0"/>
        <v>-</v>
      </c>
      <c r="U9" s="173" t="str">
        <f t="shared" si="0"/>
        <v>-</v>
      </c>
      <c r="V9" s="173" t="str">
        <f t="shared" ca="1" si="0"/>
        <v>-</v>
      </c>
      <c r="W9" s="173" t="str">
        <f t="shared" si="0"/>
        <v>-</v>
      </c>
      <c r="X9" s="173" t="str">
        <f t="shared" ca="1" si="0"/>
        <v>-</v>
      </c>
      <c r="Y9" s="173" t="str">
        <f t="shared" si="0"/>
        <v>-</v>
      </c>
      <c r="Z9" s="173" t="str">
        <f t="shared" si="0"/>
        <v>-</v>
      </c>
      <c r="AA9" s="173" t="str">
        <f t="shared" si="0"/>
        <v>-</v>
      </c>
      <c r="AB9" s="173" t="str">
        <f t="shared" si="0"/>
        <v>-</v>
      </c>
      <c r="AC9" s="173" t="str">
        <f t="shared" si="0"/>
        <v>-</v>
      </c>
      <c r="AD9" s="173" t="str">
        <f t="shared" si="0"/>
        <v>-</v>
      </c>
      <c r="AE9" s="173" t="str">
        <f t="shared" si="0"/>
        <v>-</v>
      </c>
      <c r="AF9" s="173" t="str">
        <f t="shared" si="0"/>
        <v>-</v>
      </c>
      <c r="AG9" s="173" t="str">
        <f t="shared" si="0"/>
        <v>-</v>
      </c>
      <c r="AH9" s="173" t="str">
        <f t="shared" si="0"/>
        <v>-</v>
      </c>
      <c r="AI9" s="173" t="str">
        <f t="shared" ca="1" si="0"/>
        <v>-</v>
      </c>
      <c r="AJ9" s="173" t="str">
        <f t="shared" si="0"/>
        <v>-</v>
      </c>
      <c r="AK9" s="173" t="str">
        <f t="shared" si="0"/>
        <v>-</v>
      </c>
      <c r="AL9" s="173" t="str">
        <f t="shared" si="0"/>
        <v>-</v>
      </c>
      <c r="AM9" s="173" t="str">
        <f t="shared" si="0"/>
        <v>-</v>
      </c>
      <c r="AN9" s="173" t="str">
        <f t="shared" si="0"/>
        <v>-</v>
      </c>
      <c r="AO9" s="173" t="str">
        <f t="shared" si="0"/>
        <v>-</v>
      </c>
      <c r="AP9" s="173" t="str">
        <f t="shared" si="0"/>
        <v>-</v>
      </c>
      <c r="AQ9" s="173" t="str">
        <f t="shared" si="0"/>
        <v>-</v>
      </c>
      <c r="AR9" s="173" t="str">
        <f t="shared" si="0"/>
        <v>-</v>
      </c>
      <c r="AS9" s="173" t="str">
        <f t="shared" si="0"/>
        <v>-</v>
      </c>
      <c r="AT9" s="173" t="str">
        <f t="shared" si="0"/>
        <v>-</v>
      </c>
      <c r="AU9" s="173" t="str">
        <f t="shared" si="0"/>
        <v>-</v>
      </c>
    </row>
    <row r="12" spans="1:47" ht="19.5">
      <c r="A12" s="11" t="str">
        <f ca="1">SUBSTITUTE(VLOOKUP(RIGHT(CELL("filename",A1),LEN(CELL("filename",A1))-FIND("]",CELL("filename",A1))),'N0.1_Contents'!$A$11:$B$87,2,FALSE), LEFT(VLOOKUP(RIGHT(CELL("filename",A1),LEN(CELL("filename",A1))-FIND("]",CELL("filename",A1))),'N0.1_Contents'!$A$11:$B$87,2,FALSE),FIND(" ",VLOOKUP(RIGHT(CELL("filename",A1),LEN(CELL("filename",A1))-FIND("]",CELL("filename",A1))),'N0.1_Contents'!$A$11:$B$87,2,FALSE))),"")</f>
        <v>132kV Transformer</v>
      </c>
      <c r="B12" s="11"/>
      <c r="D12"/>
      <c r="F12" s="11" t="s">
        <v>0</v>
      </c>
      <c r="S12" s="11" t="s">
        <v>2</v>
      </c>
      <c r="W12" s="190" t="s">
        <v>331</v>
      </c>
      <c r="X12" s="189" t="str">
        <f ca="1">VLOOKUP(A12, 'N0.6_Lookup_References'!A14:B50, 2, FALSE)</f>
        <v>#</v>
      </c>
      <c r="AI12" s="11"/>
    </row>
    <row r="13" spans="1:47" ht="15">
      <c r="C13" s="12"/>
      <c r="D13"/>
      <c r="S13" s="124" t="s">
        <v>152</v>
      </c>
      <c r="V13" s="124" t="s">
        <v>150</v>
      </c>
      <c r="AI13" s="124" t="s">
        <v>151</v>
      </c>
    </row>
    <row r="14" spans="1:47" s="112" customFormat="1" ht="13.9" customHeight="1" thickBot="1">
      <c r="A14" s="297" t="s">
        <v>24</v>
      </c>
      <c r="B14" s="299" t="s">
        <v>384</v>
      </c>
      <c r="C14" s="111"/>
      <c r="D14" s="104"/>
      <c r="E14" s="101"/>
      <c r="F14" s="110" t="s">
        <v>53</v>
      </c>
      <c r="G14" s="109" t="s">
        <v>14</v>
      </c>
      <c r="H14" s="21" t="s">
        <v>15</v>
      </c>
      <c r="I14" s="22" t="s">
        <v>16</v>
      </c>
      <c r="J14" s="23" t="s">
        <v>17</v>
      </c>
      <c r="K14" s="24" t="s">
        <v>18</v>
      </c>
      <c r="L14" s="25" t="s">
        <v>19</v>
      </c>
      <c r="M14" s="26" t="s">
        <v>20</v>
      </c>
      <c r="N14" s="29" t="s">
        <v>21</v>
      </c>
      <c r="O14" s="27" t="s">
        <v>22</v>
      </c>
      <c r="P14" s="31" t="s">
        <v>23</v>
      </c>
      <c r="Q14" s="108" t="s">
        <v>29</v>
      </c>
      <c r="R14" s="101"/>
      <c r="S14" s="110" t="s">
        <v>53</v>
      </c>
      <c r="T14" s="110" t="s">
        <v>94</v>
      </c>
      <c r="U14" s="101"/>
      <c r="V14" s="110" t="s">
        <v>53</v>
      </c>
      <c r="W14" s="109" t="s">
        <v>14</v>
      </c>
      <c r="X14" s="21" t="s">
        <v>15</v>
      </c>
      <c r="Y14" s="22" t="s">
        <v>16</v>
      </c>
      <c r="Z14" s="23" t="s">
        <v>17</v>
      </c>
      <c r="AA14" s="24" t="s">
        <v>18</v>
      </c>
      <c r="AB14" s="25" t="s">
        <v>19</v>
      </c>
      <c r="AC14" s="26" t="s">
        <v>20</v>
      </c>
      <c r="AD14" s="29" t="s">
        <v>21</v>
      </c>
      <c r="AE14" s="27" t="s">
        <v>22</v>
      </c>
      <c r="AF14" s="31" t="s">
        <v>23</v>
      </c>
      <c r="AG14" s="108" t="s">
        <v>29</v>
      </c>
      <c r="AH14" s="101"/>
      <c r="AI14" s="110" t="s">
        <v>53</v>
      </c>
      <c r="AJ14" s="109" t="s">
        <v>5</v>
      </c>
      <c r="AK14" s="21" t="s">
        <v>6</v>
      </c>
      <c r="AL14" s="22" t="s">
        <v>7</v>
      </c>
      <c r="AM14" s="23" t="s">
        <v>8</v>
      </c>
      <c r="AN14" s="24" t="s">
        <v>9</v>
      </c>
      <c r="AO14" s="25" t="s">
        <v>116</v>
      </c>
      <c r="AP14" s="26" t="s">
        <v>117</v>
      </c>
      <c r="AQ14" s="29" t="s">
        <v>118</v>
      </c>
      <c r="AR14" s="27" t="s">
        <v>119</v>
      </c>
      <c r="AS14" s="31" t="s">
        <v>120</v>
      </c>
      <c r="AT14" s="108" t="s">
        <v>29</v>
      </c>
      <c r="AU14" s="108" t="s">
        <v>47</v>
      </c>
    </row>
    <row r="15" spans="1:47" s="112" customFormat="1" ht="14.25" customHeight="1">
      <c r="A15" s="298"/>
      <c r="B15" s="300"/>
      <c r="C15" s="107" t="s">
        <v>383</v>
      </c>
      <c r="D15" s="104"/>
      <c r="E15" s="101"/>
      <c r="F15" s="103" t="s">
        <v>205</v>
      </c>
      <c r="G15" s="34"/>
      <c r="H15" s="34"/>
      <c r="I15" s="34"/>
      <c r="J15" s="34"/>
      <c r="K15" s="34"/>
      <c r="L15" s="34"/>
      <c r="M15" s="34"/>
      <c r="N15" s="34"/>
      <c r="O15" s="34"/>
      <c r="P15" s="34"/>
      <c r="Q15" s="35">
        <f t="shared" ref="Q15:Q34" si="1">SUM(G15:P15)</f>
        <v>0</v>
      </c>
      <c r="R15" s="101"/>
      <c r="S15" s="103"/>
      <c r="T15" s="34"/>
      <c r="U15" s="101"/>
      <c r="V15" s="103"/>
      <c r="W15" s="34"/>
      <c r="X15" s="34"/>
      <c r="Y15" s="34"/>
      <c r="Z15" s="34"/>
      <c r="AA15" s="34"/>
      <c r="AB15" s="34"/>
      <c r="AC15" s="34"/>
      <c r="AD15" s="34"/>
      <c r="AE15" s="34"/>
      <c r="AF15" s="34"/>
      <c r="AG15" s="35">
        <f t="shared" ref="AG15:AG33" si="2">SUM(W15:AF15)</f>
        <v>0</v>
      </c>
      <c r="AH15" s="101"/>
      <c r="AI15" s="103"/>
      <c r="AJ15" s="34"/>
      <c r="AK15" s="34"/>
      <c r="AL15" s="34"/>
      <c r="AM15" s="34"/>
      <c r="AN15" s="34"/>
      <c r="AO15" s="34"/>
      <c r="AP15" s="34"/>
      <c r="AQ15" s="34"/>
      <c r="AR15" s="34"/>
      <c r="AS15" s="34"/>
      <c r="AT15" s="35">
        <f t="shared" ref="AT15:AT33" si="3">SUM(AJ15:AS15)</f>
        <v>0</v>
      </c>
      <c r="AU15" s="103"/>
    </row>
    <row r="16" spans="1:47" s="112" customFormat="1" ht="14.25">
      <c r="A16" s="298"/>
      <c r="B16" s="300"/>
      <c r="C16" s="105" t="s">
        <v>554</v>
      </c>
      <c r="D16" s="104"/>
      <c r="E16" s="101"/>
      <c r="F16" s="103" t="s">
        <v>105</v>
      </c>
      <c r="G16" s="150">
        <v>0</v>
      </c>
      <c r="H16" s="150">
        <v>9.8502218741519929</v>
      </c>
      <c r="I16" s="150">
        <v>7.6879452335405221</v>
      </c>
      <c r="J16" s="150">
        <v>4.2835839685230619</v>
      </c>
      <c r="K16" s="150">
        <v>3.0673871918872049</v>
      </c>
      <c r="L16" s="150">
        <v>4.6015391122533753</v>
      </c>
      <c r="M16" s="150">
        <v>0.9194138183427738</v>
      </c>
      <c r="N16" s="150">
        <v>0</v>
      </c>
      <c r="O16" s="150">
        <v>1.2261468188170002</v>
      </c>
      <c r="P16" s="150">
        <v>0</v>
      </c>
      <c r="Q16" s="35">
        <f t="shared" si="1"/>
        <v>31.636238017515936</v>
      </c>
      <c r="R16" s="101"/>
      <c r="S16" s="103" t="str">
        <f ca="1">$X$12</f>
        <v>#</v>
      </c>
      <c r="T16" s="34"/>
      <c r="U16" s="101"/>
      <c r="V16" s="103" t="str">
        <f ca="1">$X$12</f>
        <v>#</v>
      </c>
      <c r="W16" s="150">
        <v>0</v>
      </c>
      <c r="X16" s="150">
        <v>113</v>
      </c>
      <c r="Y16" s="150">
        <v>31</v>
      </c>
      <c r="Z16" s="150">
        <v>10</v>
      </c>
      <c r="AA16" s="150">
        <v>5</v>
      </c>
      <c r="AB16" s="150">
        <v>6</v>
      </c>
      <c r="AC16" s="150">
        <v>1</v>
      </c>
      <c r="AD16" s="150">
        <v>0</v>
      </c>
      <c r="AE16" s="150">
        <v>1</v>
      </c>
      <c r="AF16" s="150">
        <v>0</v>
      </c>
      <c r="AG16" s="35">
        <f t="shared" si="2"/>
        <v>167</v>
      </c>
      <c r="AH16" s="101"/>
      <c r="AI16" s="103" t="str">
        <f ca="1">$X$12</f>
        <v>#</v>
      </c>
      <c r="AJ16" s="150">
        <v>59</v>
      </c>
      <c r="AK16" s="150">
        <v>11</v>
      </c>
      <c r="AL16" s="150">
        <v>6</v>
      </c>
      <c r="AM16" s="150">
        <v>6</v>
      </c>
      <c r="AN16" s="150">
        <v>2</v>
      </c>
      <c r="AO16" s="150">
        <v>39</v>
      </c>
      <c r="AP16" s="150">
        <v>33</v>
      </c>
      <c r="AQ16" s="150">
        <v>10</v>
      </c>
      <c r="AR16" s="150">
        <v>0</v>
      </c>
      <c r="AS16" s="150">
        <v>1</v>
      </c>
      <c r="AT16" s="35">
        <f t="shared" si="3"/>
        <v>167</v>
      </c>
      <c r="AU16" s="103" t="str">
        <f>IF(ABS(AG16-AT16)&lt;0.01,"OK","Error")</f>
        <v>OK</v>
      </c>
    </row>
    <row r="17" spans="1:47" s="112" customFormat="1" ht="14.25">
      <c r="A17" s="298"/>
      <c r="B17" s="300"/>
      <c r="C17" s="302" t="s">
        <v>115</v>
      </c>
      <c r="D17" s="104" t="s">
        <v>206</v>
      </c>
      <c r="E17" s="101"/>
      <c r="F17" s="103" t="s">
        <v>105</v>
      </c>
      <c r="G17" s="150">
        <v>0</v>
      </c>
      <c r="H17" s="151">
        <v>0.5272955693639384</v>
      </c>
      <c r="I17" s="151">
        <v>0</v>
      </c>
      <c r="J17" s="151">
        <v>0</v>
      </c>
      <c r="K17" s="151">
        <v>0</v>
      </c>
      <c r="L17" s="151">
        <v>0</v>
      </c>
      <c r="M17" s="151">
        <v>0</v>
      </c>
      <c r="N17" s="151">
        <v>0</v>
      </c>
      <c r="O17" s="151">
        <v>0</v>
      </c>
      <c r="P17" s="151">
        <v>0</v>
      </c>
      <c r="Q17" s="35">
        <f t="shared" si="1"/>
        <v>0.5272955693639384</v>
      </c>
      <c r="R17" s="101"/>
      <c r="S17" s="103" t="str">
        <f t="shared" ref="S17:S34" ca="1" si="4">$X$12</f>
        <v>#</v>
      </c>
      <c r="T17" s="106">
        <v>7</v>
      </c>
      <c r="U17" s="101"/>
      <c r="V17" s="103" t="str">
        <f t="shared" ref="V17:V34" ca="1" si="5">$X$12</f>
        <v>#</v>
      </c>
      <c r="W17" s="150">
        <v>0</v>
      </c>
      <c r="X17" s="151">
        <v>7</v>
      </c>
      <c r="Y17" s="151">
        <v>0</v>
      </c>
      <c r="Z17" s="151">
        <v>0</v>
      </c>
      <c r="AA17" s="151">
        <v>0</v>
      </c>
      <c r="AB17" s="151">
        <v>0</v>
      </c>
      <c r="AC17" s="151">
        <v>0</v>
      </c>
      <c r="AD17" s="151">
        <v>0</v>
      </c>
      <c r="AE17" s="151">
        <v>0</v>
      </c>
      <c r="AF17" s="151">
        <v>0</v>
      </c>
      <c r="AG17" s="35">
        <f t="shared" si="2"/>
        <v>7</v>
      </c>
      <c r="AH17" s="101"/>
      <c r="AI17" s="103" t="str">
        <f t="shared" ref="AI17:AI34" ca="1" si="6">$X$12</f>
        <v>#</v>
      </c>
      <c r="AJ17" s="150">
        <v>7</v>
      </c>
      <c r="AK17" s="151">
        <v>0</v>
      </c>
      <c r="AL17" s="151">
        <v>0</v>
      </c>
      <c r="AM17" s="151">
        <v>0</v>
      </c>
      <c r="AN17" s="151">
        <v>0</v>
      </c>
      <c r="AO17" s="151">
        <v>0</v>
      </c>
      <c r="AP17" s="151">
        <v>0</v>
      </c>
      <c r="AQ17" s="151">
        <v>0</v>
      </c>
      <c r="AR17" s="151">
        <v>0</v>
      </c>
      <c r="AS17" s="151">
        <v>0</v>
      </c>
      <c r="AT17" s="35">
        <f t="shared" si="3"/>
        <v>7</v>
      </c>
      <c r="AU17" s="103" t="str">
        <f t="shared" ref="AU17:AU34" si="7">IF(ABS(AG17-AT17)&lt;0.01,"OK","Error")</f>
        <v>OK</v>
      </c>
    </row>
    <row r="18" spans="1:47" s="112" customFormat="1" ht="14.25">
      <c r="A18" s="298"/>
      <c r="B18" s="300"/>
      <c r="C18" s="302"/>
      <c r="D18" s="104" t="s">
        <v>207</v>
      </c>
      <c r="E18" s="101"/>
      <c r="F18" s="103" t="s">
        <v>105</v>
      </c>
      <c r="G18" s="150">
        <v>0</v>
      </c>
      <c r="H18" s="151">
        <v>0</v>
      </c>
      <c r="I18" s="151">
        <v>0</v>
      </c>
      <c r="J18" s="151">
        <v>0</v>
      </c>
      <c r="K18" s="151">
        <v>0</v>
      </c>
      <c r="L18" s="151">
        <v>0</v>
      </c>
      <c r="M18" s="151">
        <v>0</v>
      </c>
      <c r="N18" s="151">
        <v>0</v>
      </c>
      <c r="O18" s="151">
        <v>0</v>
      </c>
      <c r="P18" s="151">
        <v>0</v>
      </c>
      <c r="Q18" s="35">
        <f t="shared" si="1"/>
        <v>0</v>
      </c>
      <c r="R18" s="101"/>
      <c r="S18" s="103" t="str">
        <f t="shared" ca="1" si="4"/>
        <v>#</v>
      </c>
      <c r="T18" s="106">
        <v>0</v>
      </c>
      <c r="U18" s="101"/>
      <c r="V18" s="103" t="str">
        <f t="shared" ca="1" si="5"/>
        <v>#</v>
      </c>
      <c r="W18" s="150">
        <v>0</v>
      </c>
      <c r="X18" s="151">
        <v>0</v>
      </c>
      <c r="Y18" s="151">
        <v>0</v>
      </c>
      <c r="Z18" s="151">
        <v>0</v>
      </c>
      <c r="AA18" s="151">
        <v>0</v>
      </c>
      <c r="AB18" s="151">
        <v>0</v>
      </c>
      <c r="AC18" s="151">
        <v>0</v>
      </c>
      <c r="AD18" s="151">
        <v>0</v>
      </c>
      <c r="AE18" s="151">
        <v>0</v>
      </c>
      <c r="AF18" s="151">
        <v>0</v>
      </c>
      <c r="AG18" s="35">
        <f t="shared" si="2"/>
        <v>0</v>
      </c>
      <c r="AH18" s="101"/>
      <c r="AI18" s="103" t="str">
        <f t="shared" ca="1" si="6"/>
        <v>#</v>
      </c>
      <c r="AJ18" s="150">
        <v>0</v>
      </c>
      <c r="AK18" s="151">
        <v>0</v>
      </c>
      <c r="AL18" s="151">
        <v>0</v>
      </c>
      <c r="AM18" s="151">
        <v>0</v>
      </c>
      <c r="AN18" s="151">
        <v>0</v>
      </c>
      <c r="AO18" s="151">
        <v>0</v>
      </c>
      <c r="AP18" s="151">
        <v>0</v>
      </c>
      <c r="AQ18" s="151">
        <v>0</v>
      </c>
      <c r="AR18" s="151">
        <v>0</v>
      </c>
      <c r="AS18" s="151">
        <v>0</v>
      </c>
      <c r="AT18" s="35">
        <f t="shared" si="3"/>
        <v>0</v>
      </c>
      <c r="AU18" s="103" t="str">
        <f t="shared" si="7"/>
        <v>OK</v>
      </c>
    </row>
    <row r="19" spans="1:47" s="112" customFormat="1" ht="14.25">
      <c r="A19" s="298"/>
      <c r="B19" s="300"/>
      <c r="C19" s="302"/>
      <c r="D19" s="104" t="s">
        <v>3</v>
      </c>
      <c r="E19" s="101"/>
      <c r="F19" s="103" t="s">
        <v>105</v>
      </c>
      <c r="G19" s="150">
        <v>0</v>
      </c>
      <c r="H19" s="151">
        <v>-1.1291603073962619</v>
      </c>
      <c r="I19" s="151">
        <v>-1.0368600042848106</v>
      </c>
      <c r="J19" s="151">
        <v>3.0304078093722522</v>
      </c>
      <c r="K19" s="151">
        <v>-0.80063302848536555</v>
      </c>
      <c r="L19" s="151">
        <v>-0.73059022996698308</v>
      </c>
      <c r="M19" s="151">
        <v>2.7604840289379053</v>
      </c>
      <c r="N19" s="151">
        <v>2.1901754603567332</v>
      </c>
      <c r="O19" s="151">
        <v>-1.2261468188170002</v>
      </c>
      <c r="P19" s="151">
        <v>1.6499708241998201</v>
      </c>
      <c r="Q19" s="35">
        <f t="shared" si="1"/>
        <v>4.7076477339162901</v>
      </c>
      <c r="R19" s="101"/>
      <c r="S19" s="103" t="str">
        <f t="shared" ca="1" si="4"/>
        <v>#</v>
      </c>
      <c r="T19" s="34"/>
      <c r="U19" s="101"/>
      <c r="V19" s="103" t="str">
        <f t="shared" ca="1" si="5"/>
        <v>#</v>
      </c>
      <c r="W19" s="150">
        <v>0</v>
      </c>
      <c r="X19" s="151">
        <v>-10</v>
      </c>
      <c r="Y19" s="151">
        <v>-1</v>
      </c>
      <c r="Z19" s="151">
        <v>8</v>
      </c>
      <c r="AA19" s="151">
        <v>-1</v>
      </c>
      <c r="AB19" s="151">
        <v>-1</v>
      </c>
      <c r="AC19" s="151">
        <v>3</v>
      </c>
      <c r="AD19" s="151">
        <v>2</v>
      </c>
      <c r="AE19" s="151">
        <v>-1</v>
      </c>
      <c r="AF19" s="151">
        <v>1</v>
      </c>
      <c r="AG19" s="35">
        <f t="shared" si="2"/>
        <v>0</v>
      </c>
      <c r="AH19" s="101"/>
      <c r="AI19" s="103" t="str">
        <f t="shared" ca="1" si="6"/>
        <v>#</v>
      </c>
      <c r="AJ19" s="150">
        <v>-4</v>
      </c>
      <c r="AK19" s="151">
        <v>3</v>
      </c>
      <c r="AL19" s="151">
        <v>-2</v>
      </c>
      <c r="AM19" s="151">
        <v>1</v>
      </c>
      <c r="AN19" s="151">
        <v>1</v>
      </c>
      <c r="AO19" s="151">
        <v>0</v>
      </c>
      <c r="AP19" s="151">
        <v>0</v>
      </c>
      <c r="AQ19" s="151">
        <v>-7</v>
      </c>
      <c r="AR19" s="151">
        <v>9</v>
      </c>
      <c r="AS19" s="151">
        <v>-1</v>
      </c>
      <c r="AT19" s="35">
        <f t="shared" si="3"/>
        <v>0</v>
      </c>
      <c r="AU19" s="103" t="str">
        <f t="shared" si="7"/>
        <v>OK</v>
      </c>
    </row>
    <row r="20" spans="1:47" s="112" customFormat="1" ht="14.25">
      <c r="A20" s="298"/>
      <c r="B20" s="300"/>
      <c r="C20" s="302"/>
      <c r="D20" s="104" t="s">
        <v>114</v>
      </c>
      <c r="E20" s="101"/>
      <c r="F20" s="103" t="s">
        <v>105</v>
      </c>
      <c r="G20" s="150">
        <v>0</v>
      </c>
      <c r="H20" s="151">
        <v>0</v>
      </c>
      <c r="I20" s="151">
        <v>0</v>
      </c>
      <c r="J20" s="151">
        <v>0</v>
      </c>
      <c r="K20" s="151">
        <v>0</v>
      </c>
      <c r="L20" s="151">
        <v>0</v>
      </c>
      <c r="M20" s="151">
        <v>0</v>
      </c>
      <c r="N20" s="151">
        <v>0</v>
      </c>
      <c r="O20" s="151">
        <v>0</v>
      </c>
      <c r="P20" s="151">
        <v>0</v>
      </c>
      <c r="Q20" s="35">
        <f t="shared" si="1"/>
        <v>0</v>
      </c>
      <c r="R20" s="101"/>
      <c r="S20" s="103" t="str">
        <f t="shared" ca="1" si="4"/>
        <v>#</v>
      </c>
      <c r="T20" s="106">
        <v>0</v>
      </c>
      <c r="U20" s="101"/>
      <c r="V20" s="103" t="str">
        <f t="shared" ca="1" si="5"/>
        <v>#</v>
      </c>
      <c r="W20" s="150">
        <v>0</v>
      </c>
      <c r="X20" s="151">
        <v>0</v>
      </c>
      <c r="Y20" s="151">
        <v>0</v>
      </c>
      <c r="Z20" s="151">
        <v>0</v>
      </c>
      <c r="AA20" s="151">
        <v>0</v>
      </c>
      <c r="AB20" s="151">
        <v>0</v>
      </c>
      <c r="AC20" s="151">
        <v>0</v>
      </c>
      <c r="AD20" s="151">
        <v>0</v>
      </c>
      <c r="AE20" s="151">
        <v>0</v>
      </c>
      <c r="AF20" s="151">
        <v>0</v>
      </c>
      <c r="AG20" s="35">
        <f t="shared" si="2"/>
        <v>0</v>
      </c>
      <c r="AH20" s="101"/>
      <c r="AI20" s="103" t="str">
        <f t="shared" ca="1" si="6"/>
        <v>#</v>
      </c>
      <c r="AJ20" s="150">
        <v>0</v>
      </c>
      <c r="AK20" s="151">
        <v>0</v>
      </c>
      <c r="AL20" s="151">
        <v>0</v>
      </c>
      <c r="AM20" s="151">
        <v>0</v>
      </c>
      <c r="AN20" s="151">
        <v>0</v>
      </c>
      <c r="AO20" s="151">
        <v>0</v>
      </c>
      <c r="AP20" s="151">
        <v>0</v>
      </c>
      <c r="AQ20" s="151">
        <v>0</v>
      </c>
      <c r="AR20" s="151">
        <v>0</v>
      </c>
      <c r="AS20" s="151">
        <v>0</v>
      </c>
      <c r="AT20" s="35">
        <f t="shared" si="3"/>
        <v>0</v>
      </c>
      <c r="AU20" s="103" t="str">
        <f t="shared" si="7"/>
        <v>OK</v>
      </c>
    </row>
    <row r="21" spans="1:47" s="112" customFormat="1" ht="14.25">
      <c r="A21" s="298"/>
      <c r="B21" s="300"/>
      <c r="C21" s="302"/>
      <c r="D21" s="104" t="s">
        <v>104</v>
      </c>
      <c r="E21" s="101"/>
      <c r="F21" s="103" t="s">
        <v>105</v>
      </c>
      <c r="G21" s="34"/>
      <c r="H21" s="34"/>
      <c r="I21" s="34"/>
      <c r="J21" s="34"/>
      <c r="K21" s="34"/>
      <c r="L21" s="34"/>
      <c r="M21" s="34"/>
      <c r="N21" s="34"/>
      <c r="O21" s="34"/>
      <c r="P21" s="34"/>
      <c r="Q21" s="35">
        <f t="shared" si="1"/>
        <v>0</v>
      </c>
      <c r="R21" s="101"/>
      <c r="S21" s="103" t="str">
        <f t="shared" ca="1" si="4"/>
        <v>#</v>
      </c>
      <c r="T21" s="34"/>
      <c r="U21" s="101"/>
      <c r="V21" s="103" t="str">
        <f t="shared" ca="1" si="5"/>
        <v>#</v>
      </c>
      <c r="W21" s="34"/>
      <c r="X21" s="34"/>
      <c r="Y21" s="34"/>
      <c r="Z21" s="34"/>
      <c r="AA21" s="34"/>
      <c r="AB21" s="34"/>
      <c r="AC21" s="34"/>
      <c r="AD21" s="34"/>
      <c r="AE21" s="34"/>
      <c r="AF21" s="34"/>
      <c r="AG21" s="35">
        <f t="shared" si="2"/>
        <v>0</v>
      </c>
      <c r="AH21" s="101"/>
      <c r="AI21" s="103" t="str">
        <f t="shared" ca="1" si="6"/>
        <v>#</v>
      </c>
      <c r="AJ21" s="34"/>
      <c r="AK21" s="34"/>
      <c r="AL21" s="34"/>
      <c r="AM21" s="34"/>
      <c r="AN21" s="34"/>
      <c r="AO21" s="34"/>
      <c r="AP21" s="34"/>
      <c r="AQ21" s="34"/>
      <c r="AR21" s="34"/>
      <c r="AS21" s="34"/>
      <c r="AT21" s="35">
        <f t="shared" si="3"/>
        <v>0</v>
      </c>
      <c r="AU21" s="103" t="str">
        <f t="shared" si="7"/>
        <v>OK</v>
      </c>
    </row>
    <row r="22" spans="1:47" s="112" customFormat="1" ht="14.25">
      <c r="A22" s="298"/>
      <c r="B22" s="300"/>
      <c r="C22" s="302"/>
      <c r="D22" s="104" t="s">
        <v>113</v>
      </c>
      <c r="E22" s="101"/>
      <c r="F22" s="103" t="s">
        <v>105</v>
      </c>
      <c r="G22" s="150">
        <v>0</v>
      </c>
      <c r="H22" s="151">
        <v>0.38153761290731569</v>
      </c>
      <c r="I22" s="151">
        <v>0</v>
      </c>
      <c r="J22" s="151">
        <v>-0.78684350459182018</v>
      </c>
      <c r="K22" s="151">
        <v>0</v>
      </c>
      <c r="L22" s="151">
        <v>0</v>
      </c>
      <c r="M22" s="151">
        <v>0</v>
      </c>
      <c r="N22" s="151">
        <v>-1.0880002715200285</v>
      </c>
      <c r="O22" s="151">
        <v>0</v>
      </c>
      <c r="P22" s="151">
        <v>0</v>
      </c>
      <c r="Q22" s="35">
        <f t="shared" si="1"/>
        <v>-1.493306163204533</v>
      </c>
      <c r="R22" s="101"/>
      <c r="S22" s="103" t="str">
        <f t="shared" ca="1" si="4"/>
        <v>#</v>
      </c>
      <c r="T22" s="106">
        <v>4</v>
      </c>
      <c r="U22" s="101"/>
      <c r="V22" s="103" t="str">
        <f t="shared" ca="1" si="5"/>
        <v>#</v>
      </c>
      <c r="W22" s="150">
        <v>0</v>
      </c>
      <c r="X22" s="151">
        <v>3</v>
      </c>
      <c r="Y22" s="151">
        <v>0</v>
      </c>
      <c r="Z22" s="151">
        <v>-2</v>
      </c>
      <c r="AA22" s="151">
        <v>0</v>
      </c>
      <c r="AB22" s="151">
        <v>0</v>
      </c>
      <c r="AC22" s="151">
        <v>0</v>
      </c>
      <c r="AD22" s="151">
        <v>-1</v>
      </c>
      <c r="AE22" s="151">
        <v>0</v>
      </c>
      <c r="AF22" s="151">
        <v>0</v>
      </c>
      <c r="AG22" s="35">
        <f t="shared" si="2"/>
        <v>0</v>
      </c>
      <c r="AH22" s="101"/>
      <c r="AI22" s="103" t="str">
        <f t="shared" ca="1" si="6"/>
        <v>#</v>
      </c>
      <c r="AJ22" s="150">
        <v>4</v>
      </c>
      <c r="AK22" s="151">
        <v>0</v>
      </c>
      <c r="AL22" s="151">
        <v>0</v>
      </c>
      <c r="AM22" s="151">
        <v>0</v>
      </c>
      <c r="AN22" s="151">
        <v>0</v>
      </c>
      <c r="AO22" s="151">
        <v>-2</v>
      </c>
      <c r="AP22" s="151">
        <v>-1</v>
      </c>
      <c r="AQ22" s="151">
        <v>0</v>
      </c>
      <c r="AR22" s="151">
        <v>-1</v>
      </c>
      <c r="AS22" s="151">
        <v>0</v>
      </c>
      <c r="AT22" s="35">
        <f t="shared" si="3"/>
        <v>0</v>
      </c>
      <c r="AU22" s="103" t="str">
        <f t="shared" si="7"/>
        <v>OK</v>
      </c>
    </row>
    <row r="23" spans="1:47" s="112" customFormat="1" ht="14.25">
      <c r="A23" s="298"/>
      <c r="B23" s="300"/>
      <c r="C23" s="302"/>
      <c r="D23" s="104" t="s">
        <v>389</v>
      </c>
      <c r="E23" s="101"/>
      <c r="F23" s="103" t="s">
        <v>105</v>
      </c>
      <c r="G23" s="150">
        <v>0</v>
      </c>
      <c r="H23" s="151">
        <v>0</v>
      </c>
      <c r="I23" s="151">
        <v>0</v>
      </c>
      <c r="J23" s="151">
        <v>0</v>
      </c>
      <c r="K23" s="151">
        <v>0</v>
      </c>
      <c r="L23" s="151">
        <v>0</v>
      </c>
      <c r="M23" s="151">
        <v>0</v>
      </c>
      <c r="N23" s="151">
        <v>0</v>
      </c>
      <c r="O23" s="151">
        <v>0</v>
      </c>
      <c r="P23" s="151">
        <v>0</v>
      </c>
      <c r="Q23" s="35">
        <f t="shared" si="1"/>
        <v>0</v>
      </c>
      <c r="R23" s="101"/>
      <c r="S23" s="103" t="str">
        <f t="shared" ca="1" si="4"/>
        <v>#</v>
      </c>
      <c r="T23" s="106">
        <v>0</v>
      </c>
      <c r="U23" s="101"/>
      <c r="V23" s="103" t="str">
        <f t="shared" ca="1" si="5"/>
        <v>#</v>
      </c>
      <c r="W23" s="150">
        <v>0</v>
      </c>
      <c r="X23" s="151">
        <v>0</v>
      </c>
      <c r="Y23" s="151">
        <v>0</v>
      </c>
      <c r="Z23" s="151">
        <v>0</v>
      </c>
      <c r="AA23" s="151">
        <v>0</v>
      </c>
      <c r="AB23" s="151">
        <v>0</v>
      </c>
      <c r="AC23" s="151">
        <v>0</v>
      </c>
      <c r="AD23" s="151">
        <v>0</v>
      </c>
      <c r="AE23" s="151">
        <v>0</v>
      </c>
      <c r="AF23" s="151">
        <v>0</v>
      </c>
      <c r="AG23" s="35">
        <f t="shared" si="2"/>
        <v>0</v>
      </c>
      <c r="AH23" s="101"/>
      <c r="AI23" s="103" t="str">
        <f t="shared" ca="1" si="6"/>
        <v>#</v>
      </c>
      <c r="AJ23" s="150">
        <v>0</v>
      </c>
      <c r="AK23" s="151">
        <v>0</v>
      </c>
      <c r="AL23" s="151">
        <v>0</v>
      </c>
      <c r="AM23" s="151">
        <v>0</v>
      </c>
      <c r="AN23" s="151">
        <v>0</v>
      </c>
      <c r="AO23" s="151">
        <v>0</v>
      </c>
      <c r="AP23" s="151">
        <v>0</v>
      </c>
      <c r="AQ23" s="151">
        <v>0</v>
      </c>
      <c r="AR23" s="151">
        <v>0</v>
      </c>
      <c r="AS23" s="151">
        <v>0</v>
      </c>
      <c r="AT23" s="35">
        <f t="shared" si="3"/>
        <v>0</v>
      </c>
      <c r="AU23" s="103" t="str">
        <f t="shared" si="7"/>
        <v>OK</v>
      </c>
    </row>
    <row r="24" spans="1:47" s="112" customFormat="1" ht="14.25">
      <c r="A24" s="298"/>
      <c r="B24" s="300"/>
      <c r="C24" s="302"/>
      <c r="D24" s="104" t="s">
        <v>112</v>
      </c>
      <c r="E24" s="101"/>
      <c r="F24" s="103" t="s">
        <v>105</v>
      </c>
      <c r="G24" s="150">
        <v>0</v>
      </c>
      <c r="H24" s="151">
        <v>0</v>
      </c>
      <c r="I24" s="151">
        <v>0</v>
      </c>
      <c r="J24" s="151">
        <v>0</v>
      </c>
      <c r="K24" s="151">
        <v>0</v>
      </c>
      <c r="L24" s="151">
        <v>0</v>
      </c>
      <c r="M24" s="151">
        <v>0</v>
      </c>
      <c r="N24" s="151">
        <v>0</v>
      </c>
      <c r="O24" s="151">
        <v>0</v>
      </c>
      <c r="P24" s="151">
        <v>0</v>
      </c>
      <c r="Q24" s="35">
        <f t="shared" si="1"/>
        <v>0</v>
      </c>
      <c r="R24" s="101"/>
      <c r="S24" s="103" t="str">
        <f t="shared" ca="1" si="4"/>
        <v>#</v>
      </c>
      <c r="T24" s="106">
        <v>0</v>
      </c>
      <c r="U24" s="101"/>
      <c r="V24" s="103" t="str">
        <f t="shared" ca="1" si="5"/>
        <v>#</v>
      </c>
      <c r="W24" s="150">
        <v>0</v>
      </c>
      <c r="X24" s="151">
        <v>0</v>
      </c>
      <c r="Y24" s="151">
        <v>0</v>
      </c>
      <c r="Z24" s="151">
        <v>0</v>
      </c>
      <c r="AA24" s="151">
        <v>0</v>
      </c>
      <c r="AB24" s="151">
        <v>0</v>
      </c>
      <c r="AC24" s="151">
        <v>0</v>
      </c>
      <c r="AD24" s="151">
        <v>0</v>
      </c>
      <c r="AE24" s="151">
        <v>0</v>
      </c>
      <c r="AF24" s="151">
        <v>0</v>
      </c>
      <c r="AG24" s="35">
        <f t="shared" si="2"/>
        <v>0</v>
      </c>
      <c r="AH24" s="101"/>
      <c r="AI24" s="103" t="str">
        <f t="shared" ca="1" si="6"/>
        <v>#</v>
      </c>
      <c r="AJ24" s="150">
        <v>0</v>
      </c>
      <c r="AK24" s="151">
        <v>0</v>
      </c>
      <c r="AL24" s="151">
        <v>0</v>
      </c>
      <c r="AM24" s="151">
        <v>0</v>
      </c>
      <c r="AN24" s="151">
        <v>0</v>
      </c>
      <c r="AO24" s="151">
        <v>0</v>
      </c>
      <c r="AP24" s="151">
        <v>0</v>
      </c>
      <c r="AQ24" s="151">
        <v>0</v>
      </c>
      <c r="AR24" s="151">
        <v>0</v>
      </c>
      <c r="AS24" s="151">
        <v>0</v>
      </c>
      <c r="AT24" s="35">
        <f t="shared" si="3"/>
        <v>0</v>
      </c>
      <c r="AU24" s="103" t="str">
        <f t="shared" si="7"/>
        <v>OK</v>
      </c>
    </row>
    <row r="25" spans="1:47" s="112" customFormat="1" ht="14.25">
      <c r="A25" s="298"/>
      <c r="B25" s="300"/>
      <c r="C25" s="302"/>
      <c r="D25" s="104" t="s">
        <v>111</v>
      </c>
      <c r="E25" s="101"/>
      <c r="F25" s="103" t="s">
        <v>105</v>
      </c>
      <c r="G25" s="150">
        <v>0</v>
      </c>
      <c r="H25" s="151">
        <v>0</v>
      </c>
      <c r="I25" s="151">
        <v>0</v>
      </c>
      <c r="J25" s="151">
        <v>0</v>
      </c>
      <c r="K25" s="151">
        <v>0</v>
      </c>
      <c r="L25" s="151">
        <v>0</v>
      </c>
      <c r="M25" s="151">
        <v>0</v>
      </c>
      <c r="N25" s="151">
        <v>0</v>
      </c>
      <c r="O25" s="151">
        <v>0</v>
      </c>
      <c r="P25" s="151">
        <v>0</v>
      </c>
      <c r="Q25" s="35">
        <f t="shared" si="1"/>
        <v>0</v>
      </c>
      <c r="R25" s="101"/>
      <c r="S25" s="103" t="str">
        <f t="shared" ca="1" si="4"/>
        <v>#</v>
      </c>
      <c r="T25" s="106">
        <v>0</v>
      </c>
      <c r="U25" s="101"/>
      <c r="V25" s="103" t="str">
        <f t="shared" ca="1" si="5"/>
        <v>#</v>
      </c>
      <c r="W25" s="150">
        <v>0</v>
      </c>
      <c r="X25" s="151">
        <v>0</v>
      </c>
      <c r="Y25" s="151">
        <v>0</v>
      </c>
      <c r="Z25" s="151">
        <v>0</v>
      </c>
      <c r="AA25" s="151">
        <v>0</v>
      </c>
      <c r="AB25" s="151">
        <v>0</v>
      </c>
      <c r="AC25" s="151">
        <v>0</v>
      </c>
      <c r="AD25" s="151">
        <v>0</v>
      </c>
      <c r="AE25" s="151">
        <v>0</v>
      </c>
      <c r="AF25" s="151">
        <v>0</v>
      </c>
      <c r="AG25" s="35">
        <f t="shared" si="2"/>
        <v>0</v>
      </c>
      <c r="AH25" s="101"/>
      <c r="AI25" s="103" t="str">
        <f t="shared" ca="1" si="6"/>
        <v>#</v>
      </c>
      <c r="AJ25" s="150">
        <v>0</v>
      </c>
      <c r="AK25" s="151">
        <v>0</v>
      </c>
      <c r="AL25" s="151">
        <v>0</v>
      </c>
      <c r="AM25" s="151">
        <v>0</v>
      </c>
      <c r="AN25" s="151">
        <v>0</v>
      </c>
      <c r="AO25" s="151">
        <v>0</v>
      </c>
      <c r="AP25" s="151">
        <v>0</v>
      </c>
      <c r="AQ25" s="151">
        <v>0</v>
      </c>
      <c r="AR25" s="151">
        <v>0</v>
      </c>
      <c r="AS25" s="151">
        <v>0</v>
      </c>
      <c r="AT25" s="35">
        <f t="shared" si="3"/>
        <v>0</v>
      </c>
      <c r="AU25" s="103" t="str">
        <f t="shared" si="7"/>
        <v>OK</v>
      </c>
    </row>
    <row r="26" spans="1:47" s="112" customFormat="1" ht="14.25">
      <c r="A26" s="298"/>
      <c r="B26" s="300"/>
      <c r="C26" s="302"/>
      <c r="D26" s="104" t="s">
        <v>390</v>
      </c>
      <c r="E26" s="101"/>
      <c r="F26" s="103" t="s">
        <v>105</v>
      </c>
      <c r="G26" s="150">
        <v>0</v>
      </c>
      <c r="H26" s="151">
        <v>0</v>
      </c>
      <c r="I26" s="151">
        <v>0</v>
      </c>
      <c r="J26" s="151">
        <v>0</v>
      </c>
      <c r="K26" s="151">
        <v>0</v>
      </c>
      <c r="L26" s="151">
        <v>0</v>
      </c>
      <c r="M26" s="151">
        <v>0</v>
      </c>
      <c r="N26" s="151">
        <v>0</v>
      </c>
      <c r="O26" s="151">
        <v>0</v>
      </c>
      <c r="P26" s="151">
        <v>0</v>
      </c>
      <c r="Q26" s="35">
        <f t="shared" si="1"/>
        <v>0</v>
      </c>
      <c r="R26" s="101"/>
      <c r="S26" s="103" t="str">
        <f t="shared" ca="1" si="4"/>
        <v>#</v>
      </c>
      <c r="T26" s="106">
        <v>0</v>
      </c>
      <c r="U26" s="101"/>
      <c r="V26" s="103" t="str">
        <f t="shared" ca="1" si="5"/>
        <v>#</v>
      </c>
      <c r="W26" s="150">
        <v>0</v>
      </c>
      <c r="X26" s="151">
        <v>0</v>
      </c>
      <c r="Y26" s="151">
        <v>0</v>
      </c>
      <c r="Z26" s="151">
        <v>0</v>
      </c>
      <c r="AA26" s="151">
        <v>0</v>
      </c>
      <c r="AB26" s="151">
        <v>0</v>
      </c>
      <c r="AC26" s="151">
        <v>0</v>
      </c>
      <c r="AD26" s="151">
        <v>0</v>
      </c>
      <c r="AE26" s="151">
        <v>0</v>
      </c>
      <c r="AF26" s="151">
        <v>0</v>
      </c>
      <c r="AG26" s="35">
        <f t="shared" si="2"/>
        <v>0</v>
      </c>
      <c r="AH26" s="101"/>
      <c r="AI26" s="103" t="str">
        <f t="shared" ca="1" si="6"/>
        <v>#</v>
      </c>
      <c r="AJ26" s="150">
        <v>0</v>
      </c>
      <c r="AK26" s="151">
        <v>0</v>
      </c>
      <c r="AL26" s="151">
        <v>0</v>
      </c>
      <c r="AM26" s="151">
        <v>0</v>
      </c>
      <c r="AN26" s="151">
        <v>0</v>
      </c>
      <c r="AO26" s="151">
        <v>0</v>
      </c>
      <c r="AP26" s="151">
        <v>0</v>
      </c>
      <c r="AQ26" s="151">
        <v>0</v>
      </c>
      <c r="AR26" s="151">
        <v>0</v>
      </c>
      <c r="AS26" s="151">
        <v>0</v>
      </c>
      <c r="AT26" s="35">
        <f t="shared" si="3"/>
        <v>0</v>
      </c>
      <c r="AU26" s="103" t="str">
        <f t="shared" si="7"/>
        <v>OK</v>
      </c>
    </row>
    <row r="27" spans="1:47" s="112" customFormat="1" ht="14.25">
      <c r="A27" s="298"/>
      <c r="B27" s="300"/>
      <c r="C27" s="302"/>
      <c r="D27" s="104" t="s">
        <v>110</v>
      </c>
      <c r="E27" s="101"/>
      <c r="F27" s="103" t="s">
        <v>105</v>
      </c>
      <c r="G27" s="150">
        <v>0</v>
      </c>
      <c r="H27" s="151">
        <v>0</v>
      </c>
      <c r="I27" s="151">
        <v>0</v>
      </c>
      <c r="J27" s="151">
        <v>0</v>
      </c>
      <c r="K27" s="151">
        <v>0</v>
      </c>
      <c r="L27" s="151">
        <v>0</v>
      </c>
      <c r="M27" s="151">
        <v>0</v>
      </c>
      <c r="N27" s="151">
        <v>0</v>
      </c>
      <c r="O27" s="151">
        <v>0</v>
      </c>
      <c r="P27" s="151">
        <v>0</v>
      </c>
      <c r="Q27" s="35">
        <f t="shared" si="1"/>
        <v>0</v>
      </c>
      <c r="R27" s="101"/>
      <c r="S27" s="103" t="str">
        <f t="shared" ca="1" si="4"/>
        <v>#</v>
      </c>
      <c r="T27" s="106">
        <v>0</v>
      </c>
      <c r="U27" s="101"/>
      <c r="V27" s="103" t="str">
        <f t="shared" ca="1" si="5"/>
        <v>#</v>
      </c>
      <c r="W27" s="150">
        <v>0</v>
      </c>
      <c r="X27" s="151">
        <v>0</v>
      </c>
      <c r="Y27" s="151">
        <v>0</v>
      </c>
      <c r="Z27" s="151">
        <v>0</v>
      </c>
      <c r="AA27" s="151">
        <v>0</v>
      </c>
      <c r="AB27" s="151">
        <v>0</v>
      </c>
      <c r="AC27" s="151">
        <v>0</v>
      </c>
      <c r="AD27" s="151">
        <v>0</v>
      </c>
      <c r="AE27" s="151">
        <v>0</v>
      </c>
      <c r="AF27" s="151">
        <v>0</v>
      </c>
      <c r="AG27" s="35">
        <f t="shared" si="2"/>
        <v>0</v>
      </c>
      <c r="AH27" s="101"/>
      <c r="AI27" s="103" t="str">
        <f t="shared" ca="1" si="6"/>
        <v>#</v>
      </c>
      <c r="AJ27" s="150">
        <v>0</v>
      </c>
      <c r="AK27" s="151">
        <v>0</v>
      </c>
      <c r="AL27" s="151">
        <v>0</v>
      </c>
      <c r="AM27" s="151">
        <v>0</v>
      </c>
      <c r="AN27" s="151">
        <v>0</v>
      </c>
      <c r="AO27" s="151">
        <v>0</v>
      </c>
      <c r="AP27" s="151">
        <v>0</v>
      </c>
      <c r="AQ27" s="151">
        <v>0</v>
      </c>
      <c r="AR27" s="151">
        <v>0</v>
      </c>
      <c r="AS27" s="151">
        <v>0</v>
      </c>
      <c r="AT27" s="35">
        <f t="shared" si="3"/>
        <v>0</v>
      </c>
      <c r="AU27" s="103" t="str">
        <f t="shared" si="7"/>
        <v>OK</v>
      </c>
    </row>
    <row r="28" spans="1:47" s="112" customFormat="1" ht="14.25">
      <c r="A28" s="298"/>
      <c r="B28" s="300"/>
      <c r="C28" s="302"/>
      <c r="D28" s="104" t="str">
        <f>'N1.1_Intervention_Definitions'!A17</f>
        <v>Indirect Intervention</v>
      </c>
      <c r="E28" s="101"/>
      <c r="F28" s="103" t="s">
        <v>105</v>
      </c>
      <c r="G28" s="150">
        <v>0</v>
      </c>
      <c r="H28" s="151">
        <v>0</v>
      </c>
      <c r="I28" s="151">
        <v>0</v>
      </c>
      <c r="J28" s="151">
        <v>0</v>
      </c>
      <c r="K28" s="151">
        <v>0</v>
      </c>
      <c r="L28" s="151">
        <v>0</v>
      </c>
      <c r="M28" s="151">
        <v>0</v>
      </c>
      <c r="N28" s="151">
        <v>0</v>
      </c>
      <c r="O28" s="151">
        <v>0</v>
      </c>
      <c r="P28" s="151">
        <v>0</v>
      </c>
      <c r="Q28" s="35">
        <f t="shared" si="1"/>
        <v>0</v>
      </c>
      <c r="R28" s="101"/>
      <c r="S28" s="103" t="str">
        <f t="shared" ca="1" si="4"/>
        <v>#</v>
      </c>
      <c r="T28" s="106">
        <v>0</v>
      </c>
      <c r="U28" s="101"/>
      <c r="V28" s="103" t="str">
        <f t="shared" ca="1" si="5"/>
        <v>#</v>
      </c>
      <c r="W28" s="150">
        <v>0</v>
      </c>
      <c r="X28" s="151">
        <v>0</v>
      </c>
      <c r="Y28" s="151">
        <v>0</v>
      </c>
      <c r="Z28" s="151">
        <v>0</v>
      </c>
      <c r="AA28" s="151">
        <v>0</v>
      </c>
      <c r="AB28" s="151">
        <v>0</v>
      </c>
      <c r="AC28" s="151">
        <v>0</v>
      </c>
      <c r="AD28" s="151">
        <v>0</v>
      </c>
      <c r="AE28" s="151">
        <v>0</v>
      </c>
      <c r="AF28" s="151">
        <v>0</v>
      </c>
      <c r="AG28" s="35">
        <f t="shared" si="2"/>
        <v>0</v>
      </c>
      <c r="AH28" s="101"/>
      <c r="AI28" s="103" t="str">
        <f t="shared" ca="1" si="6"/>
        <v>#</v>
      </c>
      <c r="AJ28" s="150">
        <v>0</v>
      </c>
      <c r="AK28" s="151">
        <v>0</v>
      </c>
      <c r="AL28" s="151">
        <v>0</v>
      </c>
      <c r="AM28" s="151">
        <v>0</v>
      </c>
      <c r="AN28" s="151">
        <v>0</v>
      </c>
      <c r="AO28" s="151">
        <v>0</v>
      </c>
      <c r="AP28" s="151">
        <v>0</v>
      </c>
      <c r="AQ28" s="151">
        <v>0</v>
      </c>
      <c r="AR28" s="151">
        <v>0</v>
      </c>
      <c r="AS28" s="151">
        <v>0</v>
      </c>
      <c r="AT28" s="35">
        <f t="shared" si="3"/>
        <v>0</v>
      </c>
      <c r="AU28" s="103" t="str">
        <f t="shared" si="7"/>
        <v>OK</v>
      </c>
    </row>
    <row r="29" spans="1:47" s="112" customFormat="1" ht="14.25">
      <c r="A29" s="298"/>
      <c r="B29" s="300"/>
      <c r="C29" s="302"/>
      <c r="D29" s="104" t="s">
        <v>109</v>
      </c>
      <c r="E29" s="101"/>
      <c r="F29" s="103" t="s">
        <v>105</v>
      </c>
      <c r="G29" s="34"/>
      <c r="H29" s="34"/>
      <c r="I29" s="34"/>
      <c r="J29" s="34"/>
      <c r="K29" s="34"/>
      <c r="L29" s="34"/>
      <c r="M29" s="34"/>
      <c r="N29" s="34"/>
      <c r="O29" s="34"/>
      <c r="P29" s="34"/>
      <c r="Q29" s="35">
        <f t="shared" si="1"/>
        <v>0</v>
      </c>
      <c r="R29" s="101"/>
      <c r="S29" s="103" t="str">
        <f t="shared" ca="1" si="4"/>
        <v>#</v>
      </c>
      <c r="T29" s="34"/>
      <c r="U29" s="101"/>
      <c r="V29" s="103" t="str">
        <f t="shared" ca="1" si="5"/>
        <v>#</v>
      </c>
      <c r="W29" s="34"/>
      <c r="X29" s="34"/>
      <c r="Y29" s="34"/>
      <c r="Z29" s="34"/>
      <c r="AA29" s="34"/>
      <c r="AB29" s="34"/>
      <c r="AC29" s="34"/>
      <c r="AD29" s="34"/>
      <c r="AE29" s="34"/>
      <c r="AF29" s="34"/>
      <c r="AG29" s="35">
        <f t="shared" si="2"/>
        <v>0</v>
      </c>
      <c r="AH29" s="101"/>
      <c r="AI29" s="103" t="str">
        <f t="shared" ca="1" si="6"/>
        <v>#</v>
      </c>
      <c r="AJ29" s="34"/>
      <c r="AK29" s="34"/>
      <c r="AL29" s="34"/>
      <c r="AM29" s="34"/>
      <c r="AN29" s="34"/>
      <c r="AO29" s="34"/>
      <c r="AP29" s="34"/>
      <c r="AQ29" s="34"/>
      <c r="AR29" s="34"/>
      <c r="AS29" s="34"/>
      <c r="AT29" s="35">
        <f t="shared" si="3"/>
        <v>0</v>
      </c>
      <c r="AU29" s="103" t="str">
        <f t="shared" si="7"/>
        <v>OK</v>
      </c>
    </row>
    <row r="30" spans="1:47" s="112" customFormat="1" ht="14.25">
      <c r="A30" s="298"/>
      <c r="B30" s="300"/>
      <c r="C30" s="302"/>
      <c r="D30" s="104" t="s">
        <v>108</v>
      </c>
      <c r="E30" s="101"/>
      <c r="F30" s="103" t="s">
        <v>105</v>
      </c>
      <c r="G30" s="34"/>
      <c r="H30" s="34"/>
      <c r="I30" s="34"/>
      <c r="J30" s="34"/>
      <c r="K30" s="34"/>
      <c r="L30" s="34"/>
      <c r="M30" s="34"/>
      <c r="N30" s="34"/>
      <c r="O30" s="34"/>
      <c r="P30" s="34"/>
      <c r="Q30" s="35">
        <f t="shared" si="1"/>
        <v>0</v>
      </c>
      <c r="R30" s="101"/>
      <c r="S30" s="103" t="str">
        <f t="shared" ca="1" si="4"/>
        <v>#</v>
      </c>
      <c r="T30" s="34"/>
      <c r="U30" s="101"/>
      <c r="V30" s="103" t="str">
        <f t="shared" ca="1" si="5"/>
        <v>#</v>
      </c>
      <c r="W30" s="34"/>
      <c r="X30" s="34"/>
      <c r="Y30" s="34"/>
      <c r="Z30" s="34"/>
      <c r="AA30" s="34"/>
      <c r="AB30" s="34"/>
      <c r="AC30" s="34"/>
      <c r="AD30" s="34"/>
      <c r="AE30" s="34"/>
      <c r="AF30" s="34"/>
      <c r="AG30" s="35">
        <f t="shared" si="2"/>
        <v>0</v>
      </c>
      <c r="AH30" s="101"/>
      <c r="AI30" s="103" t="str">
        <f t="shared" ca="1" si="6"/>
        <v>#</v>
      </c>
      <c r="AJ30" s="34"/>
      <c r="AK30" s="34"/>
      <c r="AL30" s="34"/>
      <c r="AM30" s="34"/>
      <c r="AN30" s="34"/>
      <c r="AO30" s="34"/>
      <c r="AP30" s="34"/>
      <c r="AQ30" s="34"/>
      <c r="AR30" s="34"/>
      <c r="AS30" s="34"/>
      <c r="AT30" s="35">
        <f t="shared" si="3"/>
        <v>0</v>
      </c>
      <c r="AU30" s="103" t="str">
        <f t="shared" si="7"/>
        <v>OK</v>
      </c>
    </row>
    <row r="31" spans="1:47" s="112" customFormat="1" ht="14.25">
      <c r="A31" s="298"/>
      <c r="B31" s="300"/>
      <c r="C31" s="302"/>
      <c r="D31" s="104" t="s">
        <v>58</v>
      </c>
      <c r="E31" s="101"/>
      <c r="F31" s="103" t="s">
        <v>105</v>
      </c>
      <c r="G31" s="34"/>
      <c r="H31" s="34"/>
      <c r="I31" s="34"/>
      <c r="J31" s="34"/>
      <c r="K31" s="34"/>
      <c r="L31" s="34"/>
      <c r="M31" s="34"/>
      <c r="N31" s="34"/>
      <c r="O31" s="34"/>
      <c r="P31" s="34"/>
      <c r="Q31" s="35">
        <f t="shared" si="1"/>
        <v>0</v>
      </c>
      <c r="R31" s="101"/>
      <c r="S31" s="103" t="str">
        <f t="shared" ca="1" si="4"/>
        <v>#</v>
      </c>
      <c r="T31" s="34"/>
      <c r="U31" s="101"/>
      <c r="V31" s="103" t="str">
        <f t="shared" ca="1" si="5"/>
        <v>#</v>
      </c>
      <c r="W31" s="34"/>
      <c r="X31" s="34"/>
      <c r="Y31" s="34"/>
      <c r="Z31" s="34"/>
      <c r="AA31" s="34"/>
      <c r="AB31" s="34"/>
      <c r="AC31" s="34"/>
      <c r="AD31" s="34"/>
      <c r="AE31" s="34"/>
      <c r="AF31" s="34"/>
      <c r="AG31" s="35">
        <f t="shared" si="2"/>
        <v>0</v>
      </c>
      <c r="AH31" s="101"/>
      <c r="AI31" s="103" t="str">
        <f t="shared" ca="1" si="6"/>
        <v>#</v>
      </c>
      <c r="AJ31" s="34"/>
      <c r="AK31" s="34"/>
      <c r="AL31" s="34"/>
      <c r="AM31" s="34"/>
      <c r="AN31" s="34"/>
      <c r="AO31" s="34"/>
      <c r="AP31" s="34"/>
      <c r="AQ31" s="34"/>
      <c r="AR31" s="34"/>
      <c r="AS31" s="34"/>
      <c r="AT31" s="35">
        <f t="shared" si="3"/>
        <v>0</v>
      </c>
      <c r="AU31" s="103" t="str">
        <f t="shared" si="7"/>
        <v>OK</v>
      </c>
    </row>
    <row r="32" spans="1:47" s="112" customFormat="1" ht="14.25">
      <c r="A32" s="298"/>
      <c r="B32" s="300"/>
      <c r="C32" s="302"/>
      <c r="D32" s="104" t="s">
        <v>107</v>
      </c>
      <c r="E32" s="101"/>
      <c r="F32" s="103" t="s">
        <v>105</v>
      </c>
      <c r="G32" s="34"/>
      <c r="H32" s="34"/>
      <c r="I32" s="34"/>
      <c r="J32" s="34"/>
      <c r="K32" s="34"/>
      <c r="L32" s="34"/>
      <c r="M32" s="34"/>
      <c r="N32" s="34"/>
      <c r="O32" s="34"/>
      <c r="P32" s="34"/>
      <c r="Q32" s="35">
        <f t="shared" si="1"/>
        <v>0</v>
      </c>
      <c r="R32" s="101"/>
      <c r="S32" s="103" t="str">
        <f t="shared" ca="1" si="4"/>
        <v>#</v>
      </c>
      <c r="T32" s="34"/>
      <c r="U32" s="101"/>
      <c r="V32" s="103" t="str">
        <f t="shared" ca="1" si="5"/>
        <v>#</v>
      </c>
      <c r="W32" s="34"/>
      <c r="X32" s="34"/>
      <c r="Y32" s="34"/>
      <c r="Z32" s="34"/>
      <c r="AA32" s="34"/>
      <c r="AB32" s="34"/>
      <c r="AC32" s="34"/>
      <c r="AD32" s="34"/>
      <c r="AE32" s="34"/>
      <c r="AF32" s="34"/>
      <c r="AG32" s="35">
        <f t="shared" si="2"/>
        <v>0</v>
      </c>
      <c r="AH32" s="101"/>
      <c r="AI32" s="103" t="str">
        <f t="shared" ca="1" si="6"/>
        <v>#</v>
      </c>
      <c r="AJ32" s="34"/>
      <c r="AK32" s="34"/>
      <c r="AL32" s="34"/>
      <c r="AM32" s="34"/>
      <c r="AN32" s="34"/>
      <c r="AO32" s="34"/>
      <c r="AP32" s="34"/>
      <c r="AQ32" s="34"/>
      <c r="AR32" s="34"/>
      <c r="AS32" s="34"/>
      <c r="AT32" s="35">
        <f t="shared" si="3"/>
        <v>0</v>
      </c>
      <c r="AU32" s="103" t="str">
        <f t="shared" si="7"/>
        <v>OK</v>
      </c>
    </row>
    <row r="33" spans="1:47" s="112" customFormat="1" ht="14.25">
      <c r="A33" s="298"/>
      <c r="B33" s="300"/>
      <c r="C33" s="302"/>
      <c r="D33" s="104" t="s">
        <v>106</v>
      </c>
      <c r="E33" s="101"/>
      <c r="F33" s="103" t="s">
        <v>105</v>
      </c>
      <c r="G33" s="150">
        <v>0</v>
      </c>
      <c r="H33" s="151">
        <v>0</v>
      </c>
      <c r="I33" s="151">
        <v>0</v>
      </c>
      <c r="J33" s="151">
        <v>0</v>
      </c>
      <c r="K33" s="151">
        <v>0</v>
      </c>
      <c r="L33" s="151">
        <v>0</v>
      </c>
      <c r="M33" s="151">
        <v>0</v>
      </c>
      <c r="N33" s="151">
        <v>0</v>
      </c>
      <c r="O33" s="151">
        <v>0</v>
      </c>
      <c r="P33" s="151">
        <v>0</v>
      </c>
      <c r="Q33" s="35">
        <f t="shared" si="1"/>
        <v>0</v>
      </c>
      <c r="R33" s="101"/>
      <c r="S33" s="103" t="str">
        <f t="shared" ca="1" si="4"/>
        <v>#</v>
      </c>
      <c r="T33" s="106">
        <v>0</v>
      </c>
      <c r="U33" s="101"/>
      <c r="V33" s="103" t="str">
        <f t="shared" ca="1" si="5"/>
        <v>#</v>
      </c>
      <c r="W33" s="150">
        <v>0</v>
      </c>
      <c r="X33" s="151">
        <v>0</v>
      </c>
      <c r="Y33" s="151">
        <v>0</v>
      </c>
      <c r="Z33" s="151">
        <v>0</v>
      </c>
      <c r="AA33" s="151">
        <v>0</v>
      </c>
      <c r="AB33" s="151">
        <v>0</v>
      </c>
      <c r="AC33" s="151">
        <v>0</v>
      </c>
      <c r="AD33" s="151">
        <v>0</v>
      </c>
      <c r="AE33" s="151">
        <v>0</v>
      </c>
      <c r="AF33" s="151">
        <v>0</v>
      </c>
      <c r="AG33" s="35">
        <f t="shared" si="2"/>
        <v>0</v>
      </c>
      <c r="AH33" s="101"/>
      <c r="AI33" s="103" t="str">
        <f t="shared" ca="1" si="6"/>
        <v>#</v>
      </c>
      <c r="AJ33" s="150">
        <v>0</v>
      </c>
      <c r="AK33" s="151">
        <v>0</v>
      </c>
      <c r="AL33" s="151">
        <v>0</v>
      </c>
      <c r="AM33" s="151">
        <v>0</v>
      </c>
      <c r="AN33" s="151">
        <v>0</v>
      </c>
      <c r="AO33" s="151">
        <v>0</v>
      </c>
      <c r="AP33" s="151">
        <v>0</v>
      </c>
      <c r="AQ33" s="151">
        <v>0</v>
      </c>
      <c r="AR33" s="151">
        <v>0</v>
      </c>
      <c r="AS33" s="151">
        <v>0</v>
      </c>
      <c r="AT33" s="35">
        <f t="shared" si="3"/>
        <v>0</v>
      </c>
      <c r="AU33" s="103" t="str">
        <f t="shared" si="7"/>
        <v>OK</v>
      </c>
    </row>
    <row r="34" spans="1:47" s="112" customFormat="1" ht="14.25">
      <c r="A34" s="298"/>
      <c r="B34" s="301"/>
      <c r="C34" s="105" t="s">
        <v>393</v>
      </c>
      <c r="D34" s="104"/>
      <c r="E34" s="101"/>
      <c r="F34" s="103" t="s">
        <v>105</v>
      </c>
      <c r="G34" s="35">
        <f t="shared" ref="G34:P34" si="8">SUM(G16:G33)</f>
        <v>0</v>
      </c>
      <c r="H34" s="35">
        <f t="shared" si="8"/>
        <v>9.6298947490269846</v>
      </c>
      <c r="I34" s="35">
        <f t="shared" si="8"/>
        <v>6.6510852292557114</v>
      </c>
      <c r="J34" s="35">
        <f t="shared" si="8"/>
        <v>6.527148273303494</v>
      </c>
      <c r="K34" s="35">
        <f t="shared" si="8"/>
        <v>2.2667541634018393</v>
      </c>
      <c r="L34" s="35">
        <f t="shared" si="8"/>
        <v>3.8709488822863922</v>
      </c>
      <c r="M34" s="35">
        <f t="shared" si="8"/>
        <v>3.6798978472806789</v>
      </c>
      <c r="N34" s="35">
        <f t="shared" si="8"/>
        <v>1.1021751888367046</v>
      </c>
      <c r="O34" s="35">
        <f t="shared" si="8"/>
        <v>0</v>
      </c>
      <c r="P34" s="35">
        <f t="shared" si="8"/>
        <v>1.6499708241998201</v>
      </c>
      <c r="Q34" s="94">
        <f t="shared" si="1"/>
        <v>35.377875157591625</v>
      </c>
      <c r="R34" s="101"/>
      <c r="S34" s="103" t="str">
        <f t="shared" ca="1" si="4"/>
        <v>#</v>
      </c>
      <c r="T34" s="103"/>
      <c r="U34" s="101"/>
      <c r="V34" s="103" t="str">
        <f t="shared" ca="1" si="5"/>
        <v>#</v>
      </c>
      <c r="W34" s="35">
        <f t="shared" ref="W34:AF34" si="9">SUM(W16:W33)</f>
        <v>0</v>
      </c>
      <c r="X34" s="35">
        <f t="shared" si="9"/>
        <v>113</v>
      </c>
      <c r="Y34" s="35">
        <f t="shared" si="9"/>
        <v>30</v>
      </c>
      <c r="Z34" s="35">
        <f t="shared" si="9"/>
        <v>16</v>
      </c>
      <c r="AA34" s="35">
        <f t="shared" si="9"/>
        <v>4</v>
      </c>
      <c r="AB34" s="35">
        <f t="shared" si="9"/>
        <v>5</v>
      </c>
      <c r="AC34" s="35">
        <f t="shared" si="9"/>
        <v>4</v>
      </c>
      <c r="AD34" s="35">
        <f t="shared" si="9"/>
        <v>1</v>
      </c>
      <c r="AE34" s="35">
        <f t="shared" si="9"/>
        <v>0</v>
      </c>
      <c r="AF34" s="35">
        <f t="shared" si="9"/>
        <v>1</v>
      </c>
      <c r="AG34" s="94">
        <f>SUM(W34:AF34)</f>
        <v>174</v>
      </c>
      <c r="AH34" s="101"/>
      <c r="AI34" s="103" t="str">
        <f t="shared" ca="1" si="6"/>
        <v>#</v>
      </c>
      <c r="AJ34" s="35">
        <f t="shared" ref="AJ34:AS34" si="10">SUM(AJ16:AJ33)</f>
        <v>66</v>
      </c>
      <c r="AK34" s="35">
        <f t="shared" si="10"/>
        <v>14</v>
      </c>
      <c r="AL34" s="35">
        <f t="shared" si="10"/>
        <v>4</v>
      </c>
      <c r="AM34" s="35">
        <f t="shared" si="10"/>
        <v>7</v>
      </c>
      <c r="AN34" s="35">
        <f t="shared" si="10"/>
        <v>3</v>
      </c>
      <c r="AO34" s="35">
        <f t="shared" si="10"/>
        <v>37</v>
      </c>
      <c r="AP34" s="35">
        <f t="shared" si="10"/>
        <v>32</v>
      </c>
      <c r="AQ34" s="35">
        <f t="shared" si="10"/>
        <v>3</v>
      </c>
      <c r="AR34" s="35">
        <f t="shared" si="10"/>
        <v>8</v>
      </c>
      <c r="AS34" s="35">
        <f t="shared" si="10"/>
        <v>0</v>
      </c>
      <c r="AT34" s="94">
        <f>SUM(AJ34:AS34)</f>
        <v>174</v>
      </c>
      <c r="AU34" s="103" t="str">
        <f t="shared" si="7"/>
        <v>OK</v>
      </c>
    </row>
    <row r="35" spans="1:47" ht="15" thickBot="1">
      <c r="A35" s="299" t="s">
        <v>25</v>
      </c>
      <c r="B35" s="299" t="s">
        <v>385</v>
      </c>
      <c r="C35" s="111"/>
      <c r="D35" s="104"/>
      <c r="F35" s="110" t="s">
        <v>53</v>
      </c>
      <c r="G35" s="109" t="s">
        <v>14</v>
      </c>
      <c r="H35" s="21" t="s">
        <v>15</v>
      </c>
      <c r="I35" s="22" t="s">
        <v>16</v>
      </c>
      <c r="J35" s="23" t="s">
        <v>17</v>
      </c>
      <c r="K35" s="24" t="s">
        <v>18</v>
      </c>
      <c r="L35" s="25" t="s">
        <v>19</v>
      </c>
      <c r="M35" s="26" t="s">
        <v>20</v>
      </c>
      <c r="N35" s="29" t="s">
        <v>21</v>
      </c>
      <c r="O35" s="27" t="s">
        <v>22</v>
      </c>
      <c r="P35" s="31" t="s">
        <v>23</v>
      </c>
      <c r="Q35" s="108" t="s">
        <v>29</v>
      </c>
      <c r="S35" s="110" t="s">
        <v>53</v>
      </c>
      <c r="T35" s="110" t="s">
        <v>94</v>
      </c>
      <c r="V35" s="110" t="s">
        <v>53</v>
      </c>
      <c r="W35" s="109" t="s">
        <v>14</v>
      </c>
      <c r="X35" s="21" t="s">
        <v>15</v>
      </c>
      <c r="Y35" s="22" t="s">
        <v>16</v>
      </c>
      <c r="Z35" s="23" t="s">
        <v>17</v>
      </c>
      <c r="AA35" s="24" t="s">
        <v>18</v>
      </c>
      <c r="AB35" s="25" t="s">
        <v>19</v>
      </c>
      <c r="AC35" s="26" t="s">
        <v>20</v>
      </c>
      <c r="AD35" s="29" t="s">
        <v>21</v>
      </c>
      <c r="AE35" s="27" t="s">
        <v>22</v>
      </c>
      <c r="AF35" s="31" t="s">
        <v>23</v>
      </c>
      <c r="AG35" s="108" t="s">
        <v>29</v>
      </c>
      <c r="AI35" s="110" t="s">
        <v>53</v>
      </c>
      <c r="AJ35" s="109" t="s">
        <v>5</v>
      </c>
      <c r="AK35" s="21" t="s">
        <v>6</v>
      </c>
      <c r="AL35" s="22" t="s">
        <v>7</v>
      </c>
      <c r="AM35" s="23" t="s">
        <v>8</v>
      </c>
      <c r="AN35" s="24" t="s">
        <v>9</v>
      </c>
      <c r="AO35" s="25" t="s">
        <v>116</v>
      </c>
      <c r="AP35" s="26" t="s">
        <v>117</v>
      </c>
      <c r="AQ35" s="29" t="s">
        <v>118</v>
      </c>
      <c r="AR35" s="27" t="s">
        <v>119</v>
      </c>
      <c r="AS35" s="31" t="s">
        <v>120</v>
      </c>
      <c r="AT35" s="108" t="s">
        <v>29</v>
      </c>
      <c r="AU35" s="108" t="s">
        <v>47</v>
      </c>
    </row>
    <row r="36" spans="1:47" ht="14.25">
      <c r="A36" s="300"/>
      <c r="B36" s="300"/>
      <c r="C36" s="107" t="s">
        <v>394</v>
      </c>
      <c r="D36" s="104"/>
      <c r="F36" s="103" t="s">
        <v>205</v>
      </c>
      <c r="G36" s="103"/>
      <c r="H36" s="103"/>
      <c r="I36" s="103"/>
      <c r="J36" s="103"/>
      <c r="K36" s="103"/>
      <c r="L36" s="103"/>
      <c r="M36" s="103"/>
      <c r="N36" s="103"/>
      <c r="O36" s="103"/>
      <c r="P36" s="151">
        <v>280.63059374402957</v>
      </c>
      <c r="Q36" s="35">
        <f t="shared" ref="Q36:Q54" si="11">SUM(G36:P36)</f>
        <v>280.63059374402957</v>
      </c>
      <c r="S36" s="103"/>
      <c r="T36" s="34"/>
      <c r="V36" s="103"/>
      <c r="W36" s="34"/>
      <c r="X36" s="34"/>
      <c r="Y36" s="34"/>
      <c r="Z36" s="34"/>
      <c r="AA36" s="34"/>
      <c r="AB36" s="34"/>
      <c r="AC36" s="34"/>
      <c r="AD36" s="34"/>
      <c r="AE36" s="34"/>
      <c r="AF36" s="34"/>
      <c r="AG36" s="35">
        <f t="shared" ref="AG36:AG55" si="12">SUM(W36:AF36)</f>
        <v>0</v>
      </c>
      <c r="AI36" s="103"/>
      <c r="AJ36" s="34"/>
      <c r="AK36" s="34"/>
      <c r="AL36" s="34"/>
      <c r="AM36" s="34"/>
      <c r="AN36" s="34"/>
      <c r="AO36" s="34"/>
      <c r="AP36" s="34"/>
      <c r="AQ36" s="34"/>
      <c r="AR36" s="34"/>
      <c r="AS36" s="34"/>
      <c r="AT36" s="35">
        <f t="shared" ref="AT36:AT55" si="13">SUM(AJ36:AS36)</f>
        <v>0</v>
      </c>
      <c r="AU36" s="103"/>
    </row>
    <row r="37" spans="1:47" ht="14.25">
      <c r="A37" s="300"/>
      <c r="B37" s="300"/>
      <c r="C37" s="105" t="s">
        <v>223</v>
      </c>
      <c r="D37" s="104"/>
      <c r="F37" s="103" t="s">
        <v>105</v>
      </c>
      <c r="G37" s="35">
        <f>G34</f>
        <v>0</v>
      </c>
      <c r="H37" s="35">
        <f t="shared" ref="H37:P37" si="14">H34</f>
        <v>9.6298947490269846</v>
      </c>
      <c r="I37" s="35">
        <f t="shared" si="14"/>
        <v>6.6510852292557114</v>
      </c>
      <c r="J37" s="35">
        <f t="shared" si="14"/>
        <v>6.527148273303494</v>
      </c>
      <c r="K37" s="35">
        <f t="shared" si="14"/>
        <v>2.2667541634018393</v>
      </c>
      <c r="L37" s="35">
        <f t="shared" si="14"/>
        <v>3.8709488822863922</v>
      </c>
      <c r="M37" s="35">
        <f t="shared" si="14"/>
        <v>3.6798978472806789</v>
      </c>
      <c r="N37" s="35">
        <f t="shared" si="14"/>
        <v>1.1021751888367046</v>
      </c>
      <c r="O37" s="35">
        <f t="shared" si="14"/>
        <v>0</v>
      </c>
      <c r="P37" s="35">
        <f t="shared" si="14"/>
        <v>1.6499708241998201</v>
      </c>
      <c r="Q37" s="35">
        <f t="shared" si="11"/>
        <v>35.377875157591625</v>
      </c>
      <c r="S37" s="103" t="str">
        <f ca="1">$X$12</f>
        <v>#</v>
      </c>
      <c r="T37" s="34"/>
      <c r="V37" s="103" t="str">
        <f ca="1">$X$12</f>
        <v>#</v>
      </c>
      <c r="W37" s="35">
        <f t="shared" ref="W37:AF37" si="15">W34</f>
        <v>0</v>
      </c>
      <c r="X37" s="35">
        <f t="shared" si="15"/>
        <v>113</v>
      </c>
      <c r="Y37" s="35">
        <f t="shared" si="15"/>
        <v>30</v>
      </c>
      <c r="Z37" s="35">
        <f t="shared" si="15"/>
        <v>16</v>
      </c>
      <c r="AA37" s="35">
        <f t="shared" si="15"/>
        <v>4</v>
      </c>
      <c r="AB37" s="35">
        <f t="shared" si="15"/>
        <v>5</v>
      </c>
      <c r="AC37" s="35">
        <f t="shared" si="15"/>
        <v>4</v>
      </c>
      <c r="AD37" s="35">
        <f t="shared" si="15"/>
        <v>1</v>
      </c>
      <c r="AE37" s="35">
        <f t="shared" si="15"/>
        <v>0</v>
      </c>
      <c r="AF37" s="35">
        <f t="shared" si="15"/>
        <v>1</v>
      </c>
      <c r="AG37" s="35">
        <f t="shared" si="12"/>
        <v>174</v>
      </c>
      <c r="AI37" s="103" t="str">
        <f ca="1">$X$12</f>
        <v>#</v>
      </c>
      <c r="AJ37" s="35">
        <f t="shared" ref="AJ37:AS37" si="16">AJ34</f>
        <v>66</v>
      </c>
      <c r="AK37" s="35">
        <f t="shared" si="16"/>
        <v>14</v>
      </c>
      <c r="AL37" s="35">
        <f t="shared" si="16"/>
        <v>4</v>
      </c>
      <c r="AM37" s="35">
        <f t="shared" si="16"/>
        <v>7</v>
      </c>
      <c r="AN37" s="35">
        <f t="shared" si="16"/>
        <v>3</v>
      </c>
      <c r="AO37" s="35">
        <f t="shared" si="16"/>
        <v>37</v>
      </c>
      <c r="AP37" s="35">
        <f t="shared" si="16"/>
        <v>32</v>
      </c>
      <c r="AQ37" s="35">
        <f t="shared" si="16"/>
        <v>3</v>
      </c>
      <c r="AR37" s="35">
        <f t="shared" si="16"/>
        <v>8</v>
      </c>
      <c r="AS37" s="35">
        <f t="shared" si="16"/>
        <v>0</v>
      </c>
      <c r="AT37" s="35">
        <f t="shared" si="13"/>
        <v>174</v>
      </c>
      <c r="AU37" s="103" t="str">
        <f>IF(ABS(AG37-AT37)&lt;0.01,"OK","Error")</f>
        <v>OK</v>
      </c>
    </row>
    <row r="38" spans="1:47" ht="14.25">
      <c r="A38" s="300"/>
      <c r="B38" s="300"/>
      <c r="C38" s="302" t="s">
        <v>115</v>
      </c>
      <c r="D38" s="104" t="s">
        <v>206</v>
      </c>
      <c r="F38" s="103" t="s">
        <v>105</v>
      </c>
      <c r="G38" s="150">
        <v>0</v>
      </c>
      <c r="H38" s="150">
        <v>0</v>
      </c>
      <c r="I38" s="150">
        <v>0</v>
      </c>
      <c r="J38" s="150">
        <v>0</v>
      </c>
      <c r="K38" s="150">
        <v>0</v>
      </c>
      <c r="L38" s="150">
        <v>0</v>
      </c>
      <c r="M38" s="150">
        <v>0</v>
      </c>
      <c r="N38" s="150">
        <v>0</v>
      </c>
      <c r="O38" s="150">
        <v>0</v>
      </c>
      <c r="P38" s="150">
        <v>0</v>
      </c>
      <c r="Q38" s="35">
        <f t="shared" si="11"/>
        <v>0</v>
      </c>
      <c r="S38" s="103" t="str">
        <f t="shared" ref="S38:S55" ca="1" si="17">$X$12</f>
        <v>#</v>
      </c>
      <c r="T38" s="106">
        <v>0</v>
      </c>
      <c r="V38" s="103" t="str">
        <f t="shared" ref="V38:V55" ca="1" si="18">$X$12</f>
        <v>#</v>
      </c>
      <c r="W38" s="150">
        <v>0</v>
      </c>
      <c r="X38" s="150">
        <v>0</v>
      </c>
      <c r="Y38" s="150">
        <v>0</v>
      </c>
      <c r="Z38" s="150">
        <v>0</v>
      </c>
      <c r="AA38" s="150">
        <v>0</v>
      </c>
      <c r="AB38" s="150">
        <v>0</v>
      </c>
      <c r="AC38" s="150">
        <v>0</v>
      </c>
      <c r="AD38" s="150">
        <v>0</v>
      </c>
      <c r="AE38" s="150">
        <v>0</v>
      </c>
      <c r="AF38" s="150">
        <v>0</v>
      </c>
      <c r="AG38" s="35">
        <f t="shared" si="12"/>
        <v>0</v>
      </c>
      <c r="AI38" s="103" t="str">
        <f t="shared" ref="AI38:AI55" ca="1" si="19">$X$12</f>
        <v>#</v>
      </c>
      <c r="AJ38" s="150">
        <v>0</v>
      </c>
      <c r="AK38" s="150">
        <v>0</v>
      </c>
      <c r="AL38" s="150">
        <v>0</v>
      </c>
      <c r="AM38" s="150">
        <v>0</v>
      </c>
      <c r="AN38" s="150">
        <v>0</v>
      </c>
      <c r="AO38" s="150">
        <v>0</v>
      </c>
      <c r="AP38" s="150">
        <v>0</v>
      </c>
      <c r="AQ38" s="150">
        <v>0</v>
      </c>
      <c r="AR38" s="150">
        <v>0</v>
      </c>
      <c r="AS38" s="150">
        <v>0</v>
      </c>
      <c r="AT38" s="35">
        <f t="shared" si="13"/>
        <v>0</v>
      </c>
      <c r="AU38" s="103" t="str">
        <f t="shared" ref="AU38:AU55" si="20">IF(ABS(AG38-AT38)&lt;0.01,"OK","Error")</f>
        <v>OK</v>
      </c>
    </row>
    <row r="39" spans="1:47" ht="14.25">
      <c r="A39" s="300"/>
      <c r="B39" s="300"/>
      <c r="C39" s="302"/>
      <c r="D39" s="104" t="s">
        <v>207</v>
      </c>
      <c r="F39" s="103" t="s">
        <v>105</v>
      </c>
      <c r="G39" s="150">
        <v>0</v>
      </c>
      <c r="H39" s="151">
        <v>0</v>
      </c>
      <c r="I39" s="151">
        <v>0</v>
      </c>
      <c r="J39" s="151">
        <v>0</v>
      </c>
      <c r="K39" s="151">
        <v>0</v>
      </c>
      <c r="L39" s="151">
        <v>0</v>
      </c>
      <c r="M39" s="151">
        <v>0</v>
      </c>
      <c r="N39" s="151">
        <v>0</v>
      </c>
      <c r="O39" s="151">
        <v>0</v>
      </c>
      <c r="P39" s="151">
        <v>0</v>
      </c>
      <c r="Q39" s="35">
        <f t="shared" si="11"/>
        <v>0</v>
      </c>
      <c r="S39" s="103" t="str">
        <f t="shared" ca="1" si="17"/>
        <v>#</v>
      </c>
      <c r="T39" s="106">
        <v>0</v>
      </c>
      <c r="V39" s="103" t="str">
        <f t="shared" ca="1" si="18"/>
        <v>#</v>
      </c>
      <c r="W39" s="150">
        <v>0</v>
      </c>
      <c r="X39" s="151">
        <v>0</v>
      </c>
      <c r="Y39" s="151">
        <v>0</v>
      </c>
      <c r="Z39" s="151">
        <v>0</v>
      </c>
      <c r="AA39" s="151">
        <v>0</v>
      </c>
      <c r="AB39" s="151">
        <v>0</v>
      </c>
      <c r="AC39" s="151">
        <v>0</v>
      </c>
      <c r="AD39" s="151">
        <v>0</v>
      </c>
      <c r="AE39" s="151">
        <v>0</v>
      </c>
      <c r="AF39" s="151">
        <v>0</v>
      </c>
      <c r="AG39" s="35">
        <f t="shared" si="12"/>
        <v>0</v>
      </c>
      <c r="AI39" s="103" t="str">
        <f t="shared" ca="1" si="19"/>
        <v>#</v>
      </c>
      <c r="AJ39" s="150">
        <v>0</v>
      </c>
      <c r="AK39" s="151">
        <v>0</v>
      </c>
      <c r="AL39" s="151">
        <v>0</v>
      </c>
      <c r="AM39" s="151">
        <v>0</v>
      </c>
      <c r="AN39" s="151">
        <v>0</v>
      </c>
      <c r="AO39" s="151">
        <v>0</v>
      </c>
      <c r="AP39" s="151">
        <v>0</v>
      </c>
      <c r="AQ39" s="151">
        <v>0</v>
      </c>
      <c r="AR39" s="151">
        <v>0</v>
      </c>
      <c r="AS39" s="151">
        <v>0</v>
      </c>
      <c r="AT39" s="35">
        <f t="shared" si="13"/>
        <v>0</v>
      </c>
      <c r="AU39" s="103" t="str">
        <f t="shared" si="20"/>
        <v>OK</v>
      </c>
    </row>
    <row r="40" spans="1:47" ht="14.25">
      <c r="A40" s="300"/>
      <c r="B40" s="300"/>
      <c r="C40" s="302"/>
      <c r="D40" s="104" t="s">
        <v>3</v>
      </c>
      <c r="F40" s="103" t="s">
        <v>105</v>
      </c>
      <c r="G40" s="150">
        <v>0</v>
      </c>
      <c r="H40" s="151">
        <v>-2.2269243479658396</v>
      </c>
      <c r="I40" s="151">
        <v>2.2535410875785908</v>
      </c>
      <c r="J40" s="151">
        <v>-1.6151901640530282</v>
      </c>
      <c r="K40" s="151">
        <v>4.1431251522226491</v>
      </c>
      <c r="L40" s="151">
        <v>2.3452047779937177</v>
      </c>
      <c r="M40" s="151">
        <v>-1.93287782537456</v>
      </c>
      <c r="N40" s="151">
        <v>2.3480454266326873</v>
      </c>
      <c r="O40" s="151">
        <v>2.5842765886142196</v>
      </c>
      <c r="P40" s="151">
        <v>10.215559359733628</v>
      </c>
      <c r="Q40" s="35">
        <f t="shared" si="11"/>
        <v>18.114760055382064</v>
      </c>
      <c r="S40" s="103" t="str">
        <f t="shared" ca="1" si="17"/>
        <v>#</v>
      </c>
      <c r="T40" s="34"/>
      <c r="V40" s="103" t="str">
        <f t="shared" ca="1" si="18"/>
        <v>#</v>
      </c>
      <c r="W40" s="150">
        <v>0</v>
      </c>
      <c r="X40" s="151">
        <v>-19</v>
      </c>
      <c r="Y40" s="151">
        <v>6</v>
      </c>
      <c r="Z40" s="151">
        <v>-4</v>
      </c>
      <c r="AA40" s="151">
        <v>7</v>
      </c>
      <c r="AB40" s="151">
        <v>3</v>
      </c>
      <c r="AC40" s="151">
        <v>-2</v>
      </c>
      <c r="AD40" s="151">
        <v>2</v>
      </c>
      <c r="AE40" s="151">
        <v>2</v>
      </c>
      <c r="AF40" s="151">
        <v>5</v>
      </c>
      <c r="AG40" s="35">
        <f t="shared" si="12"/>
        <v>0</v>
      </c>
      <c r="AI40" s="103" t="str">
        <f t="shared" ca="1" si="19"/>
        <v>#</v>
      </c>
      <c r="AJ40" s="150">
        <v>-10</v>
      </c>
      <c r="AK40" s="151">
        <v>3</v>
      </c>
      <c r="AL40" s="151">
        <v>4</v>
      </c>
      <c r="AM40" s="151">
        <v>-2</v>
      </c>
      <c r="AN40" s="151">
        <v>2</v>
      </c>
      <c r="AO40" s="151">
        <v>-33</v>
      </c>
      <c r="AP40" s="151">
        <v>-1</v>
      </c>
      <c r="AQ40" s="151">
        <v>32</v>
      </c>
      <c r="AR40" s="151">
        <v>-4</v>
      </c>
      <c r="AS40" s="151">
        <v>9</v>
      </c>
      <c r="AT40" s="35">
        <f t="shared" si="13"/>
        <v>0</v>
      </c>
      <c r="AU40" s="103" t="str">
        <f t="shared" si="20"/>
        <v>OK</v>
      </c>
    </row>
    <row r="41" spans="1:47" ht="14.25">
      <c r="A41" s="300"/>
      <c r="B41" s="300"/>
      <c r="C41" s="302"/>
      <c r="D41" s="104" t="s">
        <v>114</v>
      </c>
      <c r="F41" s="103" t="s">
        <v>105</v>
      </c>
      <c r="G41" s="150">
        <v>0</v>
      </c>
      <c r="H41" s="151">
        <v>0</v>
      </c>
      <c r="I41" s="151">
        <v>0</v>
      </c>
      <c r="J41" s="151">
        <v>0</v>
      </c>
      <c r="K41" s="151">
        <v>0</v>
      </c>
      <c r="L41" s="151">
        <v>0</v>
      </c>
      <c r="M41" s="151">
        <v>0</v>
      </c>
      <c r="N41" s="151">
        <v>0</v>
      </c>
      <c r="O41" s="151">
        <v>0</v>
      </c>
      <c r="P41" s="151">
        <v>0</v>
      </c>
      <c r="Q41" s="35">
        <f t="shared" si="11"/>
        <v>0</v>
      </c>
      <c r="S41" s="103" t="str">
        <f t="shared" ca="1" si="17"/>
        <v>#</v>
      </c>
      <c r="T41" s="106">
        <v>0</v>
      </c>
      <c r="V41" s="103" t="str">
        <f t="shared" ca="1" si="18"/>
        <v>#</v>
      </c>
      <c r="W41" s="150">
        <v>0</v>
      </c>
      <c r="X41" s="151">
        <v>0</v>
      </c>
      <c r="Y41" s="151">
        <v>0</v>
      </c>
      <c r="Z41" s="151">
        <v>0</v>
      </c>
      <c r="AA41" s="151">
        <v>0</v>
      </c>
      <c r="AB41" s="151">
        <v>0</v>
      </c>
      <c r="AC41" s="151">
        <v>0</v>
      </c>
      <c r="AD41" s="151">
        <v>0</v>
      </c>
      <c r="AE41" s="151">
        <v>0</v>
      </c>
      <c r="AF41" s="151">
        <v>0</v>
      </c>
      <c r="AG41" s="35">
        <f t="shared" si="12"/>
        <v>0</v>
      </c>
      <c r="AI41" s="103" t="str">
        <f t="shared" ca="1" si="19"/>
        <v>#</v>
      </c>
      <c r="AJ41" s="150">
        <v>0</v>
      </c>
      <c r="AK41" s="151">
        <v>0</v>
      </c>
      <c r="AL41" s="151">
        <v>0</v>
      </c>
      <c r="AM41" s="151">
        <v>0</v>
      </c>
      <c r="AN41" s="151">
        <v>0</v>
      </c>
      <c r="AO41" s="151">
        <v>0</v>
      </c>
      <c r="AP41" s="151">
        <v>0</v>
      </c>
      <c r="AQ41" s="151">
        <v>0</v>
      </c>
      <c r="AR41" s="151">
        <v>0</v>
      </c>
      <c r="AS41" s="151">
        <v>0</v>
      </c>
      <c r="AT41" s="35">
        <f t="shared" si="13"/>
        <v>0</v>
      </c>
      <c r="AU41" s="103" t="str">
        <f t="shared" si="20"/>
        <v>OK</v>
      </c>
    </row>
    <row r="42" spans="1:47" ht="14.25">
      <c r="A42" s="300"/>
      <c r="B42" s="300"/>
      <c r="C42" s="302"/>
      <c r="D42" s="104" t="s">
        <v>104</v>
      </c>
      <c r="F42" s="103" t="s">
        <v>105</v>
      </c>
      <c r="G42" s="34"/>
      <c r="H42" s="34"/>
      <c r="I42" s="34"/>
      <c r="J42" s="34"/>
      <c r="K42" s="34"/>
      <c r="L42" s="34"/>
      <c r="M42" s="34"/>
      <c r="N42" s="34"/>
      <c r="O42" s="34"/>
      <c r="P42" s="34"/>
      <c r="Q42" s="35">
        <f t="shared" si="11"/>
        <v>0</v>
      </c>
      <c r="S42" s="103" t="str">
        <f t="shared" ca="1" si="17"/>
        <v>#</v>
      </c>
      <c r="T42" s="34"/>
      <c r="V42" s="103" t="str">
        <f t="shared" ca="1" si="18"/>
        <v>#</v>
      </c>
      <c r="W42" s="34"/>
      <c r="X42" s="34"/>
      <c r="Y42" s="34"/>
      <c r="Z42" s="34"/>
      <c r="AA42" s="34"/>
      <c r="AB42" s="34"/>
      <c r="AC42" s="34"/>
      <c r="AD42" s="34"/>
      <c r="AE42" s="34"/>
      <c r="AF42" s="34"/>
      <c r="AG42" s="35">
        <f t="shared" si="12"/>
        <v>0</v>
      </c>
      <c r="AI42" s="103" t="str">
        <f t="shared" ca="1" si="19"/>
        <v>#</v>
      </c>
      <c r="AJ42" s="34"/>
      <c r="AK42" s="34"/>
      <c r="AL42" s="34"/>
      <c r="AM42" s="34"/>
      <c r="AN42" s="34"/>
      <c r="AO42" s="34"/>
      <c r="AP42" s="34"/>
      <c r="AQ42" s="34"/>
      <c r="AR42" s="34"/>
      <c r="AS42" s="34"/>
      <c r="AT42" s="35">
        <f t="shared" si="13"/>
        <v>0</v>
      </c>
      <c r="AU42" s="103" t="str">
        <f t="shared" si="20"/>
        <v>OK</v>
      </c>
    </row>
    <row r="43" spans="1:47" ht="14.25">
      <c r="A43" s="300"/>
      <c r="B43" s="300"/>
      <c r="C43" s="302"/>
      <c r="D43" s="104" t="s">
        <v>113</v>
      </c>
      <c r="F43" s="103" t="s">
        <v>105</v>
      </c>
      <c r="G43" s="150">
        <v>0</v>
      </c>
      <c r="H43" s="151">
        <v>0.15046421687916031</v>
      </c>
      <c r="I43" s="151">
        <v>0</v>
      </c>
      <c r="J43" s="151">
        <v>0</v>
      </c>
      <c r="K43" s="151">
        <v>0</v>
      </c>
      <c r="L43" s="151">
        <v>0</v>
      </c>
      <c r="M43" s="151">
        <v>0</v>
      </c>
      <c r="N43" s="151">
        <v>0</v>
      </c>
      <c r="O43" s="151">
        <v>0</v>
      </c>
      <c r="P43" s="151">
        <v>-1.4341118515363156</v>
      </c>
      <c r="Q43" s="35">
        <f t="shared" si="11"/>
        <v>-1.2836476346571553</v>
      </c>
      <c r="S43" s="103" t="str">
        <f t="shared" ca="1" si="17"/>
        <v>#</v>
      </c>
      <c r="T43" s="106">
        <v>1</v>
      </c>
      <c r="V43" s="103" t="str">
        <f t="shared" ca="1" si="18"/>
        <v>#</v>
      </c>
      <c r="W43" s="150">
        <v>0</v>
      </c>
      <c r="X43" s="151">
        <v>1</v>
      </c>
      <c r="Y43" s="151">
        <v>0</v>
      </c>
      <c r="Z43" s="151">
        <v>0</v>
      </c>
      <c r="AA43" s="151">
        <v>0</v>
      </c>
      <c r="AB43" s="151">
        <v>0</v>
      </c>
      <c r="AC43" s="151">
        <v>0</v>
      </c>
      <c r="AD43" s="151">
        <v>0</v>
      </c>
      <c r="AE43" s="151">
        <v>0</v>
      </c>
      <c r="AF43" s="151">
        <v>-1</v>
      </c>
      <c r="AG43" s="35">
        <f t="shared" si="12"/>
        <v>0</v>
      </c>
      <c r="AI43" s="103" t="str">
        <f t="shared" ca="1" si="19"/>
        <v>#</v>
      </c>
      <c r="AJ43" s="150">
        <v>1</v>
      </c>
      <c r="AK43" s="151">
        <v>0</v>
      </c>
      <c r="AL43" s="151">
        <v>0</v>
      </c>
      <c r="AM43" s="151">
        <v>0</v>
      </c>
      <c r="AN43" s="151">
        <v>0</v>
      </c>
      <c r="AO43" s="151">
        <v>0</v>
      </c>
      <c r="AP43" s="151">
        <v>0</v>
      </c>
      <c r="AQ43" s="151">
        <v>0</v>
      </c>
      <c r="AR43" s="151">
        <v>0</v>
      </c>
      <c r="AS43" s="151">
        <v>-1</v>
      </c>
      <c r="AT43" s="35">
        <f t="shared" si="13"/>
        <v>0</v>
      </c>
      <c r="AU43" s="103" t="str">
        <f t="shared" si="20"/>
        <v>OK</v>
      </c>
    </row>
    <row r="44" spans="1:47" ht="14.25">
      <c r="A44" s="300"/>
      <c r="B44" s="300"/>
      <c r="C44" s="302"/>
      <c r="D44" s="104" t="s">
        <v>389</v>
      </c>
      <c r="F44" s="103" t="s">
        <v>105</v>
      </c>
      <c r="G44" s="150">
        <v>0</v>
      </c>
      <c r="H44" s="151">
        <v>0</v>
      </c>
      <c r="I44" s="151">
        <v>0</v>
      </c>
      <c r="J44" s="151">
        <v>0</v>
      </c>
      <c r="K44" s="151">
        <v>0</v>
      </c>
      <c r="L44" s="151">
        <v>0</v>
      </c>
      <c r="M44" s="151">
        <v>0</v>
      </c>
      <c r="N44" s="151">
        <v>0</v>
      </c>
      <c r="O44" s="151">
        <v>0</v>
      </c>
      <c r="P44" s="151">
        <v>0</v>
      </c>
      <c r="Q44" s="35">
        <f t="shared" si="11"/>
        <v>0</v>
      </c>
      <c r="S44" s="103" t="str">
        <f t="shared" ca="1" si="17"/>
        <v>#</v>
      </c>
      <c r="T44" s="106">
        <v>0</v>
      </c>
      <c r="V44" s="103" t="str">
        <f t="shared" ca="1" si="18"/>
        <v>#</v>
      </c>
      <c r="W44" s="150">
        <v>0</v>
      </c>
      <c r="X44" s="151">
        <v>0</v>
      </c>
      <c r="Y44" s="151">
        <v>0</v>
      </c>
      <c r="Z44" s="151">
        <v>0</v>
      </c>
      <c r="AA44" s="151">
        <v>0</v>
      </c>
      <c r="AB44" s="151">
        <v>0</v>
      </c>
      <c r="AC44" s="151">
        <v>0</v>
      </c>
      <c r="AD44" s="151">
        <v>0</v>
      </c>
      <c r="AE44" s="151">
        <v>0</v>
      </c>
      <c r="AF44" s="151">
        <v>0</v>
      </c>
      <c r="AG44" s="35">
        <f t="shared" si="12"/>
        <v>0</v>
      </c>
      <c r="AI44" s="103" t="str">
        <f t="shared" ca="1" si="19"/>
        <v>#</v>
      </c>
      <c r="AJ44" s="150">
        <v>0</v>
      </c>
      <c r="AK44" s="151">
        <v>0</v>
      </c>
      <c r="AL44" s="151">
        <v>0</v>
      </c>
      <c r="AM44" s="151">
        <v>0</v>
      </c>
      <c r="AN44" s="151">
        <v>0</v>
      </c>
      <c r="AO44" s="151">
        <v>0</v>
      </c>
      <c r="AP44" s="151">
        <v>0</v>
      </c>
      <c r="AQ44" s="151">
        <v>0</v>
      </c>
      <c r="AR44" s="151">
        <v>0</v>
      </c>
      <c r="AS44" s="151">
        <v>0</v>
      </c>
      <c r="AT44" s="35">
        <f t="shared" si="13"/>
        <v>0</v>
      </c>
      <c r="AU44" s="103" t="str">
        <f t="shared" si="20"/>
        <v>OK</v>
      </c>
    </row>
    <row r="45" spans="1:47" ht="14.25">
      <c r="A45" s="300"/>
      <c r="B45" s="300"/>
      <c r="C45" s="302"/>
      <c r="D45" s="104" t="s">
        <v>112</v>
      </c>
      <c r="F45" s="103" t="s">
        <v>105</v>
      </c>
      <c r="G45" s="150">
        <v>0</v>
      </c>
      <c r="H45" s="151">
        <v>0.35860545140282074</v>
      </c>
      <c r="I45" s="151">
        <v>-0.22975015696971279</v>
      </c>
      <c r="J45" s="151">
        <v>-0.84047769179355125</v>
      </c>
      <c r="K45" s="151">
        <v>0</v>
      </c>
      <c r="L45" s="151">
        <v>0</v>
      </c>
      <c r="M45" s="151">
        <v>0</v>
      </c>
      <c r="N45" s="151">
        <v>0</v>
      </c>
      <c r="O45" s="151">
        <v>0</v>
      </c>
      <c r="P45" s="151">
        <v>0</v>
      </c>
      <c r="Q45" s="35">
        <f t="shared" si="11"/>
        <v>-0.7116223973604433</v>
      </c>
      <c r="S45" s="103" t="str">
        <f t="shared" ca="1" si="17"/>
        <v>#</v>
      </c>
      <c r="T45" s="106">
        <v>3</v>
      </c>
      <c r="V45" s="103" t="str">
        <f t="shared" ca="1" si="18"/>
        <v>#</v>
      </c>
      <c r="W45" s="150">
        <v>0</v>
      </c>
      <c r="X45" s="151">
        <v>3</v>
      </c>
      <c r="Y45" s="151">
        <v>-1</v>
      </c>
      <c r="Z45" s="151">
        <v>-2</v>
      </c>
      <c r="AA45" s="151">
        <v>0</v>
      </c>
      <c r="AB45" s="151">
        <v>0</v>
      </c>
      <c r="AC45" s="151">
        <v>0</v>
      </c>
      <c r="AD45" s="151">
        <v>0</v>
      </c>
      <c r="AE45" s="151">
        <v>0</v>
      </c>
      <c r="AF45" s="151">
        <v>0</v>
      </c>
      <c r="AG45" s="35">
        <f t="shared" si="12"/>
        <v>0</v>
      </c>
      <c r="AI45" s="103" t="str">
        <f t="shared" ca="1" si="19"/>
        <v>#</v>
      </c>
      <c r="AJ45" s="150">
        <v>3</v>
      </c>
      <c r="AK45" s="151">
        <v>0</v>
      </c>
      <c r="AL45" s="151">
        <v>0</v>
      </c>
      <c r="AM45" s="151">
        <v>0</v>
      </c>
      <c r="AN45" s="151">
        <v>0</v>
      </c>
      <c r="AO45" s="151">
        <v>-3</v>
      </c>
      <c r="AP45" s="151">
        <v>0</v>
      </c>
      <c r="AQ45" s="151">
        <v>0</v>
      </c>
      <c r="AR45" s="151">
        <v>0</v>
      </c>
      <c r="AS45" s="151">
        <v>0</v>
      </c>
      <c r="AT45" s="35">
        <f t="shared" si="13"/>
        <v>0</v>
      </c>
      <c r="AU45" s="103" t="str">
        <f t="shared" si="20"/>
        <v>OK</v>
      </c>
    </row>
    <row r="46" spans="1:47" ht="15" customHeight="1">
      <c r="A46" s="300"/>
      <c r="B46" s="300"/>
      <c r="C46" s="302"/>
      <c r="D46" s="104" t="s">
        <v>111</v>
      </c>
      <c r="F46" s="103" t="s">
        <v>105</v>
      </c>
      <c r="G46" s="150">
        <v>0</v>
      </c>
      <c r="H46" s="151">
        <v>0.17995272319423652</v>
      </c>
      <c r="I46" s="151">
        <v>0.82975136417488149</v>
      </c>
      <c r="J46" s="151">
        <v>-1.5175413544153749E-2</v>
      </c>
      <c r="K46" s="151">
        <v>0</v>
      </c>
      <c r="L46" s="151">
        <v>0</v>
      </c>
      <c r="M46" s="151">
        <v>-0.87351001095305958</v>
      </c>
      <c r="N46" s="151">
        <v>0</v>
      </c>
      <c r="O46" s="151">
        <v>0</v>
      </c>
      <c r="P46" s="151">
        <v>-7.8060532560748275</v>
      </c>
      <c r="Q46" s="35">
        <f t="shared" si="11"/>
        <v>-7.6850345932029231</v>
      </c>
      <c r="S46" s="103" t="str">
        <f t="shared" ca="1" si="17"/>
        <v>#</v>
      </c>
      <c r="T46" s="106">
        <v>6</v>
      </c>
      <c r="V46" s="103" t="str">
        <f t="shared" ca="1" si="18"/>
        <v>#</v>
      </c>
      <c r="W46" s="150">
        <v>0</v>
      </c>
      <c r="X46" s="151">
        <v>2</v>
      </c>
      <c r="Y46" s="151">
        <v>3</v>
      </c>
      <c r="Z46" s="151">
        <v>0</v>
      </c>
      <c r="AA46" s="151">
        <v>0</v>
      </c>
      <c r="AB46" s="151">
        <v>0</v>
      </c>
      <c r="AC46" s="151">
        <v>-1</v>
      </c>
      <c r="AD46" s="151">
        <v>0</v>
      </c>
      <c r="AE46" s="151">
        <v>0</v>
      </c>
      <c r="AF46" s="151">
        <v>-4</v>
      </c>
      <c r="AG46" s="35">
        <f t="shared" si="12"/>
        <v>0</v>
      </c>
      <c r="AI46" s="103" t="str">
        <f t="shared" ca="1" si="19"/>
        <v>#</v>
      </c>
      <c r="AJ46" s="150">
        <v>0</v>
      </c>
      <c r="AK46" s="151">
        <v>0</v>
      </c>
      <c r="AL46" s="151">
        <v>0</v>
      </c>
      <c r="AM46" s="151">
        <v>1</v>
      </c>
      <c r="AN46" s="151">
        <v>3</v>
      </c>
      <c r="AO46" s="151">
        <v>2</v>
      </c>
      <c r="AP46" s="151">
        <v>0</v>
      </c>
      <c r="AQ46" s="151">
        <v>0</v>
      </c>
      <c r="AR46" s="151">
        <v>0</v>
      </c>
      <c r="AS46" s="151">
        <v>-6</v>
      </c>
      <c r="AT46" s="35">
        <f t="shared" si="13"/>
        <v>0</v>
      </c>
      <c r="AU46" s="103" t="str">
        <f t="shared" si="20"/>
        <v>OK</v>
      </c>
    </row>
    <row r="47" spans="1:47" ht="14.25">
      <c r="A47" s="300"/>
      <c r="B47" s="300"/>
      <c r="C47" s="302"/>
      <c r="D47" s="104" t="s">
        <v>390</v>
      </c>
      <c r="F47" s="103" t="s">
        <v>105</v>
      </c>
      <c r="G47" s="150">
        <v>0</v>
      </c>
      <c r="H47" s="151">
        <v>0</v>
      </c>
      <c r="I47" s="151">
        <v>0</v>
      </c>
      <c r="J47" s="151">
        <v>0</v>
      </c>
      <c r="K47" s="151">
        <v>0</v>
      </c>
      <c r="L47" s="151">
        <v>0</v>
      </c>
      <c r="M47" s="151">
        <v>0</v>
      </c>
      <c r="N47" s="151">
        <v>0</v>
      </c>
      <c r="O47" s="151">
        <v>0</v>
      </c>
      <c r="P47" s="151">
        <v>0</v>
      </c>
      <c r="Q47" s="35">
        <f t="shared" si="11"/>
        <v>0</v>
      </c>
      <c r="S47" s="103" t="str">
        <f t="shared" ca="1" si="17"/>
        <v>#</v>
      </c>
      <c r="T47" s="106">
        <v>0</v>
      </c>
      <c r="V47" s="103" t="str">
        <f t="shared" ca="1" si="18"/>
        <v>#</v>
      </c>
      <c r="W47" s="150">
        <v>0</v>
      </c>
      <c r="X47" s="151">
        <v>0</v>
      </c>
      <c r="Y47" s="151">
        <v>0</v>
      </c>
      <c r="Z47" s="151">
        <v>0</v>
      </c>
      <c r="AA47" s="151">
        <v>0</v>
      </c>
      <c r="AB47" s="151">
        <v>0</v>
      </c>
      <c r="AC47" s="151">
        <v>0</v>
      </c>
      <c r="AD47" s="151">
        <v>0</v>
      </c>
      <c r="AE47" s="151">
        <v>0</v>
      </c>
      <c r="AF47" s="151">
        <v>0</v>
      </c>
      <c r="AG47" s="35">
        <f t="shared" si="12"/>
        <v>0</v>
      </c>
      <c r="AI47" s="103" t="str">
        <f t="shared" ca="1" si="19"/>
        <v>#</v>
      </c>
      <c r="AJ47" s="150">
        <v>0</v>
      </c>
      <c r="AK47" s="151">
        <v>0</v>
      </c>
      <c r="AL47" s="151">
        <v>0</v>
      </c>
      <c r="AM47" s="151">
        <v>0</v>
      </c>
      <c r="AN47" s="151">
        <v>0</v>
      </c>
      <c r="AO47" s="151">
        <v>0</v>
      </c>
      <c r="AP47" s="151">
        <v>0</v>
      </c>
      <c r="AQ47" s="151">
        <v>0</v>
      </c>
      <c r="AR47" s="151">
        <v>0</v>
      </c>
      <c r="AS47" s="151">
        <v>0</v>
      </c>
      <c r="AT47" s="35">
        <f t="shared" si="13"/>
        <v>0</v>
      </c>
      <c r="AU47" s="103" t="str">
        <f t="shared" si="20"/>
        <v>OK</v>
      </c>
    </row>
    <row r="48" spans="1:47" ht="14.25">
      <c r="A48" s="300"/>
      <c r="B48" s="300"/>
      <c r="C48" s="302"/>
      <c r="D48" s="104" t="s">
        <v>110</v>
      </c>
      <c r="F48" s="103" t="s">
        <v>105</v>
      </c>
      <c r="G48" s="150">
        <v>0</v>
      </c>
      <c r="H48" s="151">
        <v>0</v>
      </c>
      <c r="I48" s="151">
        <v>0</v>
      </c>
      <c r="J48" s="151">
        <v>0</v>
      </c>
      <c r="K48" s="151">
        <v>0</v>
      </c>
      <c r="L48" s="151">
        <v>0</v>
      </c>
      <c r="M48" s="151">
        <v>0</v>
      </c>
      <c r="N48" s="151">
        <v>0</v>
      </c>
      <c r="O48" s="151">
        <v>0</v>
      </c>
      <c r="P48" s="151">
        <v>0</v>
      </c>
      <c r="Q48" s="35">
        <f t="shared" si="11"/>
        <v>0</v>
      </c>
      <c r="S48" s="103" t="str">
        <f t="shared" ca="1" si="17"/>
        <v>#</v>
      </c>
      <c r="T48" s="106">
        <v>0</v>
      </c>
      <c r="V48" s="103" t="str">
        <f t="shared" ca="1" si="18"/>
        <v>#</v>
      </c>
      <c r="W48" s="150">
        <v>0</v>
      </c>
      <c r="X48" s="151">
        <v>0</v>
      </c>
      <c r="Y48" s="151">
        <v>0</v>
      </c>
      <c r="Z48" s="151">
        <v>0</v>
      </c>
      <c r="AA48" s="151">
        <v>0</v>
      </c>
      <c r="AB48" s="151">
        <v>0</v>
      </c>
      <c r="AC48" s="151">
        <v>0</v>
      </c>
      <c r="AD48" s="151">
        <v>0</v>
      </c>
      <c r="AE48" s="151">
        <v>0</v>
      </c>
      <c r="AF48" s="151">
        <v>0</v>
      </c>
      <c r="AG48" s="35">
        <f t="shared" si="12"/>
        <v>0</v>
      </c>
      <c r="AI48" s="103" t="str">
        <f t="shared" ca="1" si="19"/>
        <v>#</v>
      </c>
      <c r="AJ48" s="150">
        <v>0</v>
      </c>
      <c r="AK48" s="151">
        <v>0</v>
      </c>
      <c r="AL48" s="151">
        <v>0</v>
      </c>
      <c r="AM48" s="151">
        <v>0</v>
      </c>
      <c r="AN48" s="151">
        <v>0</v>
      </c>
      <c r="AO48" s="151">
        <v>0</v>
      </c>
      <c r="AP48" s="151">
        <v>0</v>
      </c>
      <c r="AQ48" s="151">
        <v>0</v>
      </c>
      <c r="AR48" s="151">
        <v>0</v>
      </c>
      <c r="AS48" s="151">
        <v>0</v>
      </c>
      <c r="AT48" s="35">
        <f t="shared" si="13"/>
        <v>0</v>
      </c>
      <c r="AU48" s="103" t="str">
        <f t="shared" si="20"/>
        <v>OK</v>
      </c>
    </row>
    <row r="49" spans="1:47" ht="14.25">
      <c r="A49" s="300"/>
      <c r="B49" s="300"/>
      <c r="C49" s="302"/>
      <c r="D49" s="104" t="str">
        <f>D28</f>
        <v>Indirect Intervention</v>
      </c>
      <c r="F49" s="103" t="s">
        <v>105</v>
      </c>
      <c r="G49" s="150">
        <v>0</v>
      </c>
      <c r="H49" s="151">
        <v>0</v>
      </c>
      <c r="I49" s="151">
        <v>0</v>
      </c>
      <c r="J49" s="151">
        <v>0</v>
      </c>
      <c r="K49" s="151">
        <v>0</v>
      </c>
      <c r="L49" s="151">
        <v>0</v>
      </c>
      <c r="M49" s="151">
        <v>0</v>
      </c>
      <c r="N49" s="151">
        <v>0</v>
      </c>
      <c r="O49" s="151">
        <v>0</v>
      </c>
      <c r="P49" s="151">
        <v>0</v>
      </c>
      <c r="Q49" s="35">
        <f t="shared" si="11"/>
        <v>0</v>
      </c>
      <c r="S49" s="103" t="str">
        <f t="shared" ca="1" si="17"/>
        <v>#</v>
      </c>
      <c r="T49" s="106">
        <v>0</v>
      </c>
      <c r="V49" s="103" t="str">
        <f t="shared" ca="1" si="18"/>
        <v>#</v>
      </c>
      <c r="W49" s="150">
        <v>0</v>
      </c>
      <c r="X49" s="151">
        <v>0</v>
      </c>
      <c r="Y49" s="151">
        <v>0</v>
      </c>
      <c r="Z49" s="151">
        <v>0</v>
      </c>
      <c r="AA49" s="151">
        <v>0</v>
      </c>
      <c r="AB49" s="151">
        <v>0</v>
      </c>
      <c r="AC49" s="151">
        <v>0</v>
      </c>
      <c r="AD49" s="151">
        <v>0</v>
      </c>
      <c r="AE49" s="151">
        <v>0</v>
      </c>
      <c r="AF49" s="151">
        <v>0</v>
      </c>
      <c r="AG49" s="35">
        <f t="shared" si="12"/>
        <v>0</v>
      </c>
      <c r="AI49" s="103" t="str">
        <f t="shared" ca="1" si="19"/>
        <v>#</v>
      </c>
      <c r="AJ49" s="150">
        <v>0</v>
      </c>
      <c r="AK49" s="151">
        <v>0</v>
      </c>
      <c r="AL49" s="151">
        <v>0</v>
      </c>
      <c r="AM49" s="151">
        <v>0</v>
      </c>
      <c r="AN49" s="151">
        <v>0</v>
      </c>
      <c r="AO49" s="151">
        <v>0</v>
      </c>
      <c r="AP49" s="151">
        <v>0</v>
      </c>
      <c r="AQ49" s="151">
        <v>0</v>
      </c>
      <c r="AR49" s="151">
        <v>0</v>
      </c>
      <c r="AS49" s="151">
        <v>0</v>
      </c>
      <c r="AT49" s="35">
        <f t="shared" si="13"/>
        <v>0</v>
      </c>
      <c r="AU49" s="103" t="str">
        <f t="shared" si="20"/>
        <v>OK</v>
      </c>
    </row>
    <row r="50" spans="1:47" ht="14.25">
      <c r="A50" s="300"/>
      <c r="B50" s="300"/>
      <c r="C50" s="302"/>
      <c r="D50" s="104" t="s">
        <v>109</v>
      </c>
      <c r="F50" s="103" t="s">
        <v>105</v>
      </c>
      <c r="G50" s="34"/>
      <c r="H50" s="34"/>
      <c r="I50" s="34"/>
      <c r="J50" s="34"/>
      <c r="K50" s="34"/>
      <c r="L50" s="34"/>
      <c r="M50" s="34"/>
      <c r="N50" s="34"/>
      <c r="O50" s="34"/>
      <c r="P50" s="34"/>
      <c r="Q50" s="35">
        <f t="shared" si="11"/>
        <v>0</v>
      </c>
      <c r="S50" s="103" t="str">
        <f t="shared" ca="1" si="17"/>
        <v>#</v>
      </c>
      <c r="T50" s="34"/>
      <c r="V50" s="103" t="str">
        <f t="shared" ca="1" si="18"/>
        <v>#</v>
      </c>
      <c r="W50" s="34"/>
      <c r="X50" s="34"/>
      <c r="Y50" s="34"/>
      <c r="Z50" s="34"/>
      <c r="AA50" s="34"/>
      <c r="AB50" s="34"/>
      <c r="AC50" s="34"/>
      <c r="AD50" s="34"/>
      <c r="AE50" s="34"/>
      <c r="AF50" s="34"/>
      <c r="AG50" s="35">
        <f t="shared" si="12"/>
        <v>0</v>
      </c>
      <c r="AI50" s="103" t="str">
        <f t="shared" ca="1" si="19"/>
        <v>#</v>
      </c>
      <c r="AJ50" s="34"/>
      <c r="AK50" s="34"/>
      <c r="AL50" s="34"/>
      <c r="AM50" s="34"/>
      <c r="AN50" s="34"/>
      <c r="AO50" s="34"/>
      <c r="AP50" s="34"/>
      <c r="AQ50" s="34"/>
      <c r="AR50" s="34"/>
      <c r="AS50" s="34"/>
      <c r="AT50" s="35">
        <f t="shared" si="13"/>
        <v>0</v>
      </c>
      <c r="AU50" s="103" t="str">
        <f t="shared" si="20"/>
        <v>OK</v>
      </c>
    </row>
    <row r="51" spans="1:47" ht="14.25">
      <c r="A51" s="300"/>
      <c r="B51" s="300"/>
      <c r="C51" s="302"/>
      <c r="D51" s="104" t="s">
        <v>108</v>
      </c>
      <c r="F51" s="103" t="s">
        <v>105</v>
      </c>
      <c r="G51" s="34"/>
      <c r="H51" s="34"/>
      <c r="I51" s="34"/>
      <c r="J51" s="34"/>
      <c r="K51" s="34"/>
      <c r="L51" s="34"/>
      <c r="M51" s="34"/>
      <c r="N51" s="34"/>
      <c r="O51" s="34"/>
      <c r="P51" s="34"/>
      <c r="Q51" s="35">
        <f t="shared" si="11"/>
        <v>0</v>
      </c>
      <c r="S51" s="103" t="str">
        <f t="shared" ca="1" si="17"/>
        <v>#</v>
      </c>
      <c r="T51" s="34"/>
      <c r="V51" s="103" t="str">
        <f t="shared" ca="1" si="18"/>
        <v>#</v>
      </c>
      <c r="W51" s="34"/>
      <c r="X51" s="34"/>
      <c r="Y51" s="34"/>
      <c r="Z51" s="34"/>
      <c r="AA51" s="34"/>
      <c r="AB51" s="34"/>
      <c r="AC51" s="34"/>
      <c r="AD51" s="34"/>
      <c r="AE51" s="34"/>
      <c r="AF51" s="34"/>
      <c r="AG51" s="35">
        <f t="shared" si="12"/>
        <v>0</v>
      </c>
      <c r="AI51" s="103" t="str">
        <f t="shared" ca="1" si="19"/>
        <v>#</v>
      </c>
      <c r="AJ51" s="34"/>
      <c r="AK51" s="34"/>
      <c r="AL51" s="34"/>
      <c r="AM51" s="34"/>
      <c r="AN51" s="34"/>
      <c r="AO51" s="34"/>
      <c r="AP51" s="34"/>
      <c r="AQ51" s="34"/>
      <c r="AR51" s="34"/>
      <c r="AS51" s="34"/>
      <c r="AT51" s="35">
        <f t="shared" si="13"/>
        <v>0</v>
      </c>
      <c r="AU51" s="103" t="str">
        <f t="shared" si="20"/>
        <v>OK</v>
      </c>
    </row>
    <row r="52" spans="1:47" ht="14.25">
      <c r="A52" s="300"/>
      <c r="B52" s="300"/>
      <c r="C52" s="302"/>
      <c r="D52" s="104" t="s">
        <v>58</v>
      </c>
      <c r="F52" s="103" t="s">
        <v>105</v>
      </c>
      <c r="G52" s="34"/>
      <c r="H52" s="34"/>
      <c r="I52" s="34"/>
      <c r="J52" s="34"/>
      <c r="K52" s="34"/>
      <c r="L52" s="34"/>
      <c r="M52" s="34"/>
      <c r="N52" s="34"/>
      <c r="O52" s="34"/>
      <c r="P52" s="34"/>
      <c r="Q52" s="35">
        <f t="shared" si="11"/>
        <v>0</v>
      </c>
      <c r="S52" s="103" t="str">
        <f t="shared" ca="1" si="17"/>
        <v>#</v>
      </c>
      <c r="T52" s="34"/>
      <c r="V52" s="103" t="str">
        <f t="shared" ca="1" si="18"/>
        <v>#</v>
      </c>
      <c r="W52" s="34"/>
      <c r="X52" s="34"/>
      <c r="Y52" s="34"/>
      <c r="Z52" s="34"/>
      <c r="AA52" s="34"/>
      <c r="AB52" s="34"/>
      <c r="AC52" s="34"/>
      <c r="AD52" s="34"/>
      <c r="AE52" s="34"/>
      <c r="AF52" s="34"/>
      <c r="AG52" s="35">
        <f t="shared" si="12"/>
        <v>0</v>
      </c>
      <c r="AI52" s="103" t="str">
        <f t="shared" ca="1" si="19"/>
        <v>#</v>
      </c>
      <c r="AJ52" s="34"/>
      <c r="AK52" s="34"/>
      <c r="AL52" s="34"/>
      <c r="AM52" s="34"/>
      <c r="AN52" s="34"/>
      <c r="AO52" s="34"/>
      <c r="AP52" s="34"/>
      <c r="AQ52" s="34"/>
      <c r="AR52" s="34"/>
      <c r="AS52" s="34"/>
      <c r="AT52" s="35">
        <f t="shared" si="13"/>
        <v>0</v>
      </c>
      <c r="AU52" s="103" t="str">
        <f t="shared" si="20"/>
        <v>OK</v>
      </c>
    </row>
    <row r="53" spans="1:47" ht="14.25">
      <c r="A53" s="300"/>
      <c r="B53" s="300"/>
      <c r="C53" s="302"/>
      <c r="D53" s="104" t="s">
        <v>107</v>
      </c>
      <c r="F53" s="103" t="s">
        <v>105</v>
      </c>
      <c r="G53" s="34"/>
      <c r="H53" s="34"/>
      <c r="I53" s="34"/>
      <c r="J53" s="34"/>
      <c r="K53" s="34"/>
      <c r="L53" s="34"/>
      <c r="M53" s="34"/>
      <c r="N53" s="34"/>
      <c r="O53" s="34"/>
      <c r="P53" s="34"/>
      <c r="Q53" s="35">
        <f t="shared" si="11"/>
        <v>0</v>
      </c>
      <c r="S53" s="103" t="str">
        <f t="shared" ca="1" si="17"/>
        <v>#</v>
      </c>
      <c r="T53" s="34"/>
      <c r="V53" s="103" t="str">
        <f t="shared" ca="1" si="18"/>
        <v>#</v>
      </c>
      <c r="W53" s="34"/>
      <c r="X53" s="34"/>
      <c r="Y53" s="34"/>
      <c r="Z53" s="34"/>
      <c r="AA53" s="34"/>
      <c r="AB53" s="34"/>
      <c r="AC53" s="34"/>
      <c r="AD53" s="34"/>
      <c r="AE53" s="34"/>
      <c r="AF53" s="34"/>
      <c r="AG53" s="35">
        <f t="shared" si="12"/>
        <v>0</v>
      </c>
      <c r="AI53" s="103" t="str">
        <f t="shared" ca="1" si="19"/>
        <v>#</v>
      </c>
      <c r="AJ53" s="34"/>
      <c r="AK53" s="34"/>
      <c r="AL53" s="34"/>
      <c r="AM53" s="34"/>
      <c r="AN53" s="34"/>
      <c r="AO53" s="34"/>
      <c r="AP53" s="34"/>
      <c r="AQ53" s="34"/>
      <c r="AR53" s="34"/>
      <c r="AS53" s="34"/>
      <c r="AT53" s="35">
        <f t="shared" si="13"/>
        <v>0</v>
      </c>
      <c r="AU53" s="103" t="str">
        <f t="shared" si="20"/>
        <v>OK</v>
      </c>
    </row>
    <row r="54" spans="1:47" ht="14.25">
      <c r="A54" s="300"/>
      <c r="B54" s="300"/>
      <c r="C54" s="302"/>
      <c r="D54" s="104" t="s">
        <v>106</v>
      </c>
      <c r="F54" s="103" t="s">
        <v>105</v>
      </c>
      <c r="G54" s="150">
        <v>0</v>
      </c>
      <c r="H54" s="151">
        <v>0</v>
      </c>
      <c r="I54" s="151">
        <v>0</v>
      </c>
      <c r="J54" s="151">
        <v>0</v>
      </c>
      <c r="K54" s="151">
        <v>0</v>
      </c>
      <c r="L54" s="151">
        <v>0</v>
      </c>
      <c r="M54" s="151">
        <v>0</v>
      </c>
      <c r="N54" s="151">
        <v>0</v>
      </c>
      <c r="O54" s="151">
        <v>0</v>
      </c>
      <c r="P54" s="151">
        <v>0</v>
      </c>
      <c r="Q54" s="35">
        <f t="shared" si="11"/>
        <v>0</v>
      </c>
      <c r="S54" s="103" t="str">
        <f t="shared" ca="1" si="17"/>
        <v>#</v>
      </c>
      <c r="T54" s="106">
        <v>0</v>
      </c>
      <c r="V54" s="103" t="str">
        <f t="shared" ca="1" si="18"/>
        <v>#</v>
      </c>
      <c r="W54" s="150">
        <v>0</v>
      </c>
      <c r="X54" s="151">
        <v>0</v>
      </c>
      <c r="Y54" s="151">
        <v>0</v>
      </c>
      <c r="Z54" s="151">
        <v>0</v>
      </c>
      <c r="AA54" s="151">
        <v>0</v>
      </c>
      <c r="AB54" s="151">
        <v>0</v>
      </c>
      <c r="AC54" s="151">
        <v>0</v>
      </c>
      <c r="AD54" s="151">
        <v>0</v>
      </c>
      <c r="AE54" s="151">
        <v>0</v>
      </c>
      <c r="AF54" s="151">
        <v>0</v>
      </c>
      <c r="AG54" s="35">
        <f t="shared" si="12"/>
        <v>0</v>
      </c>
      <c r="AI54" s="103" t="str">
        <f t="shared" ca="1" si="19"/>
        <v>#</v>
      </c>
      <c r="AJ54" s="150">
        <v>0</v>
      </c>
      <c r="AK54" s="151">
        <v>0</v>
      </c>
      <c r="AL54" s="151">
        <v>0</v>
      </c>
      <c r="AM54" s="151">
        <v>0</v>
      </c>
      <c r="AN54" s="151">
        <v>0</v>
      </c>
      <c r="AO54" s="151">
        <v>0</v>
      </c>
      <c r="AP54" s="151">
        <v>0</v>
      </c>
      <c r="AQ54" s="151">
        <v>0</v>
      </c>
      <c r="AR54" s="151">
        <v>0</v>
      </c>
      <c r="AS54" s="151">
        <v>0</v>
      </c>
      <c r="AT54" s="35">
        <f t="shared" si="13"/>
        <v>0</v>
      </c>
      <c r="AU54" s="103" t="str">
        <f t="shared" si="20"/>
        <v>OK</v>
      </c>
    </row>
    <row r="55" spans="1:47" ht="14.25">
      <c r="A55" s="301"/>
      <c r="B55" s="301"/>
      <c r="C55" s="105" t="s">
        <v>224</v>
      </c>
      <c r="D55" s="104"/>
      <c r="F55" s="103" t="s">
        <v>105</v>
      </c>
      <c r="G55" s="35">
        <f t="shared" ref="G55:P55" si="21">SUM(G37:G54)</f>
        <v>0</v>
      </c>
      <c r="H55" s="35">
        <f t="shared" si="21"/>
        <v>8.0919927925373631</v>
      </c>
      <c r="I55" s="35">
        <f t="shared" si="21"/>
        <v>9.5046275240394724</v>
      </c>
      <c r="J55" s="35">
        <f t="shared" si="21"/>
        <v>4.0563050039127608</v>
      </c>
      <c r="K55" s="35">
        <f t="shared" si="21"/>
        <v>6.4098793156244884</v>
      </c>
      <c r="L55" s="35">
        <f t="shared" si="21"/>
        <v>6.21615366028011</v>
      </c>
      <c r="M55" s="35">
        <f t="shared" si="21"/>
        <v>0.87351001095305936</v>
      </c>
      <c r="N55" s="35">
        <f t="shared" si="21"/>
        <v>3.4502206154693917</v>
      </c>
      <c r="O55" s="35">
        <f t="shared" si="21"/>
        <v>2.5842765886142196</v>
      </c>
      <c r="P55" s="35">
        <f t="shared" si="21"/>
        <v>2.6253650763223053</v>
      </c>
      <c r="Q55" s="94">
        <f>SUM(G55:P55)</f>
        <v>43.812330587753173</v>
      </c>
      <c r="S55" s="103" t="str">
        <f t="shared" ca="1" si="17"/>
        <v>#</v>
      </c>
      <c r="T55" s="103"/>
      <c r="V55" s="103" t="str">
        <f t="shared" ca="1" si="18"/>
        <v>#</v>
      </c>
      <c r="W55" s="35">
        <f t="shared" ref="W55:AF55" si="22">SUM(W37:W54)</f>
        <v>0</v>
      </c>
      <c r="X55" s="35">
        <f t="shared" si="22"/>
        <v>100</v>
      </c>
      <c r="Y55" s="35">
        <f t="shared" si="22"/>
        <v>38</v>
      </c>
      <c r="Z55" s="35">
        <f t="shared" si="22"/>
        <v>10</v>
      </c>
      <c r="AA55" s="35">
        <f t="shared" si="22"/>
        <v>11</v>
      </c>
      <c r="AB55" s="35">
        <f t="shared" si="22"/>
        <v>8</v>
      </c>
      <c r="AC55" s="35">
        <f t="shared" si="22"/>
        <v>1</v>
      </c>
      <c r="AD55" s="35">
        <f t="shared" si="22"/>
        <v>3</v>
      </c>
      <c r="AE55" s="35">
        <f t="shared" si="22"/>
        <v>2</v>
      </c>
      <c r="AF55" s="35">
        <f t="shared" si="22"/>
        <v>1</v>
      </c>
      <c r="AG55" s="94">
        <f t="shared" si="12"/>
        <v>174</v>
      </c>
      <c r="AI55" s="103" t="str">
        <f t="shared" ca="1" si="19"/>
        <v>#</v>
      </c>
      <c r="AJ55" s="35">
        <f t="shared" ref="AJ55:AS55" si="23">SUM(AJ37:AJ54)</f>
        <v>60</v>
      </c>
      <c r="AK55" s="35">
        <f t="shared" si="23"/>
        <v>17</v>
      </c>
      <c r="AL55" s="35">
        <f t="shared" si="23"/>
        <v>8</v>
      </c>
      <c r="AM55" s="35">
        <f t="shared" si="23"/>
        <v>6</v>
      </c>
      <c r="AN55" s="35">
        <f t="shared" si="23"/>
        <v>8</v>
      </c>
      <c r="AO55" s="35">
        <f t="shared" si="23"/>
        <v>3</v>
      </c>
      <c r="AP55" s="35">
        <f t="shared" si="23"/>
        <v>31</v>
      </c>
      <c r="AQ55" s="35">
        <f t="shared" si="23"/>
        <v>35</v>
      </c>
      <c r="AR55" s="35">
        <f t="shared" si="23"/>
        <v>4</v>
      </c>
      <c r="AS55" s="35">
        <f t="shared" si="23"/>
        <v>2</v>
      </c>
      <c r="AT55" s="94">
        <f t="shared" si="13"/>
        <v>174</v>
      </c>
      <c r="AU55" s="103" t="str">
        <f t="shared" si="20"/>
        <v>OK</v>
      </c>
    </row>
    <row r="75" spans="3:3">
      <c r="C75" s="202" t="s">
        <v>386</v>
      </c>
    </row>
  </sheetData>
  <mergeCells count="6">
    <mergeCell ref="A14:A34"/>
    <mergeCell ref="B14:B34"/>
    <mergeCell ref="C17:C33"/>
    <mergeCell ref="A35:A55"/>
    <mergeCell ref="B35:B55"/>
    <mergeCell ref="C38:C54"/>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7030A0"/>
  </sheetPr>
  <dimension ref="A1:AU55"/>
  <sheetViews>
    <sheetView workbookViewId="0"/>
  </sheetViews>
  <sheetFormatPr defaultColWidth="9" defaultRowHeight="12.75"/>
  <cols>
    <col min="1" max="2" width="3.42578125" style="101" customWidth="1"/>
    <col min="3" max="3" width="51.28515625" style="101" bestFit="1" customWidth="1"/>
    <col min="4" max="4" width="46.5703125" style="101" bestFit="1" customWidth="1"/>
    <col min="5" max="5" width="1" style="101" customWidth="1"/>
    <col min="6" max="6" width="6.28515625" style="102" customWidth="1"/>
    <col min="7" max="17" width="9" style="101"/>
    <col min="18" max="18" width="1" style="101" customWidth="1"/>
    <col min="19" max="19" width="6.28515625" style="102" customWidth="1"/>
    <col min="20" max="20" width="9" style="101"/>
    <col min="21" max="21" width="1" style="101" customWidth="1"/>
    <col min="22" max="22" width="6.28515625" style="102" customWidth="1"/>
    <col min="23" max="33" width="9" style="101"/>
    <col min="34" max="34" width="1" style="101" customWidth="1"/>
    <col min="35" max="35" width="6.28515625" style="102" customWidth="1"/>
    <col min="36" max="46" width="9" style="101"/>
    <col min="47" max="47" width="9.42578125" style="101" bestFit="1" customWidth="1"/>
    <col min="48" max="16384" width="9" style="101"/>
  </cols>
  <sheetData>
    <row r="1" spans="1:47" ht="24.75">
      <c r="A1" s="1" t="str">
        <f>N0_Cover!A1</f>
        <v>RIIO-2 Business Plan Data Template</v>
      </c>
      <c r="B1" s="1"/>
      <c r="C1" s="2"/>
      <c r="D1" s="2"/>
      <c r="E1" s="2"/>
      <c r="F1" s="73"/>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row>
    <row r="2" spans="1:47" ht="22.5">
      <c r="A2" s="1" t="str">
        <f>N0_Cover!$B$12</f>
        <v>Scottish Power Transmission</v>
      </c>
      <c r="B2" s="1"/>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row>
    <row r="3" spans="1:47" ht="19.5">
      <c r="A3" s="5" t="str">
        <f>"Workbook " &amp; N0_Cover!$B$12</f>
        <v>Workbook Scottish Power Transmission</v>
      </c>
      <c r="B3" s="5"/>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row>
    <row r="4" spans="1:47" ht="18">
      <c r="A4" s="7" t="str">
        <f>"Submission Version " &amp; N0_Cover!$B$15 &amp; " - Submitted on " &amp; TEXT(N0_Cover!$B$16,"dd mmm yyyy")</f>
        <v>Submission Version 3.0 - Submitted on 09 Dec 2019</v>
      </c>
      <c r="B4" s="7"/>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row>
    <row r="5" spans="1:47" ht="18">
      <c r="A5" s="7" t="str">
        <f>"Template Version: " &amp; N0_Cover!$B$11</f>
        <v>Template Version: v3.0</v>
      </c>
      <c r="B5" s="7"/>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row>
    <row r="6" spans="1:47" ht="19.5">
      <c r="A6" s="5" t="str">
        <f ca="1">"Sheet: " &amp;VLOOKUP(RIGHT(CELL("filename",A1),LEN(CELL("filename",A1))-FIND("]",CELL("filename",A1))),'N0.1_Contents'!$A$11:$B$87,2,FALSE)</f>
        <v>Sheet: N3.03 132kV Reactor</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row>
    <row r="7" spans="1:47" ht="18">
      <c r="A7" s="7" t="str">
        <f>"Prices Base: " &amp; 'N0.5_Data_Constants'!C13</f>
        <v>Prices Base: 2018/19</v>
      </c>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row>
    <row r="8" spans="1:47" s="168" customFormat="1">
      <c r="A8" s="171" t="str">
        <f ca="1">"Error Checks: " &amp; IF(ISERROR(MATCH("Error",$A$9:$AU$9,0)),"OK","Error")</f>
        <v>Error Checks: OK</v>
      </c>
      <c r="B8" s="171"/>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row>
    <row r="9" spans="1:47" s="168" customFormat="1">
      <c r="A9" s="173" t="str">
        <f t="shared" ref="A9:AU9" ca="1" si="0">IF(ISERROR(MATCH("Error",A10:A55,0)),"-","Error")</f>
        <v>-</v>
      </c>
      <c r="B9" s="173" t="str">
        <f t="shared" si="0"/>
        <v>-</v>
      </c>
      <c r="C9" s="173" t="str">
        <f t="shared" si="0"/>
        <v>-</v>
      </c>
      <c r="D9" s="173" t="str">
        <f t="shared" si="0"/>
        <v>-</v>
      </c>
      <c r="E9" s="173" t="str">
        <f t="shared" si="0"/>
        <v>-</v>
      </c>
      <c r="F9" s="173" t="str">
        <f t="shared" si="0"/>
        <v>-</v>
      </c>
      <c r="G9" s="173" t="str">
        <f t="shared" si="0"/>
        <v>-</v>
      </c>
      <c r="H9" s="173" t="str">
        <f t="shared" si="0"/>
        <v>-</v>
      </c>
      <c r="I9" s="173" t="str">
        <f t="shared" si="0"/>
        <v>-</v>
      </c>
      <c r="J9" s="173" t="str">
        <f t="shared" si="0"/>
        <v>-</v>
      </c>
      <c r="K9" s="173" t="str">
        <f t="shared" si="0"/>
        <v>-</v>
      </c>
      <c r="L9" s="173" t="str">
        <f t="shared" si="0"/>
        <v>-</v>
      </c>
      <c r="M9" s="173" t="str">
        <f t="shared" si="0"/>
        <v>-</v>
      </c>
      <c r="N9" s="173" t="str">
        <f t="shared" si="0"/>
        <v>-</v>
      </c>
      <c r="O9" s="173" t="str">
        <f t="shared" si="0"/>
        <v>-</v>
      </c>
      <c r="P9" s="173" t="str">
        <f t="shared" si="0"/>
        <v>-</v>
      </c>
      <c r="Q9" s="173" t="str">
        <f t="shared" si="0"/>
        <v>-</v>
      </c>
      <c r="R9" s="173" t="str">
        <f t="shared" si="0"/>
        <v>-</v>
      </c>
      <c r="S9" s="173" t="str">
        <f t="shared" ca="1" si="0"/>
        <v>-</v>
      </c>
      <c r="T9" s="173" t="str">
        <f t="shared" si="0"/>
        <v>-</v>
      </c>
      <c r="U9" s="173" t="str">
        <f t="shared" si="0"/>
        <v>-</v>
      </c>
      <c r="V9" s="173" t="str">
        <f t="shared" ca="1" si="0"/>
        <v>-</v>
      </c>
      <c r="W9" s="173" t="str">
        <f t="shared" si="0"/>
        <v>-</v>
      </c>
      <c r="X9" s="173" t="str">
        <f t="shared" ca="1" si="0"/>
        <v>-</v>
      </c>
      <c r="Y9" s="173" t="str">
        <f t="shared" si="0"/>
        <v>-</v>
      </c>
      <c r="Z9" s="173" t="str">
        <f t="shared" si="0"/>
        <v>-</v>
      </c>
      <c r="AA9" s="173" t="str">
        <f t="shared" si="0"/>
        <v>-</v>
      </c>
      <c r="AB9" s="173" t="str">
        <f t="shared" si="0"/>
        <v>-</v>
      </c>
      <c r="AC9" s="173" t="str">
        <f t="shared" si="0"/>
        <v>-</v>
      </c>
      <c r="AD9" s="173" t="str">
        <f t="shared" si="0"/>
        <v>-</v>
      </c>
      <c r="AE9" s="173" t="str">
        <f t="shared" si="0"/>
        <v>-</v>
      </c>
      <c r="AF9" s="173" t="str">
        <f t="shared" si="0"/>
        <v>-</v>
      </c>
      <c r="AG9" s="173" t="str">
        <f t="shared" si="0"/>
        <v>-</v>
      </c>
      <c r="AH9" s="173" t="str">
        <f t="shared" si="0"/>
        <v>-</v>
      </c>
      <c r="AI9" s="173" t="str">
        <f t="shared" ca="1" si="0"/>
        <v>-</v>
      </c>
      <c r="AJ9" s="173" t="str">
        <f t="shared" si="0"/>
        <v>-</v>
      </c>
      <c r="AK9" s="173" t="str">
        <f t="shared" si="0"/>
        <v>-</v>
      </c>
      <c r="AL9" s="173" t="str">
        <f t="shared" si="0"/>
        <v>-</v>
      </c>
      <c r="AM9" s="173" t="str">
        <f t="shared" si="0"/>
        <v>-</v>
      </c>
      <c r="AN9" s="173" t="str">
        <f t="shared" si="0"/>
        <v>-</v>
      </c>
      <c r="AO9" s="173" t="str">
        <f t="shared" si="0"/>
        <v>-</v>
      </c>
      <c r="AP9" s="173" t="str">
        <f t="shared" si="0"/>
        <v>-</v>
      </c>
      <c r="AQ9" s="173" t="str">
        <f t="shared" si="0"/>
        <v>-</v>
      </c>
      <c r="AR9" s="173" t="str">
        <f t="shared" si="0"/>
        <v>-</v>
      </c>
      <c r="AS9" s="173" t="str">
        <f t="shared" si="0"/>
        <v>-</v>
      </c>
      <c r="AT9" s="173" t="str">
        <f t="shared" si="0"/>
        <v>-</v>
      </c>
      <c r="AU9" s="173" t="str">
        <f t="shared" si="0"/>
        <v>-</v>
      </c>
    </row>
    <row r="12" spans="1:47" ht="19.5">
      <c r="A12" s="11" t="str">
        <f ca="1">SUBSTITUTE(VLOOKUP(RIGHT(CELL("filename",A1),LEN(CELL("filename",A1))-FIND("]",CELL("filename",A1))),'N0.1_Contents'!$A$11:$B$87,2,FALSE), LEFT(VLOOKUP(RIGHT(CELL("filename",A1),LEN(CELL("filename",A1))-FIND("]",CELL("filename",A1))),'N0.1_Contents'!$A$11:$B$87,2,FALSE),FIND(" ",VLOOKUP(RIGHT(CELL("filename",A1),LEN(CELL("filename",A1))-FIND("]",CELL("filename",A1))),'N0.1_Contents'!$A$11:$B$87,2,FALSE))),"")</f>
        <v>132kV Reactor</v>
      </c>
      <c r="B12" s="11"/>
      <c r="D12"/>
      <c r="F12" s="11" t="s">
        <v>0</v>
      </c>
      <c r="S12" s="11" t="s">
        <v>2</v>
      </c>
      <c r="W12" s="190" t="s">
        <v>331</v>
      </c>
      <c r="X12" s="189" t="str">
        <f ca="1">VLOOKUP(A12, 'N0.6_Lookup_References'!A14:B50, 2, FALSE)</f>
        <v>#</v>
      </c>
      <c r="AI12" s="11"/>
    </row>
    <row r="13" spans="1:47" ht="15">
      <c r="C13" s="12"/>
      <c r="D13"/>
      <c r="S13" s="124" t="s">
        <v>152</v>
      </c>
      <c r="V13" s="124" t="s">
        <v>150</v>
      </c>
      <c r="AI13" s="124" t="s">
        <v>151</v>
      </c>
    </row>
    <row r="14" spans="1:47" s="112" customFormat="1" ht="13.9" customHeight="1" thickBot="1">
      <c r="A14" s="297" t="s">
        <v>24</v>
      </c>
      <c r="B14" s="299" t="s">
        <v>384</v>
      </c>
      <c r="C14" s="111"/>
      <c r="D14" s="104"/>
      <c r="E14" s="101"/>
      <c r="F14" s="110" t="s">
        <v>53</v>
      </c>
      <c r="G14" s="109" t="s">
        <v>14</v>
      </c>
      <c r="H14" s="21" t="s">
        <v>15</v>
      </c>
      <c r="I14" s="22" t="s">
        <v>16</v>
      </c>
      <c r="J14" s="23" t="s">
        <v>17</v>
      </c>
      <c r="K14" s="24" t="s">
        <v>18</v>
      </c>
      <c r="L14" s="25" t="s">
        <v>19</v>
      </c>
      <c r="M14" s="26" t="s">
        <v>20</v>
      </c>
      <c r="N14" s="29" t="s">
        <v>21</v>
      </c>
      <c r="O14" s="27" t="s">
        <v>22</v>
      </c>
      <c r="P14" s="31" t="s">
        <v>23</v>
      </c>
      <c r="Q14" s="108" t="s">
        <v>29</v>
      </c>
      <c r="R14" s="101"/>
      <c r="S14" s="110" t="s">
        <v>53</v>
      </c>
      <c r="T14" s="110" t="s">
        <v>94</v>
      </c>
      <c r="U14" s="101"/>
      <c r="V14" s="110" t="s">
        <v>53</v>
      </c>
      <c r="W14" s="109" t="s">
        <v>14</v>
      </c>
      <c r="X14" s="21" t="s">
        <v>15</v>
      </c>
      <c r="Y14" s="22" t="s">
        <v>16</v>
      </c>
      <c r="Z14" s="23" t="s">
        <v>17</v>
      </c>
      <c r="AA14" s="24" t="s">
        <v>18</v>
      </c>
      <c r="AB14" s="25" t="s">
        <v>19</v>
      </c>
      <c r="AC14" s="26" t="s">
        <v>20</v>
      </c>
      <c r="AD14" s="29" t="s">
        <v>21</v>
      </c>
      <c r="AE14" s="27" t="s">
        <v>22</v>
      </c>
      <c r="AF14" s="31" t="s">
        <v>23</v>
      </c>
      <c r="AG14" s="108" t="s">
        <v>29</v>
      </c>
      <c r="AH14" s="101"/>
      <c r="AI14" s="110" t="s">
        <v>53</v>
      </c>
      <c r="AJ14" s="109" t="s">
        <v>5</v>
      </c>
      <c r="AK14" s="21" t="s">
        <v>6</v>
      </c>
      <c r="AL14" s="22" t="s">
        <v>7</v>
      </c>
      <c r="AM14" s="23" t="s">
        <v>8</v>
      </c>
      <c r="AN14" s="24" t="s">
        <v>9</v>
      </c>
      <c r="AO14" s="25" t="s">
        <v>116</v>
      </c>
      <c r="AP14" s="26" t="s">
        <v>117</v>
      </c>
      <c r="AQ14" s="29" t="s">
        <v>118</v>
      </c>
      <c r="AR14" s="27" t="s">
        <v>119</v>
      </c>
      <c r="AS14" s="31" t="s">
        <v>120</v>
      </c>
      <c r="AT14" s="108" t="s">
        <v>29</v>
      </c>
      <c r="AU14" s="108" t="s">
        <v>47</v>
      </c>
    </row>
    <row r="15" spans="1:47" s="112" customFormat="1" ht="14.25" customHeight="1">
      <c r="A15" s="298"/>
      <c r="B15" s="300"/>
      <c r="C15" s="107" t="s">
        <v>383</v>
      </c>
      <c r="D15" s="104"/>
      <c r="E15" s="101"/>
      <c r="F15" s="103" t="s">
        <v>205</v>
      </c>
      <c r="G15" s="34"/>
      <c r="H15" s="34"/>
      <c r="I15" s="34"/>
      <c r="J15" s="34"/>
      <c r="K15" s="34"/>
      <c r="L15" s="34"/>
      <c r="M15" s="34"/>
      <c r="N15" s="34"/>
      <c r="O15" s="34"/>
      <c r="P15" s="34"/>
      <c r="Q15" s="35">
        <f t="shared" ref="Q15:Q34" si="1">SUM(G15:P15)</f>
        <v>0</v>
      </c>
      <c r="R15" s="101"/>
      <c r="S15" s="103"/>
      <c r="T15" s="34"/>
      <c r="U15" s="101"/>
      <c r="V15" s="103"/>
      <c r="W15" s="34"/>
      <c r="X15" s="34"/>
      <c r="Y15" s="34"/>
      <c r="Z15" s="34"/>
      <c r="AA15" s="34"/>
      <c r="AB15" s="34"/>
      <c r="AC15" s="34"/>
      <c r="AD15" s="34"/>
      <c r="AE15" s="34"/>
      <c r="AF15" s="34"/>
      <c r="AG15" s="35">
        <f t="shared" ref="AG15:AG33" si="2">SUM(W15:AF15)</f>
        <v>0</v>
      </c>
      <c r="AH15" s="101"/>
      <c r="AI15" s="103"/>
      <c r="AJ15" s="34"/>
      <c r="AK15" s="34"/>
      <c r="AL15" s="34"/>
      <c r="AM15" s="34"/>
      <c r="AN15" s="34"/>
      <c r="AO15" s="34"/>
      <c r="AP15" s="34"/>
      <c r="AQ15" s="34"/>
      <c r="AR15" s="34"/>
      <c r="AS15" s="34"/>
      <c r="AT15" s="35">
        <f t="shared" ref="AT15:AT33" si="3">SUM(AJ15:AS15)</f>
        <v>0</v>
      </c>
      <c r="AU15" s="103"/>
    </row>
    <row r="16" spans="1:47" s="112" customFormat="1" ht="14.25">
      <c r="A16" s="298"/>
      <c r="B16" s="300"/>
      <c r="C16" s="105" t="s">
        <v>554</v>
      </c>
      <c r="D16" s="104"/>
      <c r="E16" s="101"/>
      <c r="F16" s="103" t="s">
        <v>105</v>
      </c>
      <c r="G16" s="150">
        <v>0.44179055119425203</v>
      </c>
      <c r="H16" s="150">
        <v>0</v>
      </c>
      <c r="I16" s="150">
        <v>0</v>
      </c>
      <c r="J16" s="150">
        <v>0</v>
      </c>
      <c r="K16" s="150">
        <v>0</v>
      </c>
      <c r="L16" s="150">
        <v>0</v>
      </c>
      <c r="M16" s="150">
        <v>0</v>
      </c>
      <c r="N16" s="150">
        <v>0</v>
      </c>
      <c r="O16" s="150">
        <v>0</v>
      </c>
      <c r="P16" s="150">
        <v>0</v>
      </c>
      <c r="Q16" s="35">
        <f t="shared" si="1"/>
        <v>0.44179055119425203</v>
      </c>
      <c r="R16" s="101"/>
      <c r="S16" s="103" t="str">
        <f ca="1">$X$12</f>
        <v>#</v>
      </c>
      <c r="T16" s="34"/>
      <c r="U16" s="101"/>
      <c r="V16" s="103" t="str">
        <f ca="1">$X$12</f>
        <v>#</v>
      </c>
      <c r="W16" s="150">
        <v>2</v>
      </c>
      <c r="X16" s="150">
        <v>0</v>
      </c>
      <c r="Y16" s="150">
        <v>0</v>
      </c>
      <c r="Z16" s="150">
        <v>0</v>
      </c>
      <c r="AA16" s="150">
        <v>0</v>
      </c>
      <c r="AB16" s="150">
        <v>0</v>
      </c>
      <c r="AC16" s="150">
        <v>0</v>
      </c>
      <c r="AD16" s="150">
        <v>0</v>
      </c>
      <c r="AE16" s="150">
        <v>0</v>
      </c>
      <c r="AF16" s="150">
        <v>0</v>
      </c>
      <c r="AG16" s="35">
        <f t="shared" si="2"/>
        <v>2</v>
      </c>
      <c r="AH16" s="101"/>
      <c r="AI16" s="103" t="str">
        <f ca="1">$X$12</f>
        <v>#</v>
      </c>
      <c r="AJ16" s="150">
        <v>0</v>
      </c>
      <c r="AK16" s="150">
        <v>0</v>
      </c>
      <c r="AL16" s="150">
        <v>0</v>
      </c>
      <c r="AM16" s="150">
        <v>0</v>
      </c>
      <c r="AN16" s="150">
        <v>0</v>
      </c>
      <c r="AO16" s="150">
        <v>1</v>
      </c>
      <c r="AP16" s="150">
        <v>1</v>
      </c>
      <c r="AQ16" s="150">
        <v>0</v>
      </c>
      <c r="AR16" s="150">
        <v>0</v>
      </c>
      <c r="AS16" s="150">
        <v>0</v>
      </c>
      <c r="AT16" s="35">
        <f t="shared" si="3"/>
        <v>2</v>
      </c>
      <c r="AU16" s="103" t="str">
        <f>IF(ABS(AG16-AT16)&lt;0.01,"OK","Error")</f>
        <v>OK</v>
      </c>
    </row>
    <row r="17" spans="1:47" s="112" customFormat="1" ht="14.25">
      <c r="A17" s="298"/>
      <c r="B17" s="300"/>
      <c r="C17" s="302" t="s">
        <v>115</v>
      </c>
      <c r="D17" s="104" t="s">
        <v>206</v>
      </c>
      <c r="E17" s="101"/>
      <c r="F17" s="103" t="s">
        <v>105</v>
      </c>
      <c r="G17" s="150">
        <v>0</v>
      </c>
      <c r="H17" s="151">
        <v>0</v>
      </c>
      <c r="I17" s="151">
        <v>0</v>
      </c>
      <c r="J17" s="151">
        <v>0</v>
      </c>
      <c r="K17" s="151">
        <v>0</v>
      </c>
      <c r="L17" s="151">
        <v>0</v>
      </c>
      <c r="M17" s="151">
        <v>0</v>
      </c>
      <c r="N17" s="151">
        <v>0</v>
      </c>
      <c r="O17" s="151">
        <v>0</v>
      </c>
      <c r="P17" s="151">
        <v>0</v>
      </c>
      <c r="Q17" s="35">
        <f t="shared" si="1"/>
        <v>0</v>
      </c>
      <c r="R17" s="101"/>
      <c r="S17" s="103" t="str">
        <f t="shared" ref="S17:S34" ca="1" si="4">$X$12</f>
        <v>#</v>
      </c>
      <c r="T17" s="106">
        <v>0</v>
      </c>
      <c r="U17" s="101"/>
      <c r="V17" s="103" t="str">
        <f t="shared" ref="V17:V34" ca="1" si="5">$X$12</f>
        <v>#</v>
      </c>
      <c r="W17" s="150">
        <v>0</v>
      </c>
      <c r="X17" s="151">
        <v>0</v>
      </c>
      <c r="Y17" s="151">
        <v>0</v>
      </c>
      <c r="Z17" s="151">
        <v>0</v>
      </c>
      <c r="AA17" s="151">
        <v>0</v>
      </c>
      <c r="AB17" s="151">
        <v>0</v>
      </c>
      <c r="AC17" s="151">
        <v>0</v>
      </c>
      <c r="AD17" s="151">
        <v>0</v>
      </c>
      <c r="AE17" s="151">
        <v>0</v>
      </c>
      <c r="AF17" s="151">
        <v>0</v>
      </c>
      <c r="AG17" s="35">
        <f t="shared" si="2"/>
        <v>0</v>
      </c>
      <c r="AH17" s="101"/>
      <c r="AI17" s="103" t="str">
        <f t="shared" ref="AI17:AI34" ca="1" si="6">$X$12</f>
        <v>#</v>
      </c>
      <c r="AJ17" s="150">
        <v>0</v>
      </c>
      <c r="AK17" s="151">
        <v>0</v>
      </c>
      <c r="AL17" s="151">
        <v>0</v>
      </c>
      <c r="AM17" s="151">
        <v>0</v>
      </c>
      <c r="AN17" s="151">
        <v>0</v>
      </c>
      <c r="AO17" s="151">
        <v>0</v>
      </c>
      <c r="AP17" s="151">
        <v>0</v>
      </c>
      <c r="AQ17" s="151">
        <v>0</v>
      </c>
      <c r="AR17" s="151">
        <v>0</v>
      </c>
      <c r="AS17" s="151">
        <v>0</v>
      </c>
      <c r="AT17" s="35">
        <f t="shared" si="3"/>
        <v>0</v>
      </c>
      <c r="AU17" s="103" t="str">
        <f t="shared" ref="AU17:AU34" si="7">IF(ABS(AG17-AT17)&lt;0.01,"OK","Error")</f>
        <v>OK</v>
      </c>
    </row>
    <row r="18" spans="1:47" s="112" customFormat="1" ht="14.25">
      <c r="A18" s="298"/>
      <c r="B18" s="300"/>
      <c r="C18" s="302"/>
      <c r="D18" s="104" t="s">
        <v>207</v>
      </c>
      <c r="E18" s="101"/>
      <c r="F18" s="103" t="s">
        <v>105</v>
      </c>
      <c r="G18" s="150">
        <v>0</v>
      </c>
      <c r="H18" s="151">
        <v>0</v>
      </c>
      <c r="I18" s="151">
        <v>0</v>
      </c>
      <c r="J18" s="151">
        <v>0</v>
      </c>
      <c r="K18" s="151">
        <v>0</v>
      </c>
      <c r="L18" s="151">
        <v>0</v>
      </c>
      <c r="M18" s="151">
        <v>0</v>
      </c>
      <c r="N18" s="151">
        <v>0</v>
      </c>
      <c r="O18" s="151">
        <v>0</v>
      </c>
      <c r="P18" s="151">
        <v>0</v>
      </c>
      <c r="Q18" s="35">
        <f t="shared" si="1"/>
        <v>0</v>
      </c>
      <c r="R18" s="101"/>
      <c r="S18" s="103" t="str">
        <f t="shared" ca="1" si="4"/>
        <v>#</v>
      </c>
      <c r="T18" s="106">
        <v>0</v>
      </c>
      <c r="U18" s="101"/>
      <c r="V18" s="103" t="str">
        <f t="shared" ca="1" si="5"/>
        <v>#</v>
      </c>
      <c r="W18" s="150">
        <v>0</v>
      </c>
      <c r="X18" s="151">
        <v>0</v>
      </c>
      <c r="Y18" s="151">
        <v>0</v>
      </c>
      <c r="Z18" s="151">
        <v>0</v>
      </c>
      <c r="AA18" s="151">
        <v>0</v>
      </c>
      <c r="AB18" s="151">
        <v>0</v>
      </c>
      <c r="AC18" s="151">
        <v>0</v>
      </c>
      <c r="AD18" s="151">
        <v>0</v>
      </c>
      <c r="AE18" s="151">
        <v>0</v>
      </c>
      <c r="AF18" s="151">
        <v>0</v>
      </c>
      <c r="AG18" s="35">
        <f t="shared" si="2"/>
        <v>0</v>
      </c>
      <c r="AH18" s="101"/>
      <c r="AI18" s="103" t="str">
        <f t="shared" ca="1" si="6"/>
        <v>#</v>
      </c>
      <c r="AJ18" s="150">
        <v>0</v>
      </c>
      <c r="AK18" s="151">
        <v>0</v>
      </c>
      <c r="AL18" s="151">
        <v>0</v>
      </c>
      <c r="AM18" s="151">
        <v>0</v>
      </c>
      <c r="AN18" s="151">
        <v>0</v>
      </c>
      <c r="AO18" s="151">
        <v>0</v>
      </c>
      <c r="AP18" s="151">
        <v>0</v>
      </c>
      <c r="AQ18" s="151">
        <v>0</v>
      </c>
      <c r="AR18" s="151">
        <v>0</v>
      </c>
      <c r="AS18" s="151">
        <v>0</v>
      </c>
      <c r="AT18" s="35">
        <f t="shared" si="3"/>
        <v>0</v>
      </c>
      <c r="AU18" s="103" t="str">
        <f t="shared" si="7"/>
        <v>OK</v>
      </c>
    </row>
    <row r="19" spans="1:47" s="112" customFormat="1" ht="14.25">
      <c r="A19" s="298"/>
      <c r="B19" s="300"/>
      <c r="C19" s="302"/>
      <c r="D19" s="104" t="s">
        <v>3</v>
      </c>
      <c r="E19" s="101"/>
      <c r="F19" s="103" t="s">
        <v>105</v>
      </c>
      <c r="G19" s="150">
        <v>-0.2451033882091059</v>
      </c>
      <c r="H19" s="151">
        <v>0</v>
      </c>
      <c r="I19" s="151">
        <v>0.30230047484850564</v>
      </c>
      <c r="J19" s="151">
        <v>0</v>
      </c>
      <c r="K19" s="151">
        <v>0</v>
      </c>
      <c r="L19" s="151">
        <v>0</v>
      </c>
      <c r="M19" s="151">
        <v>0</v>
      </c>
      <c r="N19" s="151">
        <v>0</v>
      </c>
      <c r="O19" s="151">
        <v>0</v>
      </c>
      <c r="P19" s="151">
        <v>0</v>
      </c>
      <c r="Q19" s="35">
        <f t="shared" si="1"/>
        <v>5.7197086639399736E-2</v>
      </c>
      <c r="R19" s="101"/>
      <c r="S19" s="103" t="str">
        <f t="shared" ca="1" si="4"/>
        <v>#</v>
      </c>
      <c r="T19" s="34"/>
      <c r="U19" s="101"/>
      <c r="V19" s="103" t="str">
        <f t="shared" ca="1" si="5"/>
        <v>#</v>
      </c>
      <c r="W19" s="150">
        <v>-1</v>
      </c>
      <c r="X19" s="151">
        <v>0</v>
      </c>
      <c r="Y19" s="151">
        <v>1</v>
      </c>
      <c r="Z19" s="151">
        <v>0</v>
      </c>
      <c r="AA19" s="151">
        <v>0</v>
      </c>
      <c r="AB19" s="151">
        <v>0</v>
      </c>
      <c r="AC19" s="151">
        <v>0</v>
      </c>
      <c r="AD19" s="151">
        <v>0</v>
      </c>
      <c r="AE19" s="151">
        <v>0</v>
      </c>
      <c r="AF19" s="151">
        <v>0</v>
      </c>
      <c r="AG19" s="35">
        <f t="shared" si="2"/>
        <v>0</v>
      </c>
      <c r="AH19" s="101"/>
      <c r="AI19" s="103" t="str">
        <f t="shared" ca="1" si="6"/>
        <v>#</v>
      </c>
      <c r="AJ19" s="150">
        <v>0</v>
      </c>
      <c r="AK19" s="151">
        <v>0</v>
      </c>
      <c r="AL19" s="151">
        <v>0</v>
      </c>
      <c r="AM19" s="151">
        <v>0</v>
      </c>
      <c r="AN19" s="151">
        <v>0</v>
      </c>
      <c r="AO19" s="151">
        <v>0</v>
      </c>
      <c r="AP19" s="151">
        <v>0</v>
      </c>
      <c r="AQ19" s="151">
        <v>0</v>
      </c>
      <c r="AR19" s="151">
        <v>0</v>
      </c>
      <c r="AS19" s="151">
        <v>0</v>
      </c>
      <c r="AT19" s="35">
        <f t="shared" si="3"/>
        <v>0</v>
      </c>
      <c r="AU19" s="103" t="str">
        <f t="shared" si="7"/>
        <v>OK</v>
      </c>
    </row>
    <row r="20" spans="1:47" s="112" customFormat="1" ht="14.25">
      <c r="A20" s="298"/>
      <c r="B20" s="300"/>
      <c r="C20" s="302"/>
      <c r="D20" s="104" t="s">
        <v>114</v>
      </c>
      <c r="E20" s="101"/>
      <c r="F20" s="103" t="s">
        <v>105</v>
      </c>
      <c r="G20" s="150">
        <v>0</v>
      </c>
      <c r="H20" s="151">
        <v>0</v>
      </c>
      <c r="I20" s="151">
        <v>0</v>
      </c>
      <c r="J20" s="151">
        <v>0</v>
      </c>
      <c r="K20" s="151">
        <v>0</v>
      </c>
      <c r="L20" s="151">
        <v>0</v>
      </c>
      <c r="M20" s="151">
        <v>0</v>
      </c>
      <c r="N20" s="151">
        <v>0</v>
      </c>
      <c r="O20" s="151">
        <v>0</v>
      </c>
      <c r="P20" s="151">
        <v>0</v>
      </c>
      <c r="Q20" s="35">
        <f t="shared" si="1"/>
        <v>0</v>
      </c>
      <c r="R20" s="101"/>
      <c r="S20" s="103" t="str">
        <f t="shared" ca="1" si="4"/>
        <v>#</v>
      </c>
      <c r="T20" s="106">
        <v>0</v>
      </c>
      <c r="U20" s="101"/>
      <c r="V20" s="103" t="str">
        <f t="shared" ca="1" si="5"/>
        <v>#</v>
      </c>
      <c r="W20" s="150">
        <v>0</v>
      </c>
      <c r="X20" s="151">
        <v>0</v>
      </c>
      <c r="Y20" s="151">
        <v>0</v>
      </c>
      <c r="Z20" s="151">
        <v>0</v>
      </c>
      <c r="AA20" s="151">
        <v>0</v>
      </c>
      <c r="AB20" s="151">
        <v>0</v>
      </c>
      <c r="AC20" s="151">
        <v>0</v>
      </c>
      <c r="AD20" s="151">
        <v>0</v>
      </c>
      <c r="AE20" s="151">
        <v>0</v>
      </c>
      <c r="AF20" s="151">
        <v>0</v>
      </c>
      <c r="AG20" s="35">
        <f t="shared" si="2"/>
        <v>0</v>
      </c>
      <c r="AH20" s="101"/>
      <c r="AI20" s="103" t="str">
        <f t="shared" ca="1" si="6"/>
        <v>#</v>
      </c>
      <c r="AJ20" s="150">
        <v>0</v>
      </c>
      <c r="AK20" s="151">
        <v>0</v>
      </c>
      <c r="AL20" s="151">
        <v>0</v>
      </c>
      <c r="AM20" s="151">
        <v>0</v>
      </c>
      <c r="AN20" s="151">
        <v>0</v>
      </c>
      <c r="AO20" s="151">
        <v>0</v>
      </c>
      <c r="AP20" s="151">
        <v>0</v>
      </c>
      <c r="AQ20" s="151">
        <v>0</v>
      </c>
      <c r="AR20" s="151">
        <v>0</v>
      </c>
      <c r="AS20" s="151">
        <v>0</v>
      </c>
      <c r="AT20" s="35">
        <f t="shared" si="3"/>
        <v>0</v>
      </c>
      <c r="AU20" s="103" t="str">
        <f t="shared" si="7"/>
        <v>OK</v>
      </c>
    </row>
    <row r="21" spans="1:47" s="112" customFormat="1" ht="14.25">
      <c r="A21" s="298"/>
      <c r="B21" s="300"/>
      <c r="C21" s="302"/>
      <c r="D21" s="104" t="s">
        <v>104</v>
      </c>
      <c r="E21" s="101"/>
      <c r="F21" s="103" t="s">
        <v>105</v>
      </c>
      <c r="G21" s="34"/>
      <c r="H21" s="34"/>
      <c r="I21" s="34"/>
      <c r="J21" s="34"/>
      <c r="K21" s="34"/>
      <c r="L21" s="34"/>
      <c r="M21" s="34"/>
      <c r="N21" s="34"/>
      <c r="O21" s="34"/>
      <c r="P21" s="34"/>
      <c r="Q21" s="35">
        <f t="shared" si="1"/>
        <v>0</v>
      </c>
      <c r="R21" s="101"/>
      <c r="S21" s="103" t="str">
        <f t="shared" ca="1" si="4"/>
        <v>#</v>
      </c>
      <c r="T21" s="34"/>
      <c r="U21" s="101"/>
      <c r="V21" s="103" t="str">
        <f t="shared" ca="1" si="5"/>
        <v>#</v>
      </c>
      <c r="W21" s="34"/>
      <c r="X21" s="34"/>
      <c r="Y21" s="34"/>
      <c r="Z21" s="34"/>
      <c r="AA21" s="34"/>
      <c r="AB21" s="34"/>
      <c r="AC21" s="34"/>
      <c r="AD21" s="34"/>
      <c r="AE21" s="34"/>
      <c r="AF21" s="34"/>
      <c r="AG21" s="35">
        <f t="shared" si="2"/>
        <v>0</v>
      </c>
      <c r="AH21" s="101"/>
      <c r="AI21" s="103" t="str">
        <f t="shared" ca="1" si="6"/>
        <v>#</v>
      </c>
      <c r="AJ21" s="34"/>
      <c r="AK21" s="34"/>
      <c r="AL21" s="34"/>
      <c r="AM21" s="34"/>
      <c r="AN21" s="34"/>
      <c r="AO21" s="34"/>
      <c r="AP21" s="34"/>
      <c r="AQ21" s="34"/>
      <c r="AR21" s="34"/>
      <c r="AS21" s="34"/>
      <c r="AT21" s="35">
        <f t="shared" si="3"/>
        <v>0</v>
      </c>
      <c r="AU21" s="103" t="str">
        <f t="shared" si="7"/>
        <v>OK</v>
      </c>
    </row>
    <row r="22" spans="1:47" s="112" customFormat="1" ht="14.25">
      <c r="A22" s="298"/>
      <c r="B22" s="300"/>
      <c r="C22" s="302"/>
      <c r="D22" s="104" t="s">
        <v>113</v>
      </c>
      <c r="E22" s="101"/>
      <c r="F22" s="103" t="s">
        <v>105</v>
      </c>
      <c r="G22" s="150">
        <v>0</v>
      </c>
      <c r="H22" s="151">
        <v>0</v>
      </c>
      <c r="I22" s="151">
        <v>0</v>
      </c>
      <c r="J22" s="151">
        <v>0</v>
      </c>
      <c r="K22" s="151">
        <v>0</v>
      </c>
      <c r="L22" s="151">
        <v>0</v>
      </c>
      <c r="M22" s="151">
        <v>0</v>
      </c>
      <c r="N22" s="151">
        <v>0</v>
      </c>
      <c r="O22" s="151">
        <v>0</v>
      </c>
      <c r="P22" s="151">
        <v>0</v>
      </c>
      <c r="Q22" s="35">
        <f t="shared" si="1"/>
        <v>0</v>
      </c>
      <c r="R22" s="101"/>
      <c r="S22" s="103" t="str">
        <f t="shared" ca="1" si="4"/>
        <v>#</v>
      </c>
      <c r="T22" s="106">
        <v>0</v>
      </c>
      <c r="U22" s="101"/>
      <c r="V22" s="103" t="str">
        <f t="shared" ca="1" si="5"/>
        <v>#</v>
      </c>
      <c r="W22" s="150">
        <v>0</v>
      </c>
      <c r="X22" s="151">
        <v>0</v>
      </c>
      <c r="Y22" s="151">
        <v>0</v>
      </c>
      <c r="Z22" s="151">
        <v>0</v>
      </c>
      <c r="AA22" s="151">
        <v>0</v>
      </c>
      <c r="AB22" s="151">
        <v>0</v>
      </c>
      <c r="AC22" s="151">
        <v>0</v>
      </c>
      <c r="AD22" s="151">
        <v>0</v>
      </c>
      <c r="AE22" s="151">
        <v>0</v>
      </c>
      <c r="AF22" s="151">
        <v>0</v>
      </c>
      <c r="AG22" s="35">
        <f t="shared" si="2"/>
        <v>0</v>
      </c>
      <c r="AH22" s="101"/>
      <c r="AI22" s="103" t="str">
        <f t="shared" ca="1" si="6"/>
        <v>#</v>
      </c>
      <c r="AJ22" s="150">
        <v>0</v>
      </c>
      <c r="AK22" s="151">
        <v>0</v>
      </c>
      <c r="AL22" s="151">
        <v>0</v>
      </c>
      <c r="AM22" s="151">
        <v>0</v>
      </c>
      <c r="AN22" s="151">
        <v>0</v>
      </c>
      <c r="AO22" s="151">
        <v>0</v>
      </c>
      <c r="AP22" s="151">
        <v>0</v>
      </c>
      <c r="AQ22" s="151">
        <v>0</v>
      </c>
      <c r="AR22" s="151">
        <v>0</v>
      </c>
      <c r="AS22" s="151">
        <v>0</v>
      </c>
      <c r="AT22" s="35">
        <f t="shared" si="3"/>
        <v>0</v>
      </c>
      <c r="AU22" s="103" t="str">
        <f t="shared" si="7"/>
        <v>OK</v>
      </c>
    </row>
    <row r="23" spans="1:47" s="112" customFormat="1" ht="14.25">
      <c r="A23" s="298"/>
      <c r="B23" s="300"/>
      <c r="C23" s="302"/>
      <c r="D23" s="104" t="s">
        <v>389</v>
      </c>
      <c r="E23" s="101"/>
      <c r="F23" s="103" t="s">
        <v>105</v>
      </c>
      <c r="G23" s="150">
        <v>0</v>
      </c>
      <c r="H23" s="151">
        <v>0</v>
      </c>
      <c r="I23" s="151">
        <v>0</v>
      </c>
      <c r="J23" s="151">
        <v>0</v>
      </c>
      <c r="K23" s="151">
        <v>0</v>
      </c>
      <c r="L23" s="151">
        <v>0</v>
      </c>
      <c r="M23" s="151">
        <v>0</v>
      </c>
      <c r="N23" s="151">
        <v>0</v>
      </c>
      <c r="O23" s="151">
        <v>0</v>
      </c>
      <c r="P23" s="151">
        <v>0</v>
      </c>
      <c r="Q23" s="35">
        <f t="shared" si="1"/>
        <v>0</v>
      </c>
      <c r="R23" s="101"/>
      <c r="S23" s="103" t="str">
        <f t="shared" ca="1" si="4"/>
        <v>#</v>
      </c>
      <c r="T23" s="106">
        <v>0</v>
      </c>
      <c r="U23" s="101"/>
      <c r="V23" s="103" t="str">
        <f t="shared" ca="1" si="5"/>
        <v>#</v>
      </c>
      <c r="W23" s="150">
        <v>0</v>
      </c>
      <c r="X23" s="151">
        <v>0</v>
      </c>
      <c r="Y23" s="151">
        <v>0</v>
      </c>
      <c r="Z23" s="151">
        <v>0</v>
      </c>
      <c r="AA23" s="151">
        <v>0</v>
      </c>
      <c r="AB23" s="151">
        <v>0</v>
      </c>
      <c r="AC23" s="151">
        <v>0</v>
      </c>
      <c r="AD23" s="151">
        <v>0</v>
      </c>
      <c r="AE23" s="151">
        <v>0</v>
      </c>
      <c r="AF23" s="151">
        <v>0</v>
      </c>
      <c r="AG23" s="35">
        <f t="shared" si="2"/>
        <v>0</v>
      </c>
      <c r="AH23" s="101"/>
      <c r="AI23" s="103" t="str">
        <f t="shared" ca="1" si="6"/>
        <v>#</v>
      </c>
      <c r="AJ23" s="150">
        <v>0</v>
      </c>
      <c r="AK23" s="151">
        <v>0</v>
      </c>
      <c r="AL23" s="151">
        <v>0</v>
      </c>
      <c r="AM23" s="151">
        <v>0</v>
      </c>
      <c r="AN23" s="151">
        <v>0</v>
      </c>
      <c r="AO23" s="151">
        <v>0</v>
      </c>
      <c r="AP23" s="151">
        <v>0</v>
      </c>
      <c r="AQ23" s="151">
        <v>0</v>
      </c>
      <c r="AR23" s="151">
        <v>0</v>
      </c>
      <c r="AS23" s="151">
        <v>0</v>
      </c>
      <c r="AT23" s="35">
        <f t="shared" si="3"/>
        <v>0</v>
      </c>
      <c r="AU23" s="103" t="str">
        <f t="shared" si="7"/>
        <v>OK</v>
      </c>
    </row>
    <row r="24" spans="1:47" s="112" customFormat="1" ht="14.25">
      <c r="A24" s="298"/>
      <c r="B24" s="300"/>
      <c r="C24" s="302"/>
      <c r="D24" s="104" t="s">
        <v>112</v>
      </c>
      <c r="E24" s="101"/>
      <c r="F24" s="103" t="s">
        <v>105</v>
      </c>
      <c r="G24" s="150">
        <v>0</v>
      </c>
      <c r="H24" s="151">
        <v>0</v>
      </c>
      <c r="I24" s="151">
        <v>0</v>
      </c>
      <c r="J24" s="151">
        <v>0</v>
      </c>
      <c r="K24" s="151">
        <v>0</v>
      </c>
      <c r="L24" s="151">
        <v>0</v>
      </c>
      <c r="M24" s="151">
        <v>0</v>
      </c>
      <c r="N24" s="151">
        <v>0</v>
      </c>
      <c r="O24" s="151">
        <v>0</v>
      </c>
      <c r="P24" s="151">
        <v>0</v>
      </c>
      <c r="Q24" s="35">
        <f t="shared" si="1"/>
        <v>0</v>
      </c>
      <c r="R24" s="101"/>
      <c r="S24" s="103" t="str">
        <f t="shared" ca="1" si="4"/>
        <v>#</v>
      </c>
      <c r="T24" s="106">
        <v>0</v>
      </c>
      <c r="U24" s="101"/>
      <c r="V24" s="103" t="str">
        <f t="shared" ca="1" si="5"/>
        <v>#</v>
      </c>
      <c r="W24" s="150">
        <v>0</v>
      </c>
      <c r="X24" s="151">
        <v>0</v>
      </c>
      <c r="Y24" s="151">
        <v>0</v>
      </c>
      <c r="Z24" s="151">
        <v>0</v>
      </c>
      <c r="AA24" s="151">
        <v>0</v>
      </c>
      <c r="AB24" s="151">
        <v>0</v>
      </c>
      <c r="AC24" s="151">
        <v>0</v>
      </c>
      <c r="AD24" s="151">
        <v>0</v>
      </c>
      <c r="AE24" s="151">
        <v>0</v>
      </c>
      <c r="AF24" s="151">
        <v>0</v>
      </c>
      <c r="AG24" s="35">
        <f t="shared" si="2"/>
        <v>0</v>
      </c>
      <c r="AH24" s="101"/>
      <c r="AI24" s="103" t="str">
        <f t="shared" ca="1" si="6"/>
        <v>#</v>
      </c>
      <c r="AJ24" s="150">
        <v>0</v>
      </c>
      <c r="AK24" s="151">
        <v>0</v>
      </c>
      <c r="AL24" s="151">
        <v>0</v>
      </c>
      <c r="AM24" s="151">
        <v>0</v>
      </c>
      <c r="AN24" s="151">
        <v>0</v>
      </c>
      <c r="AO24" s="151">
        <v>0</v>
      </c>
      <c r="AP24" s="151">
        <v>0</v>
      </c>
      <c r="AQ24" s="151">
        <v>0</v>
      </c>
      <c r="AR24" s="151">
        <v>0</v>
      </c>
      <c r="AS24" s="151">
        <v>0</v>
      </c>
      <c r="AT24" s="35">
        <f t="shared" si="3"/>
        <v>0</v>
      </c>
      <c r="AU24" s="103" t="str">
        <f t="shared" si="7"/>
        <v>OK</v>
      </c>
    </row>
    <row r="25" spans="1:47" s="112" customFormat="1" ht="14.25">
      <c r="A25" s="298"/>
      <c r="B25" s="300"/>
      <c r="C25" s="302"/>
      <c r="D25" s="104" t="s">
        <v>111</v>
      </c>
      <c r="E25" s="101"/>
      <c r="F25" s="103" t="s">
        <v>105</v>
      </c>
      <c r="G25" s="150">
        <v>0</v>
      </c>
      <c r="H25" s="151">
        <v>0</v>
      </c>
      <c r="I25" s="151">
        <v>0</v>
      </c>
      <c r="J25" s="151">
        <v>0</v>
      </c>
      <c r="K25" s="151">
        <v>0</v>
      </c>
      <c r="L25" s="151">
        <v>0</v>
      </c>
      <c r="M25" s="151">
        <v>0</v>
      </c>
      <c r="N25" s="151">
        <v>0</v>
      </c>
      <c r="O25" s="151">
        <v>0</v>
      </c>
      <c r="P25" s="151">
        <v>0</v>
      </c>
      <c r="Q25" s="35">
        <f t="shared" si="1"/>
        <v>0</v>
      </c>
      <c r="R25" s="101"/>
      <c r="S25" s="103" t="str">
        <f t="shared" ca="1" si="4"/>
        <v>#</v>
      </c>
      <c r="T25" s="106">
        <v>0</v>
      </c>
      <c r="U25" s="101"/>
      <c r="V25" s="103" t="str">
        <f t="shared" ca="1" si="5"/>
        <v>#</v>
      </c>
      <c r="W25" s="150">
        <v>0</v>
      </c>
      <c r="X25" s="151">
        <v>0</v>
      </c>
      <c r="Y25" s="151">
        <v>0</v>
      </c>
      <c r="Z25" s="151">
        <v>0</v>
      </c>
      <c r="AA25" s="151">
        <v>0</v>
      </c>
      <c r="AB25" s="151">
        <v>0</v>
      </c>
      <c r="AC25" s="151">
        <v>0</v>
      </c>
      <c r="AD25" s="151">
        <v>0</v>
      </c>
      <c r="AE25" s="151">
        <v>0</v>
      </c>
      <c r="AF25" s="151">
        <v>0</v>
      </c>
      <c r="AG25" s="35">
        <f t="shared" si="2"/>
        <v>0</v>
      </c>
      <c r="AH25" s="101"/>
      <c r="AI25" s="103" t="str">
        <f t="shared" ca="1" si="6"/>
        <v>#</v>
      </c>
      <c r="AJ25" s="150">
        <v>0</v>
      </c>
      <c r="AK25" s="151">
        <v>0</v>
      </c>
      <c r="AL25" s="151">
        <v>0</v>
      </c>
      <c r="AM25" s="151">
        <v>0</v>
      </c>
      <c r="AN25" s="151">
        <v>0</v>
      </c>
      <c r="AO25" s="151">
        <v>0</v>
      </c>
      <c r="AP25" s="151">
        <v>0</v>
      </c>
      <c r="AQ25" s="151">
        <v>0</v>
      </c>
      <c r="AR25" s="151">
        <v>0</v>
      </c>
      <c r="AS25" s="151">
        <v>0</v>
      </c>
      <c r="AT25" s="35">
        <f t="shared" si="3"/>
        <v>0</v>
      </c>
      <c r="AU25" s="103" t="str">
        <f t="shared" si="7"/>
        <v>OK</v>
      </c>
    </row>
    <row r="26" spans="1:47" s="112" customFormat="1" ht="14.25">
      <c r="A26" s="298"/>
      <c r="B26" s="300"/>
      <c r="C26" s="302"/>
      <c r="D26" s="104" t="s">
        <v>390</v>
      </c>
      <c r="E26" s="101"/>
      <c r="F26" s="103" t="s">
        <v>105</v>
      </c>
      <c r="G26" s="150">
        <v>0</v>
      </c>
      <c r="H26" s="151">
        <v>0</v>
      </c>
      <c r="I26" s="151">
        <v>0</v>
      </c>
      <c r="J26" s="151">
        <v>0</v>
      </c>
      <c r="K26" s="151">
        <v>0</v>
      </c>
      <c r="L26" s="151">
        <v>0</v>
      </c>
      <c r="M26" s="151">
        <v>0</v>
      </c>
      <c r="N26" s="151">
        <v>0</v>
      </c>
      <c r="O26" s="151">
        <v>0</v>
      </c>
      <c r="P26" s="151">
        <v>0</v>
      </c>
      <c r="Q26" s="35">
        <f t="shared" si="1"/>
        <v>0</v>
      </c>
      <c r="R26" s="101"/>
      <c r="S26" s="103" t="str">
        <f t="shared" ca="1" si="4"/>
        <v>#</v>
      </c>
      <c r="T26" s="106">
        <v>0</v>
      </c>
      <c r="U26" s="101"/>
      <c r="V26" s="103" t="str">
        <f t="shared" ca="1" si="5"/>
        <v>#</v>
      </c>
      <c r="W26" s="150">
        <v>0</v>
      </c>
      <c r="X26" s="151">
        <v>0</v>
      </c>
      <c r="Y26" s="151">
        <v>0</v>
      </c>
      <c r="Z26" s="151">
        <v>0</v>
      </c>
      <c r="AA26" s="151">
        <v>0</v>
      </c>
      <c r="AB26" s="151">
        <v>0</v>
      </c>
      <c r="AC26" s="151">
        <v>0</v>
      </c>
      <c r="AD26" s="151">
        <v>0</v>
      </c>
      <c r="AE26" s="151">
        <v>0</v>
      </c>
      <c r="AF26" s="151">
        <v>0</v>
      </c>
      <c r="AG26" s="35">
        <f t="shared" si="2"/>
        <v>0</v>
      </c>
      <c r="AH26" s="101"/>
      <c r="AI26" s="103" t="str">
        <f t="shared" ca="1" si="6"/>
        <v>#</v>
      </c>
      <c r="AJ26" s="150">
        <v>0</v>
      </c>
      <c r="AK26" s="151">
        <v>0</v>
      </c>
      <c r="AL26" s="151">
        <v>0</v>
      </c>
      <c r="AM26" s="151">
        <v>0</v>
      </c>
      <c r="AN26" s="151">
        <v>0</v>
      </c>
      <c r="AO26" s="151">
        <v>0</v>
      </c>
      <c r="AP26" s="151">
        <v>0</v>
      </c>
      <c r="AQ26" s="151">
        <v>0</v>
      </c>
      <c r="AR26" s="151">
        <v>0</v>
      </c>
      <c r="AS26" s="151">
        <v>0</v>
      </c>
      <c r="AT26" s="35">
        <f t="shared" si="3"/>
        <v>0</v>
      </c>
      <c r="AU26" s="103" t="str">
        <f t="shared" si="7"/>
        <v>OK</v>
      </c>
    </row>
    <row r="27" spans="1:47" s="112" customFormat="1" ht="14.25">
      <c r="A27" s="298"/>
      <c r="B27" s="300"/>
      <c r="C27" s="302"/>
      <c r="D27" s="104" t="s">
        <v>110</v>
      </c>
      <c r="E27" s="101"/>
      <c r="F27" s="103" t="s">
        <v>105</v>
      </c>
      <c r="G27" s="150">
        <v>0</v>
      </c>
      <c r="H27" s="151">
        <v>0</v>
      </c>
      <c r="I27" s="151">
        <v>0</v>
      </c>
      <c r="J27" s="151">
        <v>0</v>
      </c>
      <c r="K27" s="151">
        <v>0</v>
      </c>
      <c r="L27" s="151">
        <v>0</v>
      </c>
      <c r="M27" s="151">
        <v>0</v>
      </c>
      <c r="N27" s="151">
        <v>0</v>
      </c>
      <c r="O27" s="151">
        <v>0</v>
      </c>
      <c r="P27" s="151">
        <v>0</v>
      </c>
      <c r="Q27" s="35">
        <f t="shared" si="1"/>
        <v>0</v>
      </c>
      <c r="R27" s="101"/>
      <c r="S27" s="103" t="str">
        <f t="shared" ca="1" si="4"/>
        <v>#</v>
      </c>
      <c r="T27" s="106">
        <v>0</v>
      </c>
      <c r="U27" s="101"/>
      <c r="V27" s="103" t="str">
        <f t="shared" ca="1" si="5"/>
        <v>#</v>
      </c>
      <c r="W27" s="150">
        <v>0</v>
      </c>
      <c r="X27" s="151">
        <v>0</v>
      </c>
      <c r="Y27" s="151">
        <v>0</v>
      </c>
      <c r="Z27" s="151">
        <v>0</v>
      </c>
      <c r="AA27" s="151">
        <v>0</v>
      </c>
      <c r="AB27" s="151">
        <v>0</v>
      </c>
      <c r="AC27" s="151">
        <v>0</v>
      </c>
      <c r="AD27" s="151">
        <v>0</v>
      </c>
      <c r="AE27" s="151">
        <v>0</v>
      </c>
      <c r="AF27" s="151">
        <v>0</v>
      </c>
      <c r="AG27" s="35">
        <f t="shared" si="2"/>
        <v>0</v>
      </c>
      <c r="AH27" s="101"/>
      <c r="AI27" s="103" t="str">
        <f t="shared" ca="1" si="6"/>
        <v>#</v>
      </c>
      <c r="AJ27" s="150">
        <v>0</v>
      </c>
      <c r="AK27" s="151">
        <v>0</v>
      </c>
      <c r="AL27" s="151">
        <v>0</v>
      </c>
      <c r="AM27" s="151">
        <v>0</v>
      </c>
      <c r="AN27" s="151">
        <v>0</v>
      </c>
      <c r="AO27" s="151">
        <v>0</v>
      </c>
      <c r="AP27" s="151">
        <v>0</v>
      </c>
      <c r="AQ27" s="151">
        <v>0</v>
      </c>
      <c r="AR27" s="151">
        <v>0</v>
      </c>
      <c r="AS27" s="151">
        <v>0</v>
      </c>
      <c r="AT27" s="35">
        <f t="shared" si="3"/>
        <v>0</v>
      </c>
      <c r="AU27" s="103" t="str">
        <f t="shared" si="7"/>
        <v>OK</v>
      </c>
    </row>
    <row r="28" spans="1:47" s="112" customFormat="1" ht="14.25">
      <c r="A28" s="298"/>
      <c r="B28" s="300"/>
      <c r="C28" s="302"/>
      <c r="D28" s="104" t="str">
        <f>'N1.1_Intervention_Definitions'!A17</f>
        <v>Indirect Intervention</v>
      </c>
      <c r="E28" s="101"/>
      <c r="F28" s="103" t="s">
        <v>105</v>
      </c>
      <c r="G28" s="150">
        <v>0</v>
      </c>
      <c r="H28" s="151">
        <v>0</v>
      </c>
      <c r="I28" s="151">
        <v>0</v>
      </c>
      <c r="J28" s="151">
        <v>0</v>
      </c>
      <c r="K28" s="151">
        <v>0</v>
      </c>
      <c r="L28" s="151">
        <v>0</v>
      </c>
      <c r="M28" s="151">
        <v>0</v>
      </c>
      <c r="N28" s="151">
        <v>0</v>
      </c>
      <c r="O28" s="151">
        <v>0</v>
      </c>
      <c r="P28" s="151">
        <v>0</v>
      </c>
      <c r="Q28" s="35">
        <f t="shared" si="1"/>
        <v>0</v>
      </c>
      <c r="R28" s="101"/>
      <c r="S28" s="103" t="str">
        <f t="shared" ca="1" si="4"/>
        <v>#</v>
      </c>
      <c r="T28" s="106">
        <v>0</v>
      </c>
      <c r="U28" s="101"/>
      <c r="V28" s="103" t="str">
        <f t="shared" ca="1" si="5"/>
        <v>#</v>
      </c>
      <c r="W28" s="150">
        <v>0</v>
      </c>
      <c r="X28" s="151">
        <v>0</v>
      </c>
      <c r="Y28" s="151">
        <v>0</v>
      </c>
      <c r="Z28" s="151">
        <v>0</v>
      </c>
      <c r="AA28" s="151">
        <v>0</v>
      </c>
      <c r="AB28" s="151">
        <v>0</v>
      </c>
      <c r="AC28" s="151">
        <v>0</v>
      </c>
      <c r="AD28" s="151">
        <v>0</v>
      </c>
      <c r="AE28" s="151">
        <v>0</v>
      </c>
      <c r="AF28" s="151">
        <v>0</v>
      </c>
      <c r="AG28" s="35">
        <f t="shared" si="2"/>
        <v>0</v>
      </c>
      <c r="AH28" s="101"/>
      <c r="AI28" s="103" t="str">
        <f t="shared" ca="1" si="6"/>
        <v>#</v>
      </c>
      <c r="AJ28" s="150">
        <v>0</v>
      </c>
      <c r="AK28" s="151">
        <v>0</v>
      </c>
      <c r="AL28" s="151">
        <v>0</v>
      </c>
      <c r="AM28" s="151">
        <v>0</v>
      </c>
      <c r="AN28" s="151">
        <v>0</v>
      </c>
      <c r="AO28" s="151">
        <v>0</v>
      </c>
      <c r="AP28" s="151">
        <v>0</v>
      </c>
      <c r="AQ28" s="151">
        <v>0</v>
      </c>
      <c r="AR28" s="151">
        <v>0</v>
      </c>
      <c r="AS28" s="151">
        <v>0</v>
      </c>
      <c r="AT28" s="35">
        <f t="shared" si="3"/>
        <v>0</v>
      </c>
      <c r="AU28" s="103" t="str">
        <f t="shared" si="7"/>
        <v>OK</v>
      </c>
    </row>
    <row r="29" spans="1:47" s="112" customFormat="1" ht="14.25">
      <c r="A29" s="298"/>
      <c r="B29" s="300"/>
      <c r="C29" s="302"/>
      <c r="D29" s="104" t="s">
        <v>109</v>
      </c>
      <c r="E29" s="101"/>
      <c r="F29" s="103" t="s">
        <v>105</v>
      </c>
      <c r="G29" s="34"/>
      <c r="H29" s="34"/>
      <c r="I29" s="34"/>
      <c r="J29" s="34"/>
      <c r="K29" s="34"/>
      <c r="L29" s="34"/>
      <c r="M29" s="34"/>
      <c r="N29" s="34"/>
      <c r="O29" s="34"/>
      <c r="P29" s="34"/>
      <c r="Q29" s="35">
        <f t="shared" si="1"/>
        <v>0</v>
      </c>
      <c r="R29" s="101"/>
      <c r="S29" s="103" t="str">
        <f t="shared" ca="1" si="4"/>
        <v>#</v>
      </c>
      <c r="T29" s="34"/>
      <c r="U29" s="101"/>
      <c r="V29" s="103" t="str">
        <f t="shared" ca="1" si="5"/>
        <v>#</v>
      </c>
      <c r="W29" s="34"/>
      <c r="X29" s="34"/>
      <c r="Y29" s="34"/>
      <c r="Z29" s="34"/>
      <c r="AA29" s="34"/>
      <c r="AB29" s="34"/>
      <c r="AC29" s="34"/>
      <c r="AD29" s="34"/>
      <c r="AE29" s="34"/>
      <c r="AF29" s="34"/>
      <c r="AG29" s="35">
        <f t="shared" si="2"/>
        <v>0</v>
      </c>
      <c r="AH29" s="101"/>
      <c r="AI29" s="103" t="str">
        <f t="shared" ca="1" si="6"/>
        <v>#</v>
      </c>
      <c r="AJ29" s="34"/>
      <c r="AK29" s="34"/>
      <c r="AL29" s="34"/>
      <c r="AM29" s="34"/>
      <c r="AN29" s="34"/>
      <c r="AO29" s="34"/>
      <c r="AP29" s="34"/>
      <c r="AQ29" s="34"/>
      <c r="AR29" s="34"/>
      <c r="AS29" s="34"/>
      <c r="AT29" s="35">
        <f t="shared" si="3"/>
        <v>0</v>
      </c>
      <c r="AU29" s="103" t="str">
        <f t="shared" si="7"/>
        <v>OK</v>
      </c>
    </row>
    <row r="30" spans="1:47" s="112" customFormat="1" ht="14.25">
      <c r="A30" s="298"/>
      <c r="B30" s="300"/>
      <c r="C30" s="302"/>
      <c r="D30" s="104" t="s">
        <v>108</v>
      </c>
      <c r="E30" s="101"/>
      <c r="F30" s="103" t="s">
        <v>105</v>
      </c>
      <c r="G30" s="34"/>
      <c r="H30" s="34"/>
      <c r="I30" s="34"/>
      <c r="J30" s="34"/>
      <c r="K30" s="34"/>
      <c r="L30" s="34"/>
      <c r="M30" s="34"/>
      <c r="N30" s="34"/>
      <c r="O30" s="34"/>
      <c r="P30" s="34"/>
      <c r="Q30" s="35">
        <f t="shared" si="1"/>
        <v>0</v>
      </c>
      <c r="R30" s="101"/>
      <c r="S30" s="103" t="str">
        <f t="shared" ca="1" si="4"/>
        <v>#</v>
      </c>
      <c r="T30" s="34"/>
      <c r="U30" s="101"/>
      <c r="V30" s="103" t="str">
        <f t="shared" ca="1" si="5"/>
        <v>#</v>
      </c>
      <c r="W30" s="34"/>
      <c r="X30" s="34"/>
      <c r="Y30" s="34"/>
      <c r="Z30" s="34"/>
      <c r="AA30" s="34"/>
      <c r="AB30" s="34"/>
      <c r="AC30" s="34"/>
      <c r="AD30" s="34"/>
      <c r="AE30" s="34"/>
      <c r="AF30" s="34"/>
      <c r="AG30" s="35">
        <f t="shared" si="2"/>
        <v>0</v>
      </c>
      <c r="AH30" s="101"/>
      <c r="AI30" s="103" t="str">
        <f t="shared" ca="1" si="6"/>
        <v>#</v>
      </c>
      <c r="AJ30" s="34"/>
      <c r="AK30" s="34"/>
      <c r="AL30" s="34"/>
      <c r="AM30" s="34"/>
      <c r="AN30" s="34"/>
      <c r="AO30" s="34"/>
      <c r="AP30" s="34"/>
      <c r="AQ30" s="34"/>
      <c r="AR30" s="34"/>
      <c r="AS30" s="34"/>
      <c r="AT30" s="35">
        <f t="shared" si="3"/>
        <v>0</v>
      </c>
      <c r="AU30" s="103" t="str">
        <f t="shared" si="7"/>
        <v>OK</v>
      </c>
    </row>
    <row r="31" spans="1:47" s="112" customFormat="1" ht="14.25">
      <c r="A31" s="298"/>
      <c r="B31" s="300"/>
      <c r="C31" s="302"/>
      <c r="D31" s="104" t="s">
        <v>58</v>
      </c>
      <c r="E31" s="101"/>
      <c r="F31" s="103" t="s">
        <v>105</v>
      </c>
      <c r="G31" s="34"/>
      <c r="H31" s="34"/>
      <c r="I31" s="34"/>
      <c r="J31" s="34"/>
      <c r="K31" s="34"/>
      <c r="L31" s="34"/>
      <c r="M31" s="34"/>
      <c r="N31" s="34"/>
      <c r="O31" s="34"/>
      <c r="P31" s="34"/>
      <c r="Q31" s="35">
        <f t="shared" si="1"/>
        <v>0</v>
      </c>
      <c r="R31" s="101"/>
      <c r="S31" s="103" t="str">
        <f t="shared" ca="1" si="4"/>
        <v>#</v>
      </c>
      <c r="T31" s="34"/>
      <c r="U31" s="101"/>
      <c r="V31" s="103" t="str">
        <f t="shared" ca="1" si="5"/>
        <v>#</v>
      </c>
      <c r="W31" s="34"/>
      <c r="X31" s="34"/>
      <c r="Y31" s="34"/>
      <c r="Z31" s="34"/>
      <c r="AA31" s="34"/>
      <c r="AB31" s="34"/>
      <c r="AC31" s="34"/>
      <c r="AD31" s="34"/>
      <c r="AE31" s="34"/>
      <c r="AF31" s="34"/>
      <c r="AG31" s="35">
        <f t="shared" si="2"/>
        <v>0</v>
      </c>
      <c r="AH31" s="101"/>
      <c r="AI31" s="103" t="str">
        <f t="shared" ca="1" si="6"/>
        <v>#</v>
      </c>
      <c r="AJ31" s="34"/>
      <c r="AK31" s="34"/>
      <c r="AL31" s="34"/>
      <c r="AM31" s="34"/>
      <c r="AN31" s="34"/>
      <c r="AO31" s="34"/>
      <c r="AP31" s="34"/>
      <c r="AQ31" s="34"/>
      <c r="AR31" s="34"/>
      <c r="AS31" s="34"/>
      <c r="AT31" s="35">
        <f t="shared" si="3"/>
        <v>0</v>
      </c>
      <c r="AU31" s="103" t="str">
        <f t="shared" si="7"/>
        <v>OK</v>
      </c>
    </row>
    <row r="32" spans="1:47" s="112" customFormat="1" ht="14.25">
      <c r="A32" s="298"/>
      <c r="B32" s="300"/>
      <c r="C32" s="302"/>
      <c r="D32" s="104" t="s">
        <v>107</v>
      </c>
      <c r="E32" s="101"/>
      <c r="F32" s="103" t="s">
        <v>105</v>
      </c>
      <c r="G32" s="34"/>
      <c r="H32" s="34"/>
      <c r="I32" s="34"/>
      <c r="J32" s="34"/>
      <c r="K32" s="34"/>
      <c r="L32" s="34"/>
      <c r="M32" s="34"/>
      <c r="N32" s="34"/>
      <c r="O32" s="34"/>
      <c r="P32" s="34"/>
      <c r="Q32" s="35">
        <f t="shared" si="1"/>
        <v>0</v>
      </c>
      <c r="R32" s="101"/>
      <c r="S32" s="103" t="str">
        <f t="shared" ca="1" si="4"/>
        <v>#</v>
      </c>
      <c r="T32" s="34"/>
      <c r="U32" s="101"/>
      <c r="V32" s="103" t="str">
        <f t="shared" ca="1" si="5"/>
        <v>#</v>
      </c>
      <c r="W32" s="34"/>
      <c r="X32" s="34"/>
      <c r="Y32" s="34"/>
      <c r="Z32" s="34"/>
      <c r="AA32" s="34"/>
      <c r="AB32" s="34"/>
      <c r="AC32" s="34"/>
      <c r="AD32" s="34"/>
      <c r="AE32" s="34"/>
      <c r="AF32" s="34"/>
      <c r="AG32" s="35">
        <f t="shared" si="2"/>
        <v>0</v>
      </c>
      <c r="AH32" s="101"/>
      <c r="AI32" s="103" t="str">
        <f t="shared" ca="1" si="6"/>
        <v>#</v>
      </c>
      <c r="AJ32" s="34"/>
      <c r="AK32" s="34"/>
      <c r="AL32" s="34"/>
      <c r="AM32" s="34"/>
      <c r="AN32" s="34"/>
      <c r="AO32" s="34"/>
      <c r="AP32" s="34"/>
      <c r="AQ32" s="34"/>
      <c r="AR32" s="34"/>
      <c r="AS32" s="34"/>
      <c r="AT32" s="35">
        <f t="shared" si="3"/>
        <v>0</v>
      </c>
      <c r="AU32" s="103" t="str">
        <f t="shared" si="7"/>
        <v>OK</v>
      </c>
    </row>
    <row r="33" spans="1:47" s="112" customFormat="1" ht="14.25">
      <c r="A33" s="298"/>
      <c r="B33" s="300"/>
      <c r="C33" s="302"/>
      <c r="D33" s="104" t="s">
        <v>106</v>
      </c>
      <c r="E33" s="101"/>
      <c r="F33" s="103" t="s">
        <v>105</v>
      </c>
      <c r="G33" s="150">
        <v>0</v>
      </c>
      <c r="H33" s="151">
        <v>0</v>
      </c>
      <c r="I33" s="151">
        <v>0</v>
      </c>
      <c r="J33" s="151">
        <v>0</v>
      </c>
      <c r="K33" s="151">
        <v>0</v>
      </c>
      <c r="L33" s="151">
        <v>0</v>
      </c>
      <c r="M33" s="151">
        <v>0</v>
      </c>
      <c r="N33" s="151">
        <v>0</v>
      </c>
      <c r="O33" s="151">
        <v>0</v>
      </c>
      <c r="P33" s="151">
        <v>0</v>
      </c>
      <c r="Q33" s="35">
        <f t="shared" si="1"/>
        <v>0</v>
      </c>
      <c r="R33" s="101"/>
      <c r="S33" s="103" t="str">
        <f t="shared" ca="1" si="4"/>
        <v>#</v>
      </c>
      <c r="T33" s="106">
        <v>0</v>
      </c>
      <c r="U33" s="101"/>
      <c r="V33" s="103" t="str">
        <f t="shared" ca="1" si="5"/>
        <v>#</v>
      </c>
      <c r="W33" s="150">
        <v>0</v>
      </c>
      <c r="X33" s="151">
        <v>0</v>
      </c>
      <c r="Y33" s="151">
        <v>0</v>
      </c>
      <c r="Z33" s="151">
        <v>0</v>
      </c>
      <c r="AA33" s="151">
        <v>0</v>
      </c>
      <c r="AB33" s="151">
        <v>0</v>
      </c>
      <c r="AC33" s="151">
        <v>0</v>
      </c>
      <c r="AD33" s="151">
        <v>0</v>
      </c>
      <c r="AE33" s="151">
        <v>0</v>
      </c>
      <c r="AF33" s="151">
        <v>0</v>
      </c>
      <c r="AG33" s="35">
        <f t="shared" si="2"/>
        <v>0</v>
      </c>
      <c r="AH33" s="101"/>
      <c r="AI33" s="103" t="str">
        <f t="shared" ca="1" si="6"/>
        <v>#</v>
      </c>
      <c r="AJ33" s="150">
        <v>0</v>
      </c>
      <c r="AK33" s="151">
        <v>0</v>
      </c>
      <c r="AL33" s="151">
        <v>0</v>
      </c>
      <c r="AM33" s="151">
        <v>0</v>
      </c>
      <c r="AN33" s="151">
        <v>0</v>
      </c>
      <c r="AO33" s="151">
        <v>0</v>
      </c>
      <c r="AP33" s="151">
        <v>0</v>
      </c>
      <c r="AQ33" s="151">
        <v>0</v>
      </c>
      <c r="AR33" s="151">
        <v>0</v>
      </c>
      <c r="AS33" s="151">
        <v>0</v>
      </c>
      <c r="AT33" s="35">
        <f t="shared" si="3"/>
        <v>0</v>
      </c>
      <c r="AU33" s="103" t="str">
        <f t="shared" si="7"/>
        <v>OK</v>
      </c>
    </row>
    <row r="34" spans="1:47" s="112" customFormat="1" ht="14.25">
      <c r="A34" s="298"/>
      <c r="B34" s="301"/>
      <c r="C34" s="105" t="s">
        <v>393</v>
      </c>
      <c r="D34" s="104"/>
      <c r="E34" s="101"/>
      <c r="F34" s="103" t="s">
        <v>105</v>
      </c>
      <c r="G34" s="35">
        <f t="shared" ref="G34:P34" si="8">SUM(G16:G33)</f>
        <v>0.19668716298514613</v>
      </c>
      <c r="H34" s="35">
        <f t="shared" si="8"/>
        <v>0</v>
      </c>
      <c r="I34" s="35">
        <f t="shared" si="8"/>
        <v>0.30230047484850564</v>
      </c>
      <c r="J34" s="35">
        <f t="shared" si="8"/>
        <v>0</v>
      </c>
      <c r="K34" s="35">
        <f t="shared" si="8"/>
        <v>0</v>
      </c>
      <c r="L34" s="35">
        <f t="shared" si="8"/>
        <v>0</v>
      </c>
      <c r="M34" s="35">
        <f t="shared" si="8"/>
        <v>0</v>
      </c>
      <c r="N34" s="35">
        <f t="shared" si="8"/>
        <v>0</v>
      </c>
      <c r="O34" s="35">
        <f t="shared" si="8"/>
        <v>0</v>
      </c>
      <c r="P34" s="35">
        <f t="shared" si="8"/>
        <v>0</v>
      </c>
      <c r="Q34" s="94">
        <f t="shared" si="1"/>
        <v>0.49898763783365174</v>
      </c>
      <c r="R34" s="101"/>
      <c r="S34" s="103" t="str">
        <f t="shared" ca="1" si="4"/>
        <v>#</v>
      </c>
      <c r="T34" s="103"/>
      <c r="U34" s="101"/>
      <c r="V34" s="103" t="str">
        <f t="shared" ca="1" si="5"/>
        <v>#</v>
      </c>
      <c r="W34" s="35">
        <f t="shared" ref="W34:AF34" si="9">SUM(W16:W33)</f>
        <v>1</v>
      </c>
      <c r="X34" s="35">
        <f t="shared" si="9"/>
        <v>0</v>
      </c>
      <c r="Y34" s="35">
        <f t="shared" si="9"/>
        <v>1</v>
      </c>
      <c r="Z34" s="35">
        <f t="shared" si="9"/>
        <v>0</v>
      </c>
      <c r="AA34" s="35">
        <f t="shared" si="9"/>
        <v>0</v>
      </c>
      <c r="AB34" s="35">
        <f t="shared" si="9"/>
        <v>0</v>
      </c>
      <c r="AC34" s="35">
        <f t="shared" si="9"/>
        <v>0</v>
      </c>
      <c r="AD34" s="35">
        <f t="shared" si="9"/>
        <v>0</v>
      </c>
      <c r="AE34" s="35">
        <f t="shared" si="9"/>
        <v>0</v>
      </c>
      <c r="AF34" s="35">
        <f t="shared" si="9"/>
        <v>0</v>
      </c>
      <c r="AG34" s="94">
        <f>SUM(W34:AF34)</f>
        <v>2</v>
      </c>
      <c r="AH34" s="101"/>
      <c r="AI34" s="103" t="str">
        <f t="shared" ca="1" si="6"/>
        <v>#</v>
      </c>
      <c r="AJ34" s="35">
        <f t="shared" ref="AJ34:AS34" si="10">SUM(AJ16:AJ33)</f>
        <v>0</v>
      </c>
      <c r="AK34" s="35">
        <f t="shared" si="10"/>
        <v>0</v>
      </c>
      <c r="AL34" s="35">
        <f t="shared" si="10"/>
        <v>0</v>
      </c>
      <c r="AM34" s="35">
        <f t="shared" si="10"/>
        <v>0</v>
      </c>
      <c r="AN34" s="35">
        <f t="shared" si="10"/>
        <v>0</v>
      </c>
      <c r="AO34" s="35">
        <f t="shared" si="10"/>
        <v>1</v>
      </c>
      <c r="AP34" s="35">
        <f t="shared" si="10"/>
        <v>1</v>
      </c>
      <c r="AQ34" s="35">
        <f t="shared" si="10"/>
        <v>0</v>
      </c>
      <c r="AR34" s="35">
        <f t="shared" si="10"/>
        <v>0</v>
      </c>
      <c r="AS34" s="35">
        <f t="shared" si="10"/>
        <v>0</v>
      </c>
      <c r="AT34" s="94">
        <f>SUM(AJ34:AS34)</f>
        <v>2</v>
      </c>
      <c r="AU34" s="103" t="str">
        <f t="shared" si="7"/>
        <v>OK</v>
      </c>
    </row>
    <row r="35" spans="1:47" ht="15" thickBot="1">
      <c r="A35" s="299" t="s">
        <v>25</v>
      </c>
      <c r="B35" s="299" t="s">
        <v>385</v>
      </c>
      <c r="C35" s="111"/>
      <c r="D35" s="104"/>
      <c r="F35" s="110" t="s">
        <v>53</v>
      </c>
      <c r="G35" s="109" t="s">
        <v>14</v>
      </c>
      <c r="H35" s="21" t="s">
        <v>15</v>
      </c>
      <c r="I35" s="22" t="s">
        <v>16</v>
      </c>
      <c r="J35" s="23" t="s">
        <v>17</v>
      </c>
      <c r="K35" s="24" t="s">
        <v>18</v>
      </c>
      <c r="L35" s="25" t="s">
        <v>19</v>
      </c>
      <c r="M35" s="26" t="s">
        <v>20</v>
      </c>
      <c r="N35" s="29" t="s">
        <v>21</v>
      </c>
      <c r="O35" s="27" t="s">
        <v>22</v>
      </c>
      <c r="P35" s="31" t="s">
        <v>23</v>
      </c>
      <c r="Q35" s="108" t="s">
        <v>29</v>
      </c>
      <c r="S35" s="110" t="s">
        <v>53</v>
      </c>
      <c r="T35" s="110" t="s">
        <v>94</v>
      </c>
      <c r="V35" s="110" t="s">
        <v>53</v>
      </c>
      <c r="W35" s="109" t="s">
        <v>14</v>
      </c>
      <c r="X35" s="21" t="s">
        <v>15</v>
      </c>
      <c r="Y35" s="22" t="s">
        <v>16</v>
      </c>
      <c r="Z35" s="23" t="s">
        <v>17</v>
      </c>
      <c r="AA35" s="24" t="s">
        <v>18</v>
      </c>
      <c r="AB35" s="25" t="s">
        <v>19</v>
      </c>
      <c r="AC35" s="26" t="s">
        <v>20</v>
      </c>
      <c r="AD35" s="29" t="s">
        <v>21</v>
      </c>
      <c r="AE35" s="27" t="s">
        <v>22</v>
      </c>
      <c r="AF35" s="31" t="s">
        <v>23</v>
      </c>
      <c r="AG35" s="108" t="s">
        <v>29</v>
      </c>
      <c r="AI35" s="110" t="s">
        <v>53</v>
      </c>
      <c r="AJ35" s="109" t="s">
        <v>5</v>
      </c>
      <c r="AK35" s="21" t="s">
        <v>6</v>
      </c>
      <c r="AL35" s="22" t="s">
        <v>7</v>
      </c>
      <c r="AM35" s="23" t="s">
        <v>8</v>
      </c>
      <c r="AN35" s="24" t="s">
        <v>9</v>
      </c>
      <c r="AO35" s="25" t="s">
        <v>116</v>
      </c>
      <c r="AP35" s="26" t="s">
        <v>117</v>
      </c>
      <c r="AQ35" s="29" t="s">
        <v>118</v>
      </c>
      <c r="AR35" s="27" t="s">
        <v>119</v>
      </c>
      <c r="AS35" s="31" t="s">
        <v>120</v>
      </c>
      <c r="AT35" s="108" t="s">
        <v>29</v>
      </c>
      <c r="AU35" s="108" t="s">
        <v>47</v>
      </c>
    </row>
    <row r="36" spans="1:47" ht="14.25">
      <c r="A36" s="300"/>
      <c r="B36" s="300"/>
      <c r="C36" s="107" t="s">
        <v>394</v>
      </c>
      <c r="D36" s="104"/>
      <c r="F36" s="103" t="s">
        <v>205</v>
      </c>
      <c r="G36" s="103"/>
      <c r="H36" s="103"/>
      <c r="I36" s="103"/>
      <c r="J36" s="103"/>
      <c r="K36" s="103"/>
      <c r="L36" s="103"/>
      <c r="M36" s="103"/>
      <c r="N36" s="103"/>
      <c r="O36" s="103"/>
      <c r="P36" s="151">
        <v>0</v>
      </c>
      <c r="Q36" s="35">
        <f t="shared" ref="Q36:Q54" si="11">SUM(G36:P36)</f>
        <v>0</v>
      </c>
      <c r="S36" s="103"/>
      <c r="T36" s="34"/>
      <c r="V36" s="103"/>
      <c r="W36" s="34"/>
      <c r="X36" s="34"/>
      <c r="Y36" s="34"/>
      <c r="Z36" s="34"/>
      <c r="AA36" s="34"/>
      <c r="AB36" s="34"/>
      <c r="AC36" s="34"/>
      <c r="AD36" s="34"/>
      <c r="AE36" s="34"/>
      <c r="AF36" s="34"/>
      <c r="AG36" s="35">
        <f t="shared" ref="AG36:AG55" si="12">SUM(W36:AF36)</f>
        <v>0</v>
      </c>
      <c r="AI36" s="103"/>
      <c r="AJ36" s="34"/>
      <c r="AK36" s="34"/>
      <c r="AL36" s="34"/>
      <c r="AM36" s="34"/>
      <c r="AN36" s="34"/>
      <c r="AO36" s="34"/>
      <c r="AP36" s="34"/>
      <c r="AQ36" s="34"/>
      <c r="AR36" s="34"/>
      <c r="AS36" s="34"/>
      <c r="AT36" s="35">
        <f t="shared" ref="AT36:AT55" si="13">SUM(AJ36:AS36)</f>
        <v>0</v>
      </c>
      <c r="AU36" s="103"/>
    </row>
    <row r="37" spans="1:47" ht="14.25">
      <c r="A37" s="300"/>
      <c r="B37" s="300"/>
      <c r="C37" s="105" t="s">
        <v>223</v>
      </c>
      <c r="D37" s="104"/>
      <c r="F37" s="103" t="s">
        <v>105</v>
      </c>
      <c r="G37" s="35">
        <f>G34</f>
        <v>0.19668716298514613</v>
      </c>
      <c r="H37" s="35">
        <f t="shared" ref="H37:P37" si="14">H34</f>
        <v>0</v>
      </c>
      <c r="I37" s="35">
        <f t="shared" si="14"/>
        <v>0.30230047484850564</v>
      </c>
      <c r="J37" s="35">
        <f t="shared" si="14"/>
        <v>0</v>
      </c>
      <c r="K37" s="35">
        <f t="shared" si="14"/>
        <v>0</v>
      </c>
      <c r="L37" s="35">
        <f t="shared" si="14"/>
        <v>0</v>
      </c>
      <c r="M37" s="35">
        <f t="shared" si="14"/>
        <v>0</v>
      </c>
      <c r="N37" s="35">
        <f t="shared" si="14"/>
        <v>0</v>
      </c>
      <c r="O37" s="35">
        <f t="shared" si="14"/>
        <v>0</v>
      </c>
      <c r="P37" s="35">
        <f t="shared" si="14"/>
        <v>0</v>
      </c>
      <c r="Q37" s="35">
        <f t="shared" si="11"/>
        <v>0.49898763783365174</v>
      </c>
      <c r="S37" s="103" t="str">
        <f ca="1">$X$12</f>
        <v>#</v>
      </c>
      <c r="T37" s="34"/>
      <c r="V37" s="103" t="str">
        <f ca="1">$X$12</f>
        <v>#</v>
      </c>
      <c r="W37" s="35">
        <f t="shared" ref="W37:AF37" si="15">W34</f>
        <v>1</v>
      </c>
      <c r="X37" s="35">
        <f t="shared" si="15"/>
        <v>0</v>
      </c>
      <c r="Y37" s="35">
        <f t="shared" si="15"/>
        <v>1</v>
      </c>
      <c r="Z37" s="35">
        <f t="shared" si="15"/>
        <v>0</v>
      </c>
      <c r="AA37" s="35">
        <f t="shared" si="15"/>
        <v>0</v>
      </c>
      <c r="AB37" s="35">
        <f t="shared" si="15"/>
        <v>0</v>
      </c>
      <c r="AC37" s="35">
        <f t="shared" si="15"/>
        <v>0</v>
      </c>
      <c r="AD37" s="35">
        <f t="shared" si="15"/>
        <v>0</v>
      </c>
      <c r="AE37" s="35">
        <f t="shared" si="15"/>
        <v>0</v>
      </c>
      <c r="AF37" s="35">
        <f t="shared" si="15"/>
        <v>0</v>
      </c>
      <c r="AG37" s="35">
        <f t="shared" si="12"/>
        <v>2</v>
      </c>
      <c r="AI37" s="103" t="str">
        <f ca="1">$X$12</f>
        <v>#</v>
      </c>
      <c r="AJ37" s="35">
        <f t="shared" ref="AJ37:AS37" si="16">AJ34</f>
        <v>0</v>
      </c>
      <c r="AK37" s="35">
        <f t="shared" si="16"/>
        <v>0</v>
      </c>
      <c r="AL37" s="35">
        <f t="shared" si="16"/>
        <v>0</v>
      </c>
      <c r="AM37" s="35">
        <f t="shared" si="16"/>
        <v>0</v>
      </c>
      <c r="AN37" s="35">
        <f t="shared" si="16"/>
        <v>0</v>
      </c>
      <c r="AO37" s="35">
        <f t="shared" si="16"/>
        <v>1</v>
      </c>
      <c r="AP37" s="35">
        <f t="shared" si="16"/>
        <v>1</v>
      </c>
      <c r="AQ37" s="35">
        <f t="shared" si="16"/>
        <v>0</v>
      </c>
      <c r="AR37" s="35">
        <f t="shared" si="16"/>
        <v>0</v>
      </c>
      <c r="AS37" s="35">
        <f t="shared" si="16"/>
        <v>0</v>
      </c>
      <c r="AT37" s="35">
        <f t="shared" si="13"/>
        <v>2</v>
      </c>
      <c r="AU37" s="103" t="str">
        <f>IF(ABS(AG37-AT37)&lt;0.01,"OK","Error")</f>
        <v>OK</v>
      </c>
    </row>
    <row r="38" spans="1:47" ht="14.25">
      <c r="A38" s="300"/>
      <c r="B38" s="300"/>
      <c r="C38" s="302" t="s">
        <v>115</v>
      </c>
      <c r="D38" s="104" t="s">
        <v>206</v>
      </c>
      <c r="F38" s="103" t="s">
        <v>105</v>
      </c>
      <c r="G38" s="150">
        <v>0</v>
      </c>
      <c r="H38" s="150">
        <v>0</v>
      </c>
      <c r="I38" s="150">
        <v>0</v>
      </c>
      <c r="J38" s="150">
        <v>0</v>
      </c>
      <c r="K38" s="150">
        <v>0</v>
      </c>
      <c r="L38" s="150">
        <v>0</v>
      </c>
      <c r="M38" s="150">
        <v>0</v>
      </c>
      <c r="N38" s="150">
        <v>0</v>
      </c>
      <c r="O38" s="150">
        <v>0</v>
      </c>
      <c r="P38" s="150">
        <v>0</v>
      </c>
      <c r="Q38" s="35">
        <f t="shared" si="11"/>
        <v>0</v>
      </c>
      <c r="S38" s="103" t="str">
        <f t="shared" ref="S38:S55" ca="1" si="17">$X$12</f>
        <v>#</v>
      </c>
      <c r="T38" s="106">
        <v>0</v>
      </c>
      <c r="V38" s="103" t="str">
        <f t="shared" ref="V38:V55" ca="1" si="18">$X$12</f>
        <v>#</v>
      </c>
      <c r="W38" s="150">
        <v>0</v>
      </c>
      <c r="X38" s="150">
        <v>0</v>
      </c>
      <c r="Y38" s="150">
        <v>0</v>
      </c>
      <c r="Z38" s="150">
        <v>0</v>
      </c>
      <c r="AA38" s="150">
        <v>0</v>
      </c>
      <c r="AB38" s="150">
        <v>0</v>
      </c>
      <c r="AC38" s="150">
        <v>0</v>
      </c>
      <c r="AD38" s="150">
        <v>0</v>
      </c>
      <c r="AE38" s="150">
        <v>0</v>
      </c>
      <c r="AF38" s="150">
        <v>0</v>
      </c>
      <c r="AG38" s="35">
        <f t="shared" si="12"/>
        <v>0</v>
      </c>
      <c r="AI38" s="103" t="str">
        <f t="shared" ref="AI38:AI55" ca="1" si="19">$X$12</f>
        <v>#</v>
      </c>
      <c r="AJ38" s="150">
        <v>0</v>
      </c>
      <c r="AK38" s="150">
        <v>0</v>
      </c>
      <c r="AL38" s="150">
        <v>0</v>
      </c>
      <c r="AM38" s="150">
        <v>0</v>
      </c>
      <c r="AN38" s="150">
        <v>0</v>
      </c>
      <c r="AO38" s="150">
        <v>0</v>
      </c>
      <c r="AP38" s="150">
        <v>0</v>
      </c>
      <c r="AQ38" s="150">
        <v>0</v>
      </c>
      <c r="AR38" s="150">
        <v>0</v>
      </c>
      <c r="AS38" s="150">
        <v>0</v>
      </c>
      <c r="AT38" s="35">
        <f t="shared" si="13"/>
        <v>0</v>
      </c>
      <c r="AU38" s="103" t="str">
        <f t="shared" ref="AU38:AU55" si="20">IF(ABS(AG38-AT38)&lt;0.01,"OK","Error")</f>
        <v>OK</v>
      </c>
    </row>
    <row r="39" spans="1:47" ht="14.25">
      <c r="A39" s="300"/>
      <c r="B39" s="300"/>
      <c r="C39" s="302"/>
      <c r="D39" s="104" t="s">
        <v>207</v>
      </c>
      <c r="F39" s="103" t="s">
        <v>105</v>
      </c>
      <c r="G39" s="150">
        <v>0</v>
      </c>
      <c r="H39" s="151">
        <v>0</v>
      </c>
      <c r="I39" s="151">
        <v>0</v>
      </c>
      <c r="J39" s="151">
        <v>0</v>
      </c>
      <c r="K39" s="151">
        <v>0</v>
      </c>
      <c r="L39" s="151">
        <v>0</v>
      </c>
      <c r="M39" s="151">
        <v>0</v>
      </c>
      <c r="N39" s="151">
        <v>0</v>
      </c>
      <c r="O39" s="151">
        <v>0</v>
      </c>
      <c r="P39" s="151">
        <v>0</v>
      </c>
      <c r="Q39" s="35">
        <f t="shared" si="11"/>
        <v>0</v>
      </c>
      <c r="S39" s="103" t="str">
        <f t="shared" ca="1" si="17"/>
        <v>#</v>
      </c>
      <c r="T39" s="106">
        <v>0</v>
      </c>
      <c r="V39" s="103" t="str">
        <f t="shared" ca="1" si="18"/>
        <v>#</v>
      </c>
      <c r="W39" s="150">
        <v>0</v>
      </c>
      <c r="X39" s="151">
        <v>0</v>
      </c>
      <c r="Y39" s="151">
        <v>0</v>
      </c>
      <c r="Z39" s="151">
        <v>0</v>
      </c>
      <c r="AA39" s="151">
        <v>0</v>
      </c>
      <c r="AB39" s="151">
        <v>0</v>
      </c>
      <c r="AC39" s="151">
        <v>0</v>
      </c>
      <c r="AD39" s="151">
        <v>0</v>
      </c>
      <c r="AE39" s="151">
        <v>0</v>
      </c>
      <c r="AF39" s="151">
        <v>0</v>
      </c>
      <c r="AG39" s="35">
        <f t="shared" si="12"/>
        <v>0</v>
      </c>
      <c r="AI39" s="103" t="str">
        <f t="shared" ca="1" si="19"/>
        <v>#</v>
      </c>
      <c r="AJ39" s="150">
        <v>0</v>
      </c>
      <c r="AK39" s="151">
        <v>0</v>
      </c>
      <c r="AL39" s="151">
        <v>0</v>
      </c>
      <c r="AM39" s="151">
        <v>0</v>
      </c>
      <c r="AN39" s="151">
        <v>0</v>
      </c>
      <c r="AO39" s="151">
        <v>0</v>
      </c>
      <c r="AP39" s="151">
        <v>0</v>
      </c>
      <c r="AQ39" s="151">
        <v>0</v>
      </c>
      <c r="AR39" s="151">
        <v>0</v>
      </c>
      <c r="AS39" s="151">
        <v>0</v>
      </c>
      <c r="AT39" s="35">
        <f t="shared" si="13"/>
        <v>0</v>
      </c>
      <c r="AU39" s="103" t="str">
        <f t="shared" si="20"/>
        <v>OK</v>
      </c>
    </row>
    <row r="40" spans="1:47" ht="14.25">
      <c r="A40" s="300"/>
      <c r="B40" s="300"/>
      <c r="C40" s="302"/>
      <c r="D40" s="104" t="s">
        <v>3</v>
      </c>
      <c r="F40" s="103" t="s">
        <v>105</v>
      </c>
      <c r="G40" s="150">
        <v>6.6402557766125886E-2</v>
      </c>
      <c r="H40" s="151">
        <v>0</v>
      </c>
      <c r="I40" s="151">
        <v>-0.30230047484850564</v>
      </c>
      <c r="J40" s="151">
        <v>0</v>
      </c>
      <c r="K40" s="151">
        <v>0</v>
      </c>
      <c r="L40" s="151">
        <v>0</v>
      </c>
      <c r="M40" s="151">
        <v>0</v>
      </c>
      <c r="N40" s="151">
        <v>0</v>
      </c>
      <c r="O40" s="151">
        <v>0</v>
      </c>
      <c r="P40" s="151">
        <v>0.416731460178563</v>
      </c>
      <c r="Q40" s="35">
        <f t="shared" si="11"/>
        <v>0.18083354309618324</v>
      </c>
      <c r="S40" s="103" t="str">
        <f t="shared" ca="1" si="17"/>
        <v>#</v>
      </c>
      <c r="T40" s="34"/>
      <c r="V40" s="103" t="str">
        <f t="shared" ca="1" si="18"/>
        <v>#</v>
      </c>
      <c r="W40" s="150">
        <v>0</v>
      </c>
      <c r="X40" s="151">
        <v>0</v>
      </c>
      <c r="Y40" s="151">
        <v>-1</v>
      </c>
      <c r="Z40" s="151">
        <v>0</v>
      </c>
      <c r="AA40" s="151">
        <v>0</v>
      </c>
      <c r="AB40" s="151">
        <v>0</v>
      </c>
      <c r="AC40" s="151">
        <v>0</v>
      </c>
      <c r="AD40" s="151">
        <v>0</v>
      </c>
      <c r="AE40" s="151">
        <v>0</v>
      </c>
      <c r="AF40" s="151">
        <v>1</v>
      </c>
      <c r="AG40" s="35">
        <f t="shared" si="12"/>
        <v>0</v>
      </c>
      <c r="AI40" s="103" t="str">
        <f t="shared" ca="1" si="19"/>
        <v>#</v>
      </c>
      <c r="AJ40" s="150">
        <v>0</v>
      </c>
      <c r="AK40" s="151">
        <v>0</v>
      </c>
      <c r="AL40" s="151">
        <v>0</v>
      </c>
      <c r="AM40" s="151">
        <v>0</v>
      </c>
      <c r="AN40" s="151">
        <v>0</v>
      </c>
      <c r="AO40" s="151">
        <v>0</v>
      </c>
      <c r="AP40" s="151">
        <v>-1</v>
      </c>
      <c r="AQ40" s="151">
        <v>1</v>
      </c>
      <c r="AR40" s="151">
        <v>0</v>
      </c>
      <c r="AS40" s="151">
        <v>0</v>
      </c>
      <c r="AT40" s="35">
        <f t="shared" si="13"/>
        <v>0</v>
      </c>
      <c r="AU40" s="103" t="str">
        <f t="shared" si="20"/>
        <v>OK</v>
      </c>
    </row>
    <row r="41" spans="1:47" ht="14.25">
      <c r="A41" s="300"/>
      <c r="B41" s="300"/>
      <c r="C41" s="302"/>
      <c r="D41" s="104" t="s">
        <v>114</v>
      </c>
      <c r="F41" s="103" t="s">
        <v>105</v>
      </c>
      <c r="G41" s="150">
        <v>0</v>
      </c>
      <c r="H41" s="151">
        <v>0</v>
      </c>
      <c r="I41" s="151">
        <v>0</v>
      </c>
      <c r="J41" s="151">
        <v>0</v>
      </c>
      <c r="K41" s="151">
        <v>0</v>
      </c>
      <c r="L41" s="151">
        <v>0</v>
      </c>
      <c r="M41" s="151">
        <v>0</v>
      </c>
      <c r="N41" s="151">
        <v>0</v>
      </c>
      <c r="O41" s="151">
        <v>0</v>
      </c>
      <c r="P41" s="151">
        <v>0</v>
      </c>
      <c r="Q41" s="35">
        <f t="shared" si="11"/>
        <v>0</v>
      </c>
      <c r="S41" s="103" t="str">
        <f t="shared" ca="1" si="17"/>
        <v>#</v>
      </c>
      <c r="T41" s="106">
        <v>0</v>
      </c>
      <c r="V41" s="103" t="str">
        <f t="shared" ca="1" si="18"/>
        <v>#</v>
      </c>
      <c r="W41" s="150">
        <v>0</v>
      </c>
      <c r="X41" s="151">
        <v>0</v>
      </c>
      <c r="Y41" s="151">
        <v>0</v>
      </c>
      <c r="Z41" s="151">
        <v>0</v>
      </c>
      <c r="AA41" s="151">
        <v>0</v>
      </c>
      <c r="AB41" s="151">
        <v>0</v>
      </c>
      <c r="AC41" s="151">
        <v>0</v>
      </c>
      <c r="AD41" s="151">
        <v>0</v>
      </c>
      <c r="AE41" s="151">
        <v>0</v>
      </c>
      <c r="AF41" s="151">
        <v>0</v>
      </c>
      <c r="AG41" s="35">
        <f t="shared" si="12"/>
        <v>0</v>
      </c>
      <c r="AI41" s="103" t="str">
        <f t="shared" ca="1" si="19"/>
        <v>#</v>
      </c>
      <c r="AJ41" s="150">
        <v>0</v>
      </c>
      <c r="AK41" s="151">
        <v>0</v>
      </c>
      <c r="AL41" s="151">
        <v>0</v>
      </c>
      <c r="AM41" s="151">
        <v>0</v>
      </c>
      <c r="AN41" s="151">
        <v>0</v>
      </c>
      <c r="AO41" s="151">
        <v>0</v>
      </c>
      <c r="AP41" s="151">
        <v>0</v>
      </c>
      <c r="AQ41" s="151">
        <v>0</v>
      </c>
      <c r="AR41" s="151">
        <v>0</v>
      </c>
      <c r="AS41" s="151">
        <v>0</v>
      </c>
      <c r="AT41" s="35">
        <f t="shared" si="13"/>
        <v>0</v>
      </c>
      <c r="AU41" s="103" t="str">
        <f t="shared" si="20"/>
        <v>OK</v>
      </c>
    </row>
    <row r="42" spans="1:47" ht="14.25">
      <c r="A42" s="300"/>
      <c r="B42" s="300"/>
      <c r="C42" s="302"/>
      <c r="D42" s="104" t="s">
        <v>104</v>
      </c>
      <c r="F42" s="103" t="s">
        <v>105</v>
      </c>
      <c r="G42" s="34"/>
      <c r="H42" s="34"/>
      <c r="I42" s="34"/>
      <c r="J42" s="34"/>
      <c r="K42" s="34"/>
      <c r="L42" s="34"/>
      <c r="M42" s="34"/>
      <c r="N42" s="34"/>
      <c r="O42" s="34"/>
      <c r="P42" s="34"/>
      <c r="Q42" s="35">
        <f t="shared" si="11"/>
        <v>0</v>
      </c>
      <c r="S42" s="103" t="str">
        <f t="shared" ca="1" si="17"/>
        <v>#</v>
      </c>
      <c r="T42" s="34"/>
      <c r="V42" s="103" t="str">
        <f t="shared" ca="1" si="18"/>
        <v>#</v>
      </c>
      <c r="W42" s="34"/>
      <c r="X42" s="34"/>
      <c r="Y42" s="34"/>
      <c r="Z42" s="34"/>
      <c r="AA42" s="34"/>
      <c r="AB42" s="34"/>
      <c r="AC42" s="34"/>
      <c r="AD42" s="34"/>
      <c r="AE42" s="34"/>
      <c r="AF42" s="34"/>
      <c r="AG42" s="35">
        <f t="shared" si="12"/>
        <v>0</v>
      </c>
      <c r="AI42" s="103" t="str">
        <f t="shared" ca="1" si="19"/>
        <v>#</v>
      </c>
      <c r="AJ42" s="34"/>
      <c r="AK42" s="34"/>
      <c r="AL42" s="34"/>
      <c r="AM42" s="34"/>
      <c r="AN42" s="34"/>
      <c r="AO42" s="34"/>
      <c r="AP42" s="34"/>
      <c r="AQ42" s="34"/>
      <c r="AR42" s="34"/>
      <c r="AS42" s="34"/>
      <c r="AT42" s="35">
        <f t="shared" si="13"/>
        <v>0</v>
      </c>
      <c r="AU42" s="103" t="str">
        <f t="shared" si="20"/>
        <v>OK</v>
      </c>
    </row>
    <row r="43" spans="1:47" ht="14.25">
      <c r="A43" s="300"/>
      <c r="B43" s="300"/>
      <c r="C43" s="302"/>
      <c r="D43" s="104" t="s">
        <v>113</v>
      </c>
      <c r="F43" s="103" t="s">
        <v>105</v>
      </c>
      <c r="G43" s="150">
        <v>0</v>
      </c>
      <c r="H43" s="151">
        <v>0</v>
      </c>
      <c r="I43" s="151">
        <v>0</v>
      </c>
      <c r="J43" s="151">
        <v>0</v>
      </c>
      <c r="K43" s="151">
        <v>0</v>
      </c>
      <c r="L43" s="151">
        <v>0</v>
      </c>
      <c r="M43" s="151">
        <v>0</v>
      </c>
      <c r="N43" s="151">
        <v>0</v>
      </c>
      <c r="O43" s="151">
        <v>0</v>
      </c>
      <c r="P43" s="151">
        <v>0</v>
      </c>
      <c r="Q43" s="35">
        <f t="shared" si="11"/>
        <v>0</v>
      </c>
      <c r="S43" s="103" t="str">
        <f t="shared" ca="1" si="17"/>
        <v>#</v>
      </c>
      <c r="T43" s="106">
        <v>0</v>
      </c>
      <c r="V43" s="103" t="str">
        <f t="shared" ca="1" si="18"/>
        <v>#</v>
      </c>
      <c r="W43" s="150">
        <v>0</v>
      </c>
      <c r="X43" s="151">
        <v>0</v>
      </c>
      <c r="Y43" s="151">
        <v>0</v>
      </c>
      <c r="Z43" s="151">
        <v>0</v>
      </c>
      <c r="AA43" s="151">
        <v>0</v>
      </c>
      <c r="AB43" s="151">
        <v>0</v>
      </c>
      <c r="AC43" s="151">
        <v>0</v>
      </c>
      <c r="AD43" s="151">
        <v>0</v>
      </c>
      <c r="AE43" s="151">
        <v>0</v>
      </c>
      <c r="AF43" s="151">
        <v>0</v>
      </c>
      <c r="AG43" s="35">
        <f t="shared" si="12"/>
        <v>0</v>
      </c>
      <c r="AI43" s="103" t="str">
        <f t="shared" ca="1" si="19"/>
        <v>#</v>
      </c>
      <c r="AJ43" s="150">
        <v>0</v>
      </c>
      <c r="AK43" s="151">
        <v>0</v>
      </c>
      <c r="AL43" s="151">
        <v>0</v>
      </c>
      <c r="AM43" s="151">
        <v>0</v>
      </c>
      <c r="AN43" s="151">
        <v>0</v>
      </c>
      <c r="AO43" s="151">
        <v>0</v>
      </c>
      <c r="AP43" s="151">
        <v>0</v>
      </c>
      <c r="AQ43" s="151">
        <v>0</v>
      </c>
      <c r="AR43" s="151">
        <v>0</v>
      </c>
      <c r="AS43" s="151">
        <v>0</v>
      </c>
      <c r="AT43" s="35">
        <f t="shared" si="13"/>
        <v>0</v>
      </c>
      <c r="AU43" s="103" t="str">
        <f t="shared" si="20"/>
        <v>OK</v>
      </c>
    </row>
    <row r="44" spans="1:47" ht="14.25">
      <c r="A44" s="300"/>
      <c r="B44" s="300"/>
      <c r="C44" s="302"/>
      <c r="D44" s="104" t="s">
        <v>389</v>
      </c>
      <c r="F44" s="103" t="s">
        <v>105</v>
      </c>
      <c r="G44" s="150">
        <v>0</v>
      </c>
      <c r="H44" s="151">
        <v>0</v>
      </c>
      <c r="I44" s="151">
        <v>0</v>
      </c>
      <c r="J44" s="151">
        <v>0</v>
      </c>
      <c r="K44" s="151">
        <v>0</v>
      </c>
      <c r="L44" s="151">
        <v>0</v>
      </c>
      <c r="M44" s="151">
        <v>0</v>
      </c>
      <c r="N44" s="151">
        <v>0</v>
      </c>
      <c r="O44" s="151">
        <v>0</v>
      </c>
      <c r="P44" s="151">
        <v>0</v>
      </c>
      <c r="Q44" s="35">
        <f t="shared" si="11"/>
        <v>0</v>
      </c>
      <c r="S44" s="103" t="str">
        <f t="shared" ca="1" si="17"/>
        <v>#</v>
      </c>
      <c r="T44" s="106">
        <v>0</v>
      </c>
      <c r="V44" s="103" t="str">
        <f t="shared" ca="1" si="18"/>
        <v>#</v>
      </c>
      <c r="W44" s="150">
        <v>0</v>
      </c>
      <c r="X44" s="151">
        <v>0</v>
      </c>
      <c r="Y44" s="151">
        <v>0</v>
      </c>
      <c r="Z44" s="151">
        <v>0</v>
      </c>
      <c r="AA44" s="151">
        <v>0</v>
      </c>
      <c r="AB44" s="151">
        <v>0</v>
      </c>
      <c r="AC44" s="151">
        <v>0</v>
      </c>
      <c r="AD44" s="151">
        <v>0</v>
      </c>
      <c r="AE44" s="151">
        <v>0</v>
      </c>
      <c r="AF44" s="151">
        <v>0</v>
      </c>
      <c r="AG44" s="35">
        <f t="shared" si="12"/>
        <v>0</v>
      </c>
      <c r="AI44" s="103" t="str">
        <f t="shared" ca="1" si="19"/>
        <v>#</v>
      </c>
      <c r="AJ44" s="150">
        <v>0</v>
      </c>
      <c r="AK44" s="151">
        <v>0</v>
      </c>
      <c r="AL44" s="151">
        <v>0</v>
      </c>
      <c r="AM44" s="151">
        <v>0</v>
      </c>
      <c r="AN44" s="151">
        <v>0</v>
      </c>
      <c r="AO44" s="151">
        <v>0</v>
      </c>
      <c r="AP44" s="151">
        <v>0</v>
      </c>
      <c r="AQ44" s="151">
        <v>0</v>
      </c>
      <c r="AR44" s="151">
        <v>0</v>
      </c>
      <c r="AS44" s="151">
        <v>0</v>
      </c>
      <c r="AT44" s="35">
        <f t="shared" si="13"/>
        <v>0</v>
      </c>
      <c r="AU44" s="103" t="str">
        <f t="shared" si="20"/>
        <v>OK</v>
      </c>
    </row>
    <row r="45" spans="1:47" ht="14.25">
      <c r="A45" s="300"/>
      <c r="B45" s="300"/>
      <c r="C45" s="302"/>
      <c r="D45" s="104" t="s">
        <v>112</v>
      </c>
      <c r="F45" s="103" t="s">
        <v>105</v>
      </c>
      <c r="G45" s="150">
        <v>0</v>
      </c>
      <c r="H45" s="151">
        <v>0</v>
      </c>
      <c r="I45" s="151">
        <v>0</v>
      </c>
      <c r="J45" s="151">
        <v>0</v>
      </c>
      <c r="K45" s="151">
        <v>0</v>
      </c>
      <c r="L45" s="151">
        <v>0</v>
      </c>
      <c r="M45" s="151">
        <v>0</v>
      </c>
      <c r="N45" s="151">
        <v>0</v>
      </c>
      <c r="O45" s="151">
        <v>0</v>
      </c>
      <c r="P45" s="151">
        <v>0</v>
      </c>
      <c r="Q45" s="35">
        <f t="shared" si="11"/>
        <v>0</v>
      </c>
      <c r="S45" s="103" t="str">
        <f t="shared" ca="1" si="17"/>
        <v>#</v>
      </c>
      <c r="T45" s="106">
        <v>0</v>
      </c>
      <c r="V45" s="103" t="str">
        <f t="shared" ca="1" si="18"/>
        <v>#</v>
      </c>
      <c r="W45" s="150">
        <v>0</v>
      </c>
      <c r="X45" s="151">
        <v>0</v>
      </c>
      <c r="Y45" s="151">
        <v>0</v>
      </c>
      <c r="Z45" s="151">
        <v>0</v>
      </c>
      <c r="AA45" s="151">
        <v>0</v>
      </c>
      <c r="AB45" s="151">
        <v>0</v>
      </c>
      <c r="AC45" s="151">
        <v>0</v>
      </c>
      <c r="AD45" s="151">
        <v>0</v>
      </c>
      <c r="AE45" s="151">
        <v>0</v>
      </c>
      <c r="AF45" s="151">
        <v>0</v>
      </c>
      <c r="AG45" s="35">
        <f t="shared" si="12"/>
        <v>0</v>
      </c>
      <c r="AI45" s="103" t="str">
        <f t="shared" ca="1" si="19"/>
        <v>#</v>
      </c>
      <c r="AJ45" s="150">
        <v>0</v>
      </c>
      <c r="AK45" s="151">
        <v>0</v>
      </c>
      <c r="AL45" s="151">
        <v>0</v>
      </c>
      <c r="AM45" s="151">
        <v>0</v>
      </c>
      <c r="AN45" s="151">
        <v>0</v>
      </c>
      <c r="AO45" s="151">
        <v>0</v>
      </c>
      <c r="AP45" s="151">
        <v>0</v>
      </c>
      <c r="AQ45" s="151">
        <v>0</v>
      </c>
      <c r="AR45" s="151">
        <v>0</v>
      </c>
      <c r="AS45" s="151">
        <v>0</v>
      </c>
      <c r="AT45" s="35">
        <f t="shared" si="13"/>
        <v>0</v>
      </c>
      <c r="AU45" s="103" t="str">
        <f t="shared" si="20"/>
        <v>OK</v>
      </c>
    </row>
    <row r="46" spans="1:47" ht="14.25">
      <c r="A46" s="300"/>
      <c r="B46" s="300"/>
      <c r="C46" s="302"/>
      <c r="D46" s="104" t="s">
        <v>111</v>
      </c>
      <c r="F46" s="103" t="s">
        <v>105</v>
      </c>
      <c r="G46" s="150">
        <v>0</v>
      </c>
      <c r="H46" s="151">
        <v>0</v>
      </c>
      <c r="I46" s="151">
        <v>0</v>
      </c>
      <c r="J46" s="151">
        <v>0</v>
      </c>
      <c r="K46" s="151">
        <v>0</v>
      </c>
      <c r="L46" s="151">
        <v>0</v>
      </c>
      <c r="M46" s="151">
        <v>0</v>
      </c>
      <c r="N46" s="151">
        <v>0</v>
      </c>
      <c r="O46" s="151">
        <v>0</v>
      </c>
      <c r="P46" s="151">
        <v>0</v>
      </c>
      <c r="Q46" s="35">
        <f t="shared" si="11"/>
        <v>0</v>
      </c>
      <c r="S46" s="103" t="str">
        <f t="shared" ca="1" si="17"/>
        <v>#</v>
      </c>
      <c r="T46" s="106">
        <v>0</v>
      </c>
      <c r="V46" s="103" t="str">
        <f t="shared" ca="1" si="18"/>
        <v>#</v>
      </c>
      <c r="W46" s="150">
        <v>0</v>
      </c>
      <c r="X46" s="151">
        <v>0</v>
      </c>
      <c r="Y46" s="151">
        <v>0</v>
      </c>
      <c r="Z46" s="151">
        <v>0</v>
      </c>
      <c r="AA46" s="151">
        <v>0</v>
      </c>
      <c r="AB46" s="151">
        <v>0</v>
      </c>
      <c r="AC46" s="151">
        <v>0</v>
      </c>
      <c r="AD46" s="151">
        <v>0</v>
      </c>
      <c r="AE46" s="151">
        <v>0</v>
      </c>
      <c r="AF46" s="151">
        <v>0</v>
      </c>
      <c r="AG46" s="35">
        <f t="shared" si="12"/>
        <v>0</v>
      </c>
      <c r="AI46" s="103" t="str">
        <f t="shared" ca="1" si="19"/>
        <v>#</v>
      </c>
      <c r="AJ46" s="150">
        <v>0</v>
      </c>
      <c r="AK46" s="151">
        <v>0</v>
      </c>
      <c r="AL46" s="151">
        <v>0</v>
      </c>
      <c r="AM46" s="151">
        <v>0</v>
      </c>
      <c r="AN46" s="151">
        <v>0</v>
      </c>
      <c r="AO46" s="151">
        <v>0</v>
      </c>
      <c r="AP46" s="151">
        <v>0</v>
      </c>
      <c r="AQ46" s="151">
        <v>0</v>
      </c>
      <c r="AR46" s="151">
        <v>0</v>
      </c>
      <c r="AS46" s="151">
        <v>0</v>
      </c>
      <c r="AT46" s="35">
        <f t="shared" si="13"/>
        <v>0</v>
      </c>
      <c r="AU46" s="103" t="str">
        <f t="shared" si="20"/>
        <v>OK</v>
      </c>
    </row>
    <row r="47" spans="1:47" ht="14.25">
      <c r="A47" s="300"/>
      <c r="B47" s="300"/>
      <c r="C47" s="302"/>
      <c r="D47" s="104" t="s">
        <v>390</v>
      </c>
      <c r="F47" s="103" t="s">
        <v>105</v>
      </c>
      <c r="G47" s="150">
        <v>0</v>
      </c>
      <c r="H47" s="151">
        <v>0</v>
      </c>
      <c r="I47" s="151">
        <v>0</v>
      </c>
      <c r="J47" s="151">
        <v>0</v>
      </c>
      <c r="K47" s="151">
        <v>0</v>
      </c>
      <c r="L47" s="151">
        <v>0</v>
      </c>
      <c r="M47" s="151">
        <v>0</v>
      </c>
      <c r="N47" s="151">
        <v>0</v>
      </c>
      <c r="O47" s="151">
        <v>0</v>
      </c>
      <c r="P47" s="151">
        <v>0</v>
      </c>
      <c r="Q47" s="35">
        <f t="shared" si="11"/>
        <v>0</v>
      </c>
      <c r="S47" s="103" t="str">
        <f t="shared" ca="1" si="17"/>
        <v>#</v>
      </c>
      <c r="T47" s="106">
        <v>0</v>
      </c>
      <c r="V47" s="103" t="str">
        <f t="shared" ca="1" si="18"/>
        <v>#</v>
      </c>
      <c r="W47" s="150">
        <v>0</v>
      </c>
      <c r="X47" s="151">
        <v>0</v>
      </c>
      <c r="Y47" s="151">
        <v>0</v>
      </c>
      <c r="Z47" s="151">
        <v>0</v>
      </c>
      <c r="AA47" s="151">
        <v>0</v>
      </c>
      <c r="AB47" s="151">
        <v>0</v>
      </c>
      <c r="AC47" s="151">
        <v>0</v>
      </c>
      <c r="AD47" s="151">
        <v>0</v>
      </c>
      <c r="AE47" s="151">
        <v>0</v>
      </c>
      <c r="AF47" s="151">
        <v>0</v>
      </c>
      <c r="AG47" s="35">
        <f t="shared" si="12"/>
        <v>0</v>
      </c>
      <c r="AI47" s="103" t="str">
        <f t="shared" ca="1" si="19"/>
        <v>#</v>
      </c>
      <c r="AJ47" s="150">
        <v>0</v>
      </c>
      <c r="AK47" s="151">
        <v>0</v>
      </c>
      <c r="AL47" s="151">
        <v>0</v>
      </c>
      <c r="AM47" s="151">
        <v>0</v>
      </c>
      <c r="AN47" s="151">
        <v>0</v>
      </c>
      <c r="AO47" s="151">
        <v>0</v>
      </c>
      <c r="AP47" s="151">
        <v>0</v>
      </c>
      <c r="AQ47" s="151">
        <v>0</v>
      </c>
      <c r="AR47" s="151">
        <v>0</v>
      </c>
      <c r="AS47" s="151">
        <v>0</v>
      </c>
      <c r="AT47" s="35">
        <f t="shared" si="13"/>
        <v>0</v>
      </c>
      <c r="AU47" s="103" t="str">
        <f t="shared" si="20"/>
        <v>OK</v>
      </c>
    </row>
    <row r="48" spans="1:47" ht="14.25">
      <c r="A48" s="300"/>
      <c r="B48" s="300"/>
      <c r="C48" s="302"/>
      <c r="D48" s="104" t="s">
        <v>110</v>
      </c>
      <c r="F48" s="103" t="s">
        <v>105</v>
      </c>
      <c r="G48" s="150">
        <v>0</v>
      </c>
      <c r="H48" s="151">
        <v>0</v>
      </c>
      <c r="I48" s="151">
        <v>0</v>
      </c>
      <c r="J48" s="151">
        <v>0</v>
      </c>
      <c r="K48" s="151">
        <v>0</v>
      </c>
      <c r="L48" s="151">
        <v>0</v>
      </c>
      <c r="M48" s="151">
        <v>0</v>
      </c>
      <c r="N48" s="151">
        <v>0</v>
      </c>
      <c r="O48" s="151">
        <v>0</v>
      </c>
      <c r="P48" s="151">
        <v>0</v>
      </c>
      <c r="Q48" s="35">
        <f t="shared" si="11"/>
        <v>0</v>
      </c>
      <c r="S48" s="103" t="str">
        <f t="shared" ca="1" si="17"/>
        <v>#</v>
      </c>
      <c r="T48" s="106">
        <v>0</v>
      </c>
      <c r="V48" s="103" t="str">
        <f t="shared" ca="1" si="18"/>
        <v>#</v>
      </c>
      <c r="W48" s="150">
        <v>0</v>
      </c>
      <c r="X48" s="151">
        <v>0</v>
      </c>
      <c r="Y48" s="151">
        <v>0</v>
      </c>
      <c r="Z48" s="151">
        <v>0</v>
      </c>
      <c r="AA48" s="151">
        <v>0</v>
      </c>
      <c r="AB48" s="151">
        <v>0</v>
      </c>
      <c r="AC48" s="151">
        <v>0</v>
      </c>
      <c r="AD48" s="151">
        <v>0</v>
      </c>
      <c r="AE48" s="151">
        <v>0</v>
      </c>
      <c r="AF48" s="151">
        <v>0</v>
      </c>
      <c r="AG48" s="35">
        <f t="shared" si="12"/>
        <v>0</v>
      </c>
      <c r="AI48" s="103" t="str">
        <f t="shared" ca="1" si="19"/>
        <v>#</v>
      </c>
      <c r="AJ48" s="150">
        <v>0</v>
      </c>
      <c r="AK48" s="151">
        <v>0</v>
      </c>
      <c r="AL48" s="151">
        <v>0</v>
      </c>
      <c r="AM48" s="151">
        <v>0</v>
      </c>
      <c r="AN48" s="151">
        <v>0</v>
      </c>
      <c r="AO48" s="151">
        <v>0</v>
      </c>
      <c r="AP48" s="151">
        <v>0</v>
      </c>
      <c r="AQ48" s="151">
        <v>0</v>
      </c>
      <c r="AR48" s="151">
        <v>0</v>
      </c>
      <c r="AS48" s="151">
        <v>0</v>
      </c>
      <c r="AT48" s="35">
        <f t="shared" si="13"/>
        <v>0</v>
      </c>
      <c r="AU48" s="103" t="str">
        <f t="shared" si="20"/>
        <v>OK</v>
      </c>
    </row>
    <row r="49" spans="1:47" ht="14.25">
      <c r="A49" s="300"/>
      <c r="B49" s="300"/>
      <c r="C49" s="302"/>
      <c r="D49" s="104" t="str">
        <f>D28</f>
        <v>Indirect Intervention</v>
      </c>
      <c r="F49" s="103" t="s">
        <v>105</v>
      </c>
      <c r="G49" s="150">
        <v>0</v>
      </c>
      <c r="H49" s="151">
        <v>0</v>
      </c>
      <c r="I49" s="151">
        <v>0</v>
      </c>
      <c r="J49" s="151">
        <v>0</v>
      </c>
      <c r="K49" s="151">
        <v>0</v>
      </c>
      <c r="L49" s="151">
        <v>0</v>
      </c>
      <c r="M49" s="151">
        <v>0</v>
      </c>
      <c r="N49" s="151">
        <v>0</v>
      </c>
      <c r="O49" s="151">
        <v>0</v>
      </c>
      <c r="P49" s="151">
        <v>0</v>
      </c>
      <c r="Q49" s="35">
        <f t="shared" si="11"/>
        <v>0</v>
      </c>
      <c r="S49" s="103" t="str">
        <f t="shared" ca="1" si="17"/>
        <v>#</v>
      </c>
      <c r="T49" s="106">
        <v>0</v>
      </c>
      <c r="V49" s="103" t="str">
        <f t="shared" ca="1" si="18"/>
        <v>#</v>
      </c>
      <c r="W49" s="150">
        <v>0</v>
      </c>
      <c r="X49" s="151">
        <v>0</v>
      </c>
      <c r="Y49" s="151">
        <v>0</v>
      </c>
      <c r="Z49" s="151">
        <v>0</v>
      </c>
      <c r="AA49" s="151">
        <v>0</v>
      </c>
      <c r="AB49" s="151">
        <v>0</v>
      </c>
      <c r="AC49" s="151">
        <v>0</v>
      </c>
      <c r="AD49" s="151">
        <v>0</v>
      </c>
      <c r="AE49" s="151">
        <v>0</v>
      </c>
      <c r="AF49" s="151">
        <v>0</v>
      </c>
      <c r="AG49" s="35">
        <f t="shared" si="12"/>
        <v>0</v>
      </c>
      <c r="AI49" s="103" t="str">
        <f t="shared" ca="1" si="19"/>
        <v>#</v>
      </c>
      <c r="AJ49" s="150">
        <v>0</v>
      </c>
      <c r="AK49" s="151">
        <v>0</v>
      </c>
      <c r="AL49" s="151">
        <v>0</v>
      </c>
      <c r="AM49" s="151">
        <v>0</v>
      </c>
      <c r="AN49" s="151">
        <v>0</v>
      </c>
      <c r="AO49" s="151">
        <v>0</v>
      </c>
      <c r="AP49" s="151">
        <v>0</v>
      </c>
      <c r="AQ49" s="151">
        <v>0</v>
      </c>
      <c r="AR49" s="151">
        <v>0</v>
      </c>
      <c r="AS49" s="151">
        <v>0</v>
      </c>
      <c r="AT49" s="35">
        <f t="shared" si="13"/>
        <v>0</v>
      </c>
      <c r="AU49" s="103" t="str">
        <f t="shared" si="20"/>
        <v>OK</v>
      </c>
    </row>
    <row r="50" spans="1:47" ht="14.25">
      <c r="A50" s="300"/>
      <c r="B50" s="300"/>
      <c r="C50" s="302"/>
      <c r="D50" s="104" t="s">
        <v>109</v>
      </c>
      <c r="F50" s="103" t="s">
        <v>105</v>
      </c>
      <c r="G50" s="34"/>
      <c r="H50" s="34"/>
      <c r="I50" s="34"/>
      <c r="J50" s="34"/>
      <c r="K50" s="34"/>
      <c r="L50" s="34"/>
      <c r="M50" s="34"/>
      <c r="N50" s="34"/>
      <c r="O50" s="34"/>
      <c r="P50" s="34"/>
      <c r="Q50" s="35">
        <f t="shared" si="11"/>
        <v>0</v>
      </c>
      <c r="S50" s="103" t="str">
        <f t="shared" ca="1" si="17"/>
        <v>#</v>
      </c>
      <c r="T50" s="34"/>
      <c r="V50" s="103" t="str">
        <f t="shared" ca="1" si="18"/>
        <v>#</v>
      </c>
      <c r="W50" s="34"/>
      <c r="X50" s="34"/>
      <c r="Y50" s="34"/>
      <c r="Z50" s="34"/>
      <c r="AA50" s="34"/>
      <c r="AB50" s="34"/>
      <c r="AC50" s="34"/>
      <c r="AD50" s="34"/>
      <c r="AE50" s="34"/>
      <c r="AF50" s="34"/>
      <c r="AG50" s="35">
        <f t="shared" si="12"/>
        <v>0</v>
      </c>
      <c r="AI50" s="103" t="str">
        <f t="shared" ca="1" si="19"/>
        <v>#</v>
      </c>
      <c r="AJ50" s="34"/>
      <c r="AK50" s="34"/>
      <c r="AL50" s="34"/>
      <c r="AM50" s="34"/>
      <c r="AN50" s="34"/>
      <c r="AO50" s="34"/>
      <c r="AP50" s="34"/>
      <c r="AQ50" s="34"/>
      <c r="AR50" s="34"/>
      <c r="AS50" s="34"/>
      <c r="AT50" s="35">
        <f t="shared" si="13"/>
        <v>0</v>
      </c>
      <c r="AU50" s="103" t="str">
        <f t="shared" si="20"/>
        <v>OK</v>
      </c>
    </row>
    <row r="51" spans="1:47" ht="14.25">
      <c r="A51" s="300"/>
      <c r="B51" s="300"/>
      <c r="C51" s="302"/>
      <c r="D51" s="104" t="s">
        <v>108</v>
      </c>
      <c r="F51" s="103" t="s">
        <v>105</v>
      </c>
      <c r="G51" s="34"/>
      <c r="H51" s="34"/>
      <c r="I51" s="34"/>
      <c r="J51" s="34"/>
      <c r="K51" s="34"/>
      <c r="L51" s="34"/>
      <c r="M51" s="34"/>
      <c r="N51" s="34"/>
      <c r="O51" s="34"/>
      <c r="P51" s="34"/>
      <c r="Q51" s="35">
        <f t="shared" si="11"/>
        <v>0</v>
      </c>
      <c r="S51" s="103" t="str">
        <f t="shared" ca="1" si="17"/>
        <v>#</v>
      </c>
      <c r="T51" s="34"/>
      <c r="V51" s="103" t="str">
        <f t="shared" ca="1" si="18"/>
        <v>#</v>
      </c>
      <c r="W51" s="34"/>
      <c r="X51" s="34"/>
      <c r="Y51" s="34"/>
      <c r="Z51" s="34"/>
      <c r="AA51" s="34"/>
      <c r="AB51" s="34"/>
      <c r="AC51" s="34"/>
      <c r="AD51" s="34"/>
      <c r="AE51" s="34"/>
      <c r="AF51" s="34"/>
      <c r="AG51" s="35">
        <f t="shared" si="12"/>
        <v>0</v>
      </c>
      <c r="AI51" s="103" t="str">
        <f t="shared" ca="1" si="19"/>
        <v>#</v>
      </c>
      <c r="AJ51" s="34"/>
      <c r="AK51" s="34"/>
      <c r="AL51" s="34"/>
      <c r="AM51" s="34"/>
      <c r="AN51" s="34"/>
      <c r="AO51" s="34"/>
      <c r="AP51" s="34"/>
      <c r="AQ51" s="34"/>
      <c r="AR51" s="34"/>
      <c r="AS51" s="34"/>
      <c r="AT51" s="35">
        <f t="shared" si="13"/>
        <v>0</v>
      </c>
      <c r="AU51" s="103" t="str">
        <f t="shared" si="20"/>
        <v>OK</v>
      </c>
    </row>
    <row r="52" spans="1:47" ht="14.25">
      <c r="A52" s="300"/>
      <c r="B52" s="300"/>
      <c r="C52" s="302"/>
      <c r="D52" s="104" t="s">
        <v>58</v>
      </c>
      <c r="F52" s="103" t="s">
        <v>105</v>
      </c>
      <c r="G52" s="34"/>
      <c r="H52" s="34"/>
      <c r="I52" s="34"/>
      <c r="J52" s="34"/>
      <c r="K52" s="34"/>
      <c r="L52" s="34"/>
      <c r="M52" s="34"/>
      <c r="N52" s="34"/>
      <c r="O52" s="34"/>
      <c r="P52" s="34"/>
      <c r="Q52" s="35">
        <f t="shared" si="11"/>
        <v>0</v>
      </c>
      <c r="S52" s="103" t="str">
        <f t="shared" ca="1" si="17"/>
        <v>#</v>
      </c>
      <c r="T52" s="34"/>
      <c r="V52" s="103" t="str">
        <f t="shared" ca="1" si="18"/>
        <v>#</v>
      </c>
      <c r="W52" s="34"/>
      <c r="X52" s="34"/>
      <c r="Y52" s="34"/>
      <c r="Z52" s="34"/>
      <c r="AA52" s="34"/>
      <c r="AB52" s="34"/>
      <c r="AC52" s="34"/>
      <c r="AD52" s="34"/>
      <c r="AE52" s="34"/>
      <c r="AF52" s="34"/>
      <c r="AG52" s="35">
        <f t="shared" si="12"/>
        <v>0</v>
      </c>
      <c r="AI52" s="103" t="str">
        <f t="shared" ca="1" si="19"/>
        <v>#</v>
      </c>
      <c r="AJ52" s="34"/>
      <c r="AK52" s="34"/>
      <c r="AL52" s="34"/>
      <c r="AM52" s="34"/>
      <c r="AN52" s="34"/>
      <c r="AO52" s="34"/>
      <c r="AP52" s="34"/>
      <c r="AQ52" s="34"/>
      <c r="AR52" s="34"/>
      <c r="AS52" s="34"/>
      <c r="AT52" s="35">
        <f t="shared" si="13"/>
        <v>0</v>
      </c>
      <c r="AU52" s="103" t="str">
        <f t="shared" si="20"/>
        <v>OK</v>
      </c>
    </row>
    <row r="53" spans="1:47" ht="14.25">
      <c r="A53" s="300"/>
      <c r="B53" s="300"/>
      <c r="C53" s="302"/>
      <c r="D53" s="104" t="s">
        <v>107</v>
      </c>
      <c r="F53" s="103" t="s">
        <v>105</v>
      </c>
      <c r="G53" s="34"/>
      <c r="H53" s="34"/>
      <c r="I53" s="34"/>
      <c r="J53" s="34"/>
      <c r="K53" s="34"/>
      <c r="L53" s="34"/>
      <c r="M53" s="34"/>
      <c r="N53" s="34"/>
      <c r="O53" s="34"/>
      <c r="P53" s="34"/>
      <c r="Q53" s="35">
        <f t="shared" si="11"/>
        <v>0</v>
      </c>
      <c r="S53" s="103" t="str">
        <f t="shared" ca="1" si="17"/>
        <v>#</v>
      </c>
      <c r="T53" s="34"/>
      <c r="V53" s="103" t="str">
        <f t="shared" ca="1" si="18"/>
        <v>#</v>
      </c>
      <c r="W53" s="34"/>
      <c r="X53" s="34"/>
      <c r="Y53" s="34"/>
      <c r="Z53" s="34"/>
      <c r="AA53" s="34"/>
      <c r="AB53" s="34"/>
      <c r="AC53" s="34"/>
      <c r="AD53" s="34"/>
      <c r="AE53" s="34"/>
      <c r="AF53" s="34"/>
      <c r="AG53" s="35">
        <f t="shared" si="12"/>
        <v>0</v>
      </c>
      <c r="AI53" s="103" t="str">
        <f t="shared" ca="1" si="19"/>
        <v>#</v>
      </c>
      <c r="AJ53" s="34"/>
      <c r="AK53" s="34"/>
      <c r="AL53" s="34"/>
      <c r="AM53" s="34"/>
      <c r="AN53" s="34"/>
      <c r="AO53" s="34"/>
      <c r="AP53" s="34"/>
      <c r="AQ53" s="34"/>
      <c r="AR53" s="34"/>
      <c r="AS53" s="34"/>
      <c r="AT53" s="35">
        <f t="shared" si="13"/>
        <v>0</v>
      </c>
      <c r="AU53" s="103" t="str">
        <f t="shared" si="20"/>
        <v>OK</v>
      </c>
    </row>
    <row r="54" spans="1:47" ht="14.25">
      <c r="A54" s="300"/>
      <c r="B54" s="300"/>
      <c r="C54" s="302"/>
      <c r="D54" s="104" t="s">
        <v>106</v>
      </c>
      <c r="F54" s="103" t="s">
        <v>105</v>
      </c>
      <c r="G54" s="150">
        <v>0</v>
      </c>
      <c r="H54" s="151">
        <v>0</v>
      </c>
      <c r="I54" s="151">
        <v>0</v>
      </c>
      <c r="J54" s="151">
        <v>0</v>
      </c>
      <c r="K54" s="151">
        <v>0</v>
      </c>
      <c r="L54" s="151">
        <v>0</v>
      </c>
      <c r="M54" s="151">
        <v>0</v>
      </c>
      <c r="N54" s="151">
        <v>0</v>
      </c>
      <c r="O54" s="151">
        <v>0</v>
      </c>
      <c r="P54" s="151">
        <v>0</v>
      </c>
      <c r="Q54" s="35">
        <f t="shared" si="11"/>
        <v>0</v>
      </c>
      <c r="S54" s="103" t="str">
        <f t="shared" ca="1" si="17"/>
        <v>#</v>
      </c>
      <c r="T54" s="106">
        <v>0</v>
      </c>
      <c r="V54" s="103" t="str">
        <f t="shared" ca="1" si="18"/>
        <v>#</v>
      </c>
      <c r="W54" s="150">
        <v>0</v>
      </c>
      <c r="X54" s="151">
        <v>0</v>
      </c>
      <c r="Y54" s="151">
        <v>0</v>
      </c>
      <c r="Z54" s="151">
        <v>0</v>
      </c>
      <c r="AA54" s="151">
        <v>0</v>
      </c>
      <c r="AB54" s="151">
        <v>0</v>
      </c>
      <c r="AC54" s="151">
        <v>0</v>
      </c>
      <c r="AD54" s="151">
        <v>0</v>
      </c>
      <c r="AE54" s="151">
        <v>0</v>
      </c>
      <c r="AF54" s="151">
        <v>0</v>
      </c>
      <c r="AG54" s="35">
        <f t="shared" si="12"/>
        <v>0</v>
      </c>
      <c r="AI54" s="103" t="str">
        <f t="shared" ca="1" si="19"/>
        <v>#</v>
      </c>
      <c r="AJ54" s="150">
        <v>0</v>
      </c>
      <c r="AK54" s="151">
        <v>0</v>
      </c>
      <c r="AL54" s="151">
        <v>0</v>
      </c>
      <c r="AM54" s="151">
        <v>0</v>
      </c>
      <c r="AN54" s="151">
        <v>0</v>
      </c>
      <c r="AO54" s="151">
        <v>0</v>
      </c>
      <c r="AP54" s="151">
        <v>0</v>
      </c>
      <c r="AQ54" s="151">
        <v>0</v>
      </c>
      <c r="AR54" s="151">
        <v>0</v>
      </c>
      <c r="AS54" s="151">
        <v>0</v>
      </c>
      <c r="AT54" s="35">
        <f t="shared" si="13"/>
        <v>0</v>
      </c>
      <c r="AU54" s="103" t="str">
        <f t="shared" si="20"/>
        <v>OK</v>
      </c>
    </row>
    <row r="55" spans="1:47" ht="14.25">
      <c r="A55" s="301"/>
      <c r="B55" s="301"/>
      <c r="C55" s="105" t="s">
        <v>224</v>
      </c>
      <c r="D55" s="104"/>
      <c r="F55" s="103" t="s">
        <v>105</v>
      </c>
      <c r="G55" s="35">
        <f t="shared" ref="G55:P55" si="21">SUM(G37:G54)</f>
        <v>0.26308972075127202</v>
      </c>
      <c r="H55" s="35">
        <f t="shared" si="21"/>
        <v>0</v>
      </c>
      <c r="I55" s="35">
        <f t="shared" si="21"/>
        <v>0</v>
      </c>
      <c r="J55" s="35">
        <f t="shared" si="21"/>
        <v>0</v>
      </c>
      <c r="K55" s="35">
        <f t="shared" si="21"/>
        <v>0</v>
      </c>
      <c r="L55" s="35">
        <f t="shared" si="21"/>
        <v>0</v>
      </c>
      <c r="M55" s="35">
        <f t="shared" si="21"/>
        <v>0</v>
      </c>
      <c r="N55" s="35">
        <f t="shared" si="21"/>
        <v>0</v>
      </c>
      <c r="O55" s="35">
        <f t="shared" si="21"/>
        <v>0</v>
      </c>
      <c r="P55" s="35">
        <f t="shared" si="21"/>
        <v>0.416731460178563</v>
      </c>
      <c r="Q55" s="94">
        <f>SUM(G55:P55)</f>
        <v>0.67982118092983501</v>
      </c>
      <c r="S55" s="103" t="str">
        <f t="shared" ca="1" si="17"/>
        <v>#</v>
      </c>
      <c r="T55" s="103"/>
      <c r="V55" s="103" t="str">
        <f t="shared" ca="1" si="18"/>
        <v>#</v>
      </c>
      <c r="W55" s="35">
        <f t="shared" ref="W55:AF55" si="22">SUM(W37:W54)</f>
        <v>1</v>
      </c>
      <c r="X55" s="35">
        <f t="shared" si="22"/>
        <v>0</v>
      </c>
      <c r="Y55" s="35">
        <f t="shared" si="22"/>
        <v>0</v>
      </c>
      <c r="Z55" s="35">
        <f t="shared" si="22"/>
        <v>0</v>
      </c>
      <c r="AA55" s="35">
        <f t="shared" si="22"/>
        <v>0</v>
      </c>
      <c r="AB55" s="35">
        <f t="shared" si="22"/>
        <v>0</v>
      </c>
      <c r="AC55" s="35">
        <f t="shared" si="22"/>
        <v>0</v>
      </c>
      <c r="AD55" s="35">
        <f t="shared" si="22"/>
        <v>0</v>
      </c>
      <c r="AE55" s="35">
        <f t="shared" si="22"/>
        <v>0</v>
      </c>
      <c r="AF55" s="35">
        <f t="shared" si="22"/>
        <v>1</v>
      </c>
      <c r="AG55" s="94">
        <f t="shared" si="12"/>
        <v>2</v>
      </c>
      <c r="AI55" s="103" t="str">
        <f t="shared" ca="1" si="19"/>
        <v>#</v>
      </c>
      <c r="AJ55" s="35">
        <f t="shared" ref="AJ55:AS55" si="23">SUM(AJ37:AJ54)</f>
        <v>0</v>
      </c>
      <c r="AK55" s="35">
        <f t="shared" si="23"/>
        <v>0</v>
      </c>
      <c r="AL55" s="35">
        <f t="shared" si="23"/>
        <v>0</v>
      </c>
      <c r="AM55" s="35">
        <f t="shared" si="23"/>
        <v>0</v>
      </c>
      <c r="AN55" s="35">
        <f t="shared" si="23"/>
        <v>0</v>
      </c>
      <c r="AO55" s="35">
        <f t="shared" si="23"/>
        <v>1</v>
      </c>
      <c r="AP55" s="35">
        <f t="shared" si="23"/>
        <v>0</v>
      </c>
      <c r="AQ55" s="35">
        <f t="shared" si="23"/>
        <v>1</v>
      </c>
      <c r="AR55" s="35">
        <f t="shared" si="23"/>
        <v>0</v>
      </c>
      <c r="AS55" s="35">
        <f t="shared" si="23"/>
        <v>0</v>
      </c>
      <c r="AT55" s="94">
        <f t="shared" si="13"/>
        <v>2</v>
      </c>
      <c r="AU55" s="103" t="str">
        <f t="shared" si="20"/>
        <v>OK</v>
      </c>
    </row>
  </sheetData>
  <mergeCells count="6">
    <mergeCell ref="A14:A34"/>
    <mergeCell ref="B14:B34"/>
    <mergeCell ref="C17:C33"/>
    <mergeCell ref="A35:A55"/>
    <mergeCell ref="B35:B55"/>
    <mergeCell ref="C38:C54"/>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7030A0"/>
  </sheetPr>
  <dimension ref="A1:AU55"/>
  <sheetViews>
    <sheetView workbookViewId="0"/>
  </sheetViews>
  <sheetFormatPr defaultColWidth="9" defaultRowHeight="12.75"/>
  <cols>
    <col min="1" max="2" width="3.42578125" style="101" customWidth="1"/>
    <col min="3" max="3" width="51.28515625" style="101" bestFit="1" customWidth="1"/>
    <col min="4" max="4" width="46.5703125" style="101" bestFit="1" customWidth="1"/>
    <col min="5" max="5" width="1" style="101" customWidth="1"/>
    <col min="6" max="6" width="6.28515625" style="102" customWidth="1"/>
    <col min="7" max="17" width="9" style="101"/>
    <col min="18" max="18" width="1" style="101" customWidth="1"/>
    <col min="19" max="19" width="6.28515625" style="102" customWidth="1"/>
    <col min="20" max="20" width="9" style="101"/>
    <col min="21" max="21" width="1" style="101" customWidth="1"/>
    <col min="22" max="22" width="6.28515625" style="102" customWidth="1"/>
    <col min="23" max="33" width="9" style="101"/>
    <col min="34" max="34" width="1" style="101" customWidth="1"/>
    <col min="35" max="35" width="6.28515625" style="102" customWidth="1"/>
    <col min="36" max="46" width="9" style="101"/>
    <col min="47" max="47" width="9.42578125" style="101" bestFit="1" customWidth="1"/>
    <col min="48" max="16384" width="9" style="101"/>
  </cols>
  <sheetData>
    <row r="1" spans="1:47" ht="24.75">
      <c r="A1" s="1" t="str">
        <f>N0_Cover!A1</f>
        <v>RIIO-2 Business Plan Data Template</v>
      </c>
      <c r="B1" s="1"/>
      <c r="C1" s="2"/>
      <c r="D1" s="2"/>
      <c r="E1" s="2"/>
      <c r="F1" s="73"/>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row>
    <row r="2" spans="1:47" ht="22.5">
      <c r="A2" s="1" t="str">
        <f>N0_Cover!$B$12</f>
        <v>Scottish Power Transmission</v>
      </c>
      <c r="B2" s="1"/>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row>
    <row r="3" spans="1:47" ht="19.5">
      <c r="A3" s="5" t="str">
        <f>"Workbook " &amp; N0_Cover!$B$12</f>
        <v>Workbook Scottish Power Transmission</v>
      </c>
      <c r="B3" s="5"/>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row>
    <row r="4" spans="1:47" ht="18">
      <c r="A4" s="7" t="str">
        <f>"Submission Version " &amp; N0_Cover!$B$15 &amp; " - Submitted on " &amp; TEXT(N0_Cover!$B$16,"dd mmm yyyy")</f>
        <v>Submission Version 3.0 - Submitted on 09 Dec 2019</v>
      </c>
      <c r="B4" s="7"/>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row>
    <row r="5" spans="1:47" ht="18">
      <c r="A5" s="7" t="str">
        <f>"Template Version: " &amp; N0_Cover!$B$11</f>
        <v>Template Version: v3.0</v>
      </c>
      <c r="B5" s="7"/>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row>
    <row r="6" spans="1:47" ht="19.5">
      <c r="A6" s="5" t="str">
        <f ca="1">"Sheet: " &amp;VLOOKUP(RIGHT(CELL("filename",A1),LEN(CELL("filename",A1))-FIND("]",CELL("filename",A1))),'N0.1_Contents'!$A$11:$B$87,2,FALSE)</f>
        <v>Sheet: N3.04 132kV Underground Cable</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row>
    <row r="7" spans="1:47" ht="18">
      <c r="A7" s="7" t="str">
        <f>"Prices Base: " &amp; 'N0.5_Data_Constants'!C13</f>
        <v>Prices Base: 2018/19</v>
      </c>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row>
    <row r="8" spans="1:47" s="168" customFormat="1">
      <c r="A8" s="171" t="str">
        <f ca="1">"Error Checks: " &amp; IF(ISERROR(MATCH("Error",$A$9:$AU$9,0)),"OK","Error")</f>
        <v>Error Checks: OK</v>
      </c>
      <c r="B8" s="171"/>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row>
    <row r="9" spans="1:47" s="168" customFormat="1">
      <c r="A9" s="173" t="str">
        <f t="shared" ref="A9:AU9" ca="1" si="0">IF(ISERROR(MATCH("Error",A10:A55,0)),"-","Error")</f>
        <v>-</v>
      </c>
      <c r="B9" s="173" t="str">
        <f t="shared" si="0"/>
        <v>-</v>
      </c>
      <c r="C9" s="173" t="str">
        <f t="shared" si="0"/>
        <v>-</v>
      </c>
      <c r="D9" s="173" t="str">
        <f t="shared" si="0"/>
        <v>-</v>
      </c>
      <c r="E9" s="173" t="str">
        <f t="shared" si="0"/>
        <v>-</v>
      </c>
      <c r="F9" s="173" t="str">
        <f t="shared" si="0"/>
        <v>-</v>
      </c>
      <c r="G9" s="173" t="str">
        <f t="shared" si="0"/>
        <v>-</v>
      </c>
      <c r="H9" s="173" t="str">
        <f t="shared" si="0"/>
        <v>-</v>
      </c>
      <c r="I9" s="173" t="str">
        <f t="shared" si="0"/>
        <v>-</v>
      </c>
      <c r="J9" s="173" t="str">
        <f t="shared" si="0"/>
        <v>-</v>
      </c>
      <c r="K9" s="173" t="str">
        <f t="shared" si="0"/>
        <v>-</v>
      </c>
      <c r="L9" s="173" t="str">
        <f t="shared" si="0"/>
        <v>-</v>
      </c>
      <c r="M9" s="173" t="str">
        <f t="shared" si="0"/>
        <v>-</v>
      </c>
      <c r="N9" s="173" t="str">
        <f t="shared" si="0"/>
        <v>-</v>
      </c>
      <c r="O9" s="173" t="str">
        <f t="shared" si="0"/>
        <v>-</v>
      </c>
      <c r="P9" s="173" t="str">
        <f t="shared" si="0"/>
        <v>-</v>
      </c>
      <c r="Q9" s="173" t="str">
        <f t="shared" si="0"/>
        <v>-</v>
      </c>
      <c r="R9" s="173" t="str">
        <f t="shared" si="0"/>
        <v>-</v>
      </c>
      <c r="S9" s="173" t="str">
        <f t="shared" ca="1" si="0"/>
        <v>-</v>
      </c>
      <c r="T9" s="173" t="str">
        <f t="shared" si="0"/>
        <v>-</v>
      </c>
      <c r="U9" s="173" t="str">
        <f t="shared" si="0"/>
        <v>-</v>
      </c>
      <c r="V9" s="173" t="str">
        <f t="shared" ca="1" si="0"/>
        <v>-</v>
      </c>
      <c r="W9" s="173" t="str">
        <f t="shared" si="0"/>
        <v>-</v>
      </c>
      <c r="X9" s="173" t="str">
        <f t="shared" ca="1" si="0"/>
        <v>-</v>
      </c>
      <c r="Y9" s="173" t="str">
        <f t="shared" si="0"/>
        <v>-</v>
      </c>
      <c r="Z9" s="173" t="str">
        <f t="shared" si="0"/>
        <v>-</v>
      </c>
      <c r="AA9" s="173" t="str">
        <f t="shared" si="0"/>
        <v>-</v>
      </c>
      <c r="AB9" s="173" t="str">
        <f t="shared" si="0"/>
        <v>-</v>
      </c>
      <c r="AC9" s="173" t="str">
        <f t="shared" si="0"/>
        <v>-</v>
      </c>
      <c r="AD9" s="173" t="str">
        <f t="shared" si="0"/>
        <v>-</v>
      </c>
      <c r="AE9" s="173" t="str">
        <f t="shared" si="0"/>
        <v>-</v>
      </c>
      <c r="AF9" s="173" t="str">
        <f t="shared" si="0"/>
        <v>-</v>
      </c>
      <c r="AG9" s="173" t="str">
        <f t="shared" si="0"/>
        <v>-</v>
      </c>
      <c r="AH9" s="173" t="str">
        <f t="shared" si="0"/>
        <v>-</v>
      </c>
      <c r="AI9" s="173" t="str">
        <f t="shared" ca="1" si="0"/>
        <v>-</v>
      </c>
      <c r="AJ9" s="173" t="str">
        <f t="shared" si="0"/>
        <v>-</v>
      </c>
      <c r="AK9" s="173" t="str">
        <f t="shared" si="0"/>
        <v>-</v>
      </c>
      <c r="AL9" s="173" t="str">
        <f t="shared" si="0"/>
        <v>-</v>
      </c>
      <c r="AM9" s="173" t="str">
        <f t="shared" si="0"/>
        <v>-</v>
      </c>
      <c r="AN9" s="173" t="str">
        <f t="shared" si="0"/>
        <v>-</v>
      </c>
      <c r="AO9" s="173" t="str">
        <f t="shared" si="0"/>
        <v>-</v>
      </c>
      <c r="AP9" s="173" t="str">
        <f t="shared" si="0"/>
        <v>-</v>
      </c>
      <c r="AQ9" s="173" t="str">
        <f t="shared" si="0"/>
        <v>-</v>
      </c>
      <c r="AR9" s="173" t="str">
        <f t="shared" si="0"/>
        <v>-</v>
      </c>
      <c r="AS9" s="173" t="str">
        <f t="shared" si="0"/>
        <v>-</v>
      </c>
      <c r="AT9" s="173" t="str">
        <f t="shared" si="0"/>
        <v>-</v>
      </c>
      <c r="AU9" s="173" t="str">
        <f t="shared" si="0"/>
        <v>-</v>
      </c>
    </row>
    <row r="12" spans="1:47" ht="19.5">
      <c r="A12" s="11" t="str">
        <f ca="1">SUBSTITUTE(VLOOKUP(RIGHT(CELL("filename",A1),LEN(CELL("filename",A1))-FIND("]",CELL("filename",A1))),'N0.1_Contents'!$A$11:$B$87,2,FALSE), LEFT(VLOOKUP(RIGHT(CELL("filename",A1),LEN(CELL("filename",A1))-FIND("]",CELL("filename",A1))),'N0.1_Contents'!$A$11:$B$87,2,FALSE),FIND(" ",VLOOKUP(RIGHT(CELL("filename",A1),LEN(CELL("filename",A1))-FIND("]",CELL("filename",A1))),'N0.1_Contents'!$A$11:$B$87,2,FALSE))),"")</f>
        <v>132kV Underground Cable</v>
      </c>
      <c r="B12" s="11"/>
      <c r="D12"/>
      <c r="F12" s="11" t="s">
        <v>0</v>
      </c>
      <c r="S12" s="11" t="s">
        <v>2</v>
      </c>
      <c r="W12" s="190" t="s">
        <v>331</v>
      </c>
      <c r="X12" s="189" t="str">
        <f ca="1">VLOOKUP(A12, 'N0.6_Lookup_References'!A14:B50, 2, FALSE)</f>
        <v>km</v>
      </c>
      <c r="AI12" s="11"/>
    </row>
    <row r="13" spans="1:47" ht="15">
      <c r="C13" s="12"/>
      <c r="D13"/>
      <c r="S13" s="124" t="s">
        <v>152</v>
      </c>
      <c r="V13" s="124" t="s">
        <v>150</v>
      </c>
      <c r="AI13" s="124" t="s">
        <v>151</v>
      </c>
    </row>
    <row r="14" spans="1:47" s="112" customFormat="1" ht="13.9" customHeight="1" thickBot="1">
      <c r="A14" s="297" t="s">
        <v>24</v>
      </c>
      <c r="B14" s="299" t="s">
        <v>384</v>
      </c>
      <c r="C14" s="111"/>
      <c r="D14" s="104"/>
      <c r="E14" s="101"/>
      <c r="F14" s="110" t="s">
        <v>53</v>
      </c>
      <c r="G14" s="109" t="s">
        <v>14</v>
      </c>
      <c r="H14" s="21" t="s">
        <v>15</v>
      </c>
      <c r="I14" s="22" t="s">
        <v>16</v>
      </c>
      <c r="J14" s="23" t="s">
        <v>17</v>
      </c>
      <c r="K14" s="24" t="s">
        <v>18</v>
      </c>
      <c r="L14" s="25" t="s">
        <v>19</v>
      </c>
      <c r="M14" s="26" t="s">
        <v>20</v>
      </c>
      <c r="N14" s="29" t="s">
        <v>21</v>
      </c>
      <c r="O14" s="27" t="s">
        <v>22</v>
      </c>
      <c r="P14" s="31" t="s">
        <v>23</v>
      </c>
      <c r="Q14" s="108" t="s">
        <v>29</v>
      </c>
      <c r="R14" s="101"/>
      <c r="S14" s="110" t="s">
        <v>53</v>
      </c>
      <c r="T14" s="110" t="s">
        <v>94</v>
      </c>
      <c r="U14" s="101"/>
      <c r="V14" s="110" t="s">
        <v>53</v>
      </c>
      <c r="W14" s="109" t="s">
        <v>14</v>
      </c>
      <c r="X14" s="21" t="s">
        <v>15</v>
      </c>
      <c r="Y14" s="22" t="s">
        <v>16</v>
      </c>
      <c r="Z14" s="23" t="s">
        <v>17</v>
      </c>
      <c r="AA14" s="24" t="s">
        <v>18</v>
      </c>
      <c r="AB14" s="25" t="s">
        <v>19</v>
      </c>
      <c r="AC14" s="26" t="s">
        <v>20</v>
      </c>
      <c r="AD14" s="29" t="s">
        <v>21</v>
      </c>
      <c r="AE14" s="27" t="s">
        <v>22</v>
      </c>
      <c r="AF14" s="31" t="s">
        <v>23</v>
      </c>
      <c r="AG14" s="108" t="s">
        <v>29</v>
      </c>
      <c r="AH14" s="101"/>
      <c r="AI14" s="110" t="s">
        <v>53</v>
      </c>
      <c r="AJ14" s="109" t="s">
        <v>5</v>
      </c>
      <c r="AK14" s="21" t="s">
        <v>6</v>
      </c>
      <c r="AL14" s="22" t="s">
        <v>7</v>
      </c>
      <c r="AM14" s="23" t="s">
        <v>8</v>
      </c>
      <c r="AN14" s="24" t="s">
        <v>9</v>
      </c>
      <c r="AO14" s="25" t="s">
        <v>116</v>
      </c>
      <c r="AP14" s="26" t="s">
        <v>117</v>
      </c>
      <c r="AQ14" s="29" t="s">
        <v>118</v>
      </c>
      <c r="AR14" s="27" t="s">
        <v>119</v>
      </c>
      <c r="AS14" s="31" t="s">
        <v>120</v>
      </c>
      <c r="AT14" s="108" t="s">
        <v>29</v>
      </c>
      <c r="AU14" s="108" t="s">
        <v>47</v>
      </c>
    </row>
    <row r="15" spans="1:47" s="112" customFormat="1" ht="14.25" customHeight="1">
      <c r="A15" s="298"/>
      <c r="B15" s="300"/>
      <c r="C15" s="107" t="s">
        <v>383</v>
      </c>
      <c r="D15" s="104"/>
      <c r="E15" s="101"/>
      <c r="F15" s="103" t="s">
        <v>205</v>
      </c>
      <c r="G15" s="34"/>
      <c r="H15" s="34"/>
      <c r="I15" s="34"/>
      <c r="J15" s="34"/>
      <c r="K15" s="34"/>
      <c r="L15" s="34"/>
      <c r="M15" s="34"/>
      <c r="N15" s="34"/>
      <c r="O15" s="34"/>
      <c r="P15" s="34"/>
      <c r="Q15" s="35">
        <f t="shared" ref="Q15:Q34" si="1">SUM(G15:P15)</f>
        <v>0</v>
      </c>
      <c r="R15" s="101"/>
      <c r="S15" s="103"/>
      <c r="T15" s="34"/>
      <c r="U15" s="101"/>
      <c r="V15" s="103"/>
      <c r="W15" s="34"/>
      <c r="X15" s="34"/>
      <c r="Y15" s="34"/>
      <c r="Z15" s="34"/>
      <c r="AA15" s="34"/>
      <c r="AB15" s="34"/>
      <c r="AC15" s="34"/>
      <c r="AD15" s="34"/>
      <c r="AE15" s="34"/>
      <c r="AF15" s="34"/>
      <c r="AG15" s="35">
        <f t="shared" ref="AG15:AG33" si="2">SUM(W15:AF15)</f>
        <v>0</v>
      </c>
      <c r="AH15" s="101"/>
      <c r="AI15" s="103"/>
      <c r="AJ15" s="34"/>
      <c r="AK15" s="34"/>
      <c r="AL15" s="34"/>
      <c r="AM15" s="34"/>
      <c r="AN15" s="34"/>
      <c r="AO15" s="34"/>
      <c r="AP15" s="34"/>
      <c r="AQ15" s="34"/>
      <c r="AR15" s="34"/>
      <c r="AS15" s="34"/>
      <c r="AT15" s="35">
        <f t="shared" ref="AT15:AT33" si="3">SUM(AJ15:AS15)</f>
        <v>0</v>
      </c>
      <c r="AU15" s="103"/>
    </row>
    <row r="16" spans="1:47" s="112" customFormat="1" ht="14.25">
      <c r="A16" s="298"/>
      <c r="B16" s="300"/>
      <c r="C16" s="105" t="s">
        <v>554</v>
      </c>
      <c r="D16" s="104"/>
      <c r="E16" s="101"/>
      <c r="F16" s="103" t="s">
        <v>105</v>
      </c>
      <c r="G16" s="150">
        <v>3.0085297934758538E-3</v>
      </c>
      <c r="H16" s="150">
        <v>3.2310672403987151</v>
      </c>
      <c r="I16" s="150">
        <v>10.429903900653558</v>
      </c>
      <c r="J16" s="150">
        <v>0.21028498670768381</v>
      </c>
      <c r="K16" s="150">
        <v>0.19195141652511055</v>
      </c>
      <c r="L16" s="150">
        <v>12.965709041179855</v>
      </c>
      <c r="M16" s="150">
        <v>0</v>
      </c>
      <c r="N16" s="150">
        <v>0</v>
      </c>
      <c r="O16" s="150">
        <v>0</v>
      </c>
      <c r="P16" s="150">
        <v>0</v>
      </c>
      <c r="Q16" s="35">
        <f t="shared" si="1"/>
        <v>27.031925115258396</v>
      </c>
      <c r="R16" s="101"/>
      <c r="S16" s="103" t="str">
        <f ca="1">$X$12</f>
        <v>km</v>
      </c>
      <c r="T16" s="34"/>
      <c r="U16" s="101"/>
      <c r="V16" s="103" t="str">
        <f ca="1">$X$12</f>
        <v>km</v>
      </c>
      <c r="W16" s="150">
        <v>81.158200000000036</v>
      </c>
      <c r="X16" s="150">
        <v>132.58750000000012</v>
      </c>
      <c r="Y16" s="150">
        <v>36.64889999999999</v>
      </c>
      <c r="Z16" s="150">
        <v>0.50219999999999998</v>
      </c>
      <c r="AA16" s="150">
        <v>0.25969999999999999</v>
      </c>
      <c r="AB16" s="150">
        <v>15.088899999999995</v>
      </c>
      <c r="AC16" s="150">
        <v>0</v>
      </c>
      <c r="AD16" s="150">
        <v>0</v>
      </c>
      <c r="AE16" s="150">
        <v>0</v>
      </c>
      <c r="AF16" s="150">
        <v>0</v>
      </c>
      <c r="AG16" s="35">
        <f t="shared" si="2"/>
        <v>266.24540000000013</v>
      </c>
      <c r="AH16" s="101"/>
      <c r="AI16" s="103" t="str">
        <f ca="1">$X$12</f>
        <v>km</v>
      </c>
      <c r="AJ16" s="150">
        <v>203.36550000000017</v>
      </c>
      <c r="AK16" s="150">
        <v>15.245300000000002</v>
      </c>
      <c r="AL16" s="150">
        <v>6.2163999999999975</v>
      </c>
      <c r="AM16" s="150">
        <v>7.2497999999999987</v>
      </c>
      <c r="AN16" s="150">
        <v>0.50219999999999998</v>
      </c>
      <c r="AO16" s="150">
        <v>1.1071</v>
      </c>
      <c r="AP16" s="150">
        <v>11.123899999999999</v>
      </c>
      <c r="AQ16" s="150">
        <v>21.435199999999984</v>
      </c>
      <c r="AR16" s="150">
        <v>0</v>
      </c>
      <c r="AS16" s="150">
        <v>0</v>
      </c>
      <c r="AT16" s="35">
        <f t="shared" si="3"/>
        <v>266.24540000000013</v>
      </c>
      <c r="AU16" s="103" t="str">
        <f>IF(ABS(AG16-AT16)&lt;0.01,"OK","Error")</f>
        <v>OK</v>
      </c>
    </row>
    <row r="17" spans="1:47" s="112" customFormat="1" ht="14.25">
      <c r="A17" s="298"/>
      <c r="B17" s="300"/>
      <c r="C17" s="302" t="s">
        <v>115</v>
      </c>
      <c r="D17" s="104" t="s">
        <v>206</v>
      </c>
      <c r="E17" s="101"/>
      <c r="F17" s="103" t="s">
        <v>105</v>
      </c>
      <c r="G17" s="150">
        <v>2.7962701745172934E-5</v>
      </c>
      <c r="H17" s="151">
        <v>0</v>
      </c>
      <c r="I17" s="151">
        <v>0</v>
      </c>
      <c r="J17" s="151">
        <v>0</v>
      </c>
      <c r="K17" s="151">
        <v>0</v>
      </c>
      <c r="L17" s="151">
        <v>0</v>
      </c>
      <c r="M17" s="151">
        <v>0</v>
      </c>
      <c r="N17" s="151">
        <v>0</v>
      </c>
      <c r="O17" s="151">
        <v>0</v>
      </c>
      <c r="P17" s="151">
        <v>0</v>
      </c>
      <c r="Q17" s="35">
        <f t="shared" si="1"/>
        <v>2.7962701745172934E-5</v>
      </c>
      <c r="R17" s="101"/>
      <c r="S17" s="103" t="str">
        <f t="shared" ref="S17:S34" ca="1" si="4">$X$12</f>
        <v>km</v>
      </c>
      <c r="T17" s="106">
        <v>0.76</v>
      </c>
      <c r="U17" s="101"/>
      <c r="V17" s="103" t="str">
        <f t="shared" ref="V17:V34" ca="1" si="5">$X$12</f>
        <v>km</v>
      </c>
      <c r="W17" s="150">
        <v>0.76</v>
      </c>
      <c r="X17" s="151">
        <v>0</v>
      </c>
      <c r="Y17" s="151">
        <v>0</v>
      </c>
      <c r="Z17" s="151">
        <v>0</v>
      </c>
      <c r="AA17" s="151">
        <v>0</v>
      </c>
      <c r="AB17" s="151">
        <v>0</v>
      </c>
      <c r="AC17" s="151">
        <v>0</v>
      </c>
      <c r="AD17" s="151">
        <v>0</v>
      </c>
      <c r="AE17" s="151">
        <v>0</v>
      </c>
      <c r="AF17" s="151">
        <v>0</v>
      </c>
      <c r="AG17" s="35">
        <f t="shared" si="2"/>
        <v>0.76</v>
      </c>
      <c r="AH17" s="101"/>
      <c r="AI17" s="103" t="str">
        <f t="shared" ref="AI17:AI34" ca="1" si="6">$X$12</f>
        <v>km</v>
      </c>
      <c r="AJ17" s="150">
        <v>0.76</v>
      </c>
      <c r="AK17" s="151">
        <v>0</v>
      </c>
      <c r="AL17" s="151">
        <v>0</v>
      </c>
      <c r="AM17" s="151">
        <v>0</v>
      </c>
      <c r="AN17" s="151">
        <v>0</v>
      </c>
      <c r="AO17" s="151">
        <v>0</v>
      </c>
      <c r="AP17" s="151">
        <v>0</v>
      </c>
      <c r="AQ17" s="151">
        <v>0</v>
      </c>
      <c r="AR17" s="151">
        <v>0</v>
      </c>
      <c r="AS17" s="151">
        <v>0</v>
      </c>
      <c r="AT17" s="35">
        <f t="shared" si="3"/>
        <v>0.76</v>
      </c>
      <c r="AU17" s="103" t="str">
        <f t="shared" ref="AU17:AU34" si="7">IF(ABS(AG17-AT17)&lt;0.01,"OK","Error")</f>
        <v>OK</v>
      </c>
    </row>
    <row r="18" spans="1:47" s="112" customFormat="1" ht="14.25">
      <c r="A18" s="298"/>
      <c r="B18" s="300"/>
      <c r="C18" s="302"/>
      <c r="D18" s="104" t="s">
        <v>207</v>
      </c>
      <c r="E18" s="101"/>
      <c r="F18" s="103" t="s">
        <v>105</v>
      </c>
      <c r="G18" s="150">
        <v>0</v>
      </c>
      <c r="H18" s="151">
        <v>0</v>
      </c>
      <c r="I18" s="151">
        <v>0</v>
      </c>
      <c r="J18" s="151">
        <v>0</v>
      </c>
      <c r="K18" s="151">
        <v>0</v>
      </c>
      <c r="L18" s="151">
        <v>0</v>
      </c>
      <c r="M18" s="151">
        <v>0</v>
      </c>
      <c r="N18" s="151">
        <v>0</v>
      </c>
      <c r="O18" s="151">
        <v>0</v>
      </c>
      <c r="P18" s="151">
        <v>0</v>
      </c>
      <c r="Q18" s="35">
        <f t="shared" si="1"/>
        <v>0</v>
      </c>
      <c r="R18" s="101"/>
      <c r="S18" s="103" t="str">
        <f t="shared" ca="1" si="4"/>
        <v>km</v>
      </c>
      <c r="T18" s="106">
        <v>0</v>
      </c>
      <c r="U18" s="101"/>
      <c r="V18" s="103" t="str">
        <f t="shared" ca="1" si="5"/>
        <v>km</v>
      </c>
      <c r="W18" s="150">
        <v>0</v>
      </c>
      <c r="X18" s="151">
        <v>0</v>
      </c>
      <c r="Y18" s="151">
        <v>0</v>
      </c>
      <c r="Z18" s="151">
        <v>0</v>
      </c>
      <c r="AA18" s="151">
        <v>0</v>
      </c>
      <c r="AB18" s="151">
        <v>0</v>
      </c>
      <c r="AC18" s="151">
        <v>0</v>
      </c>
      <c r="AD18" s="151">
        <v>0</v>
      </c>
      <c r="AE18" s="151">
        <v>0</v>
      </c>
      <c r="AF18" s="151">
        <v>0</v>
      </c>
      <c r="AG18" s="35">
        <f t="shared" si="2"/>
        <v>0</v>
      </c>
      <c r="AH18" s="101"/>
      <c r="AI18" s="103" t="str">
        <f t="shared" ca="1" si="6"/>
        <v>km</v>
      </c>
      <c r="AJ18" s="150">
        <v>0</v>
      </c>
      <c r="AK18" s="151">
        <v>0</v>
      </c>
      <c r="AL18" s="151">
        <v>0</v>
      </c>
      <c r="AM18" s="151">
        <v>0</v>
      </c>
      <c r="AN18" s="151">
        <v>0</v>
      </c>
      <c r="AO18" s="151">
        <v>0</v>
      </c>
      <c r="AP18" s="151">
        <v>0</v>
      </c>
      <c r="AQ18" s="151">
        <v>0</v>
      </c>
      <c r="AR18" s="151">
        <v>0</v>
      </c>
      <c r="AS18" s="151">
        <v>0</v>
      </c>
      <c r="AT18" s="35">
        <f t="shared" si="3"/>
        <v>0</v>
      </c>
      <c r="AU18" s="103" t="str">
        <f t="shared" si="7"/>
        <v>OK</v>
      </c>
    </row>
    <row r="19" spans="1:47" s="112" customFormat="1" ht="14.25">
      <c r="A19" s="298"/>
      <c r="B19" s="300"/>
      <c r="C19" s="302"/>
      <c r="D19" s="104" t="s">
        <v>3</v>
      </c>
      <c r="E19" s="101"/>
      <c r="F19" s="103" t="s">
        <v>105</v>
      </c>
      <c r="G19" s="150">
        <v>-5.6039929575747455E-5</v>
      </c>
      <c r="H19" s="151">
        <v>2.6166871178457729E-2</v>
      </c>
      <c r="I19" s="151">
        <v>-0.46309076418430628</v>
      </c>
      <c r="J19" s="151">
        <v>1.6128777722782637</v>
      </c>
      <c r="K19" s="151">
        <v>1.7941144178061474E-2</v>
      </c>
      <c r="L19" s="151">
        <v>0.35354287527700734</v>
      </c>
      <c r="M19" s="151">
        <v>1.8996067465186606</v>
      </c>
      <c r="N19" s="151">
        <v>0</v>
      </c>
      <c r="O19" s="151">
        <v>0</v>
      </c>
      <c r="P19" s="151">
        <v>0</v>
      </c>
      <c r="Q19" s="35">
        <f t="shared" si="1"/>
        <v>3.4469886053165686</v>
      </c>
      <c r="R19" s="101"/>
      <c r="S19" s="103" t="str">
        <f t="shared" ca="1" si="4"/>
        <v>km</v>
      </c>
      <c r="T19" s="34"/>
      <c r="U19" s="101"/>
      <c r="V19" s="103" t="str">
        <f t="shared" ca="1" si="5"/>
        <v>km</v>
      </c>
      <c r="W19" s="150">
        <v>-2.6519000000000688</v>
      </c>
      <c r="X19" s="151">
        <v>2.4433999999998548</v>
      </c>
      <c r="Y19" s="151">
        <v>-3.3554999999999922</v>
      </c>
      <c r="Z19" s="151">
        <v>3.5640000000000001</v>
      </c>
      <c r="AA19" s="151">
        <v>0</v>
      </c>
      <c r="AB19" s="151">
        <v>-1.8150999999999975</v>
      </c>
      <c r="AC19" s="151">
        <v>1.8150999999999999</v>
      </c>
      <c r="AD19" s="151">
        <v>0</v>
      </c>
      <c r="AE19" s="151">
        <v>0</v>
      </c>
      <c r="AF19" s="151">
        <v>0</v>
      </c>
      <c r="AG19" s="35">
        <f t="shared" si="2"/>
        <v>-2.0361490271625371E-13</v>
      </c>
      <c r="AH19" s="101"/>
      <c r="AI19" s="103" t="str">
        <f t="shared" ca="1" si="6"/>
        <v>km</v>
      </c>
      <c r="AJ19" s="150">
        <v>0</v>
      </c>
      <c r="AK19" s="151">
        <v>0</v>
      </c>
      <c r="AL19" s="151">
        <v>-2.1328999999999985</v>
      </c>
      <c r="AM19" s="151">
        <v>1.4812999999999992</v>
      </c>
      <c r="AN19" s="151">
        <v>0.14940000000000009</v>
      </c>
      <c r="AO19" s="151">
        <v>0.50219999999999998</v>
      </c>
      <c r="AP19" s="151">
        <v>-3.5138999999999969</v>
      </c>
      <c r="AQ19" s="151">
        <v>-7.4061999999999895</v>
      </c>
      <c r="AR19" s="151">
        <v>10.9201</v>
      </c>
      <c r="AS19" s="151">
        <v>0</v>
      </c>
      <c r="AT19" s="35">
        <f t="shared" si="3"/>
        <v>1.4210854715202004E-14</v>
      </c>
      <c r="AU19" s="103" t="str">
        <f t="shared" si="7"/>
        <v>OK</v>
      </c>
    </row>
    <row r="20" spans="1:47" s="112" customFormat="1" ht="14.25">
      <c r="A20" s="298"/>
      <c r="B20" s="300"/>
      <c r="C20" s="302"/>
      <c r="D20" s="104" t="s">
        <v>114</v>
      </c>
      <c r="E20" s="101"/>
      <c r="F20" s="103" t="s">
        <v>105</v>
      </c>
      <c r="G20" s="150">
        <v>0</v>
      </c>
      <c r="H20" s="151">
        <v>0</v>
      </c>
      <c r="I20" s="151">
        <v>0</v>
      </c>
      <c r="J20" s="151">
        <v>0</v>
      </c>
      <c r="K20" s="151">
        <v>0</v>
      </c>
      <c r="L20" s="151">
        <v>0</v>
      </c>
      <c r="M20" s="151">
        <v>0</v>
      </c>
      <c r="N20" s="151">
        <v>0</v>
      </c>
      <c r="O20" s="151">
        <v>0</v>
      </c>
      <c r="P20" s="151">
        <v>0</v>
      </c>
      <c r="Q20" s="35">
        <f t="shared" si="1"/>
        <v>0</v>
      </c>
      <c r="R20" s="101"/>
      <c r="S20" s="103" t="str">
        <f t="shared" ca="1" si="4"/>
        <v>km</v>
      </c>
      <c r="T20" s="106">
        <v>0</v>
      </c>
      <c r="U20" s="101"/>
      <c r="V20" s="103" t="str">
        <f t="shared" ca="1" si="5"/>
        <v>km</v>
      </c>
      <c r="W20" s="150">
        <v>0</v>
      </c>
      <c r="X20" s="151">
        <v>0</v>
      </c>
      <c r="Y20" s="151">
        <v>0</v>
      </c>
      <c r="Z20" s="151">
        <v>0</v>
      </c>
      <c r="AA20" s="151">
        <v>0</v>
      </c>
      <c r="AB20" s="151">
        <v>0</v>
      </c>
      <c r="AC20" s="151">
        <v>0</v>
      </c>
      <c r="AD20" s="151">
        <v>0</v>
      </c>
      <c r="AE20" s="151">
        <v>0</v>
      </c>
      <c r="AF20" s="151">
        <v>0</v>
      </c>
      <c r="AG20" s="35">
        <f t="shared" si="2"/>
        <v>0</v>
      </c>
      <c r="AH20" s="101"/>
      <c r="AI20" s="103" t="str">
        <f t="shared" ca="1" si="6"/>
        <v>km</v>
      </c>
      <c r="AJ20" s="150">
        <v>0</v>
      </c>
      <c r="AK20" s="151">
        <v>0</v>
      </c>
      <c r="AL20" s="151">
        <v>0</v>
      </c>
      <c r="AM20" s="151">
        <v>0</v>
      </c>
      <c r="AN20" s="151">
        <v>0</v>
      </c>
      <c r="AO20" s="151">
        <v>0</v>
      </c>
      <c r="AP20" s="151">
        <v>0</v>
      </c>
      <c r="AQ20" s="151">
        <v>0</v>
      </c>
      <c r="AR20" s="151">
        <v>0</v>
      </c>
      <c r="AS20" s="151">
        <v>0</v>
      </c>
      <c r="AT20" s="35">
        <f t="shared" si="3"/>
        <v>0</v>
      </c>
      <c r="AU20" s="103" t="str">
        <f t="shared" si="7"/>
        <v>OK</v>
      </c>
    </row>
    <row r="21" spans="1:47" s="112" customFormat="1" ht="14.25">
      <c r="A21" s="298"/>
      <c r="B21" s="300"/>
      <c r="C21" s="302"/>
      <c r="D21" s="104" t="s">
        <v>104</v>
      </c>
      <c r="E21" s="101"/>
      <c r="F21" s="103" t="s">
        <v>105</v>
      </c>
      <c r="G21" s="34"/>
      <c r="H21" s="34"/>
      <c r="I21" s="34"/>
      <c r="J21" s="34"/>
      <c r="K21" s="34"/>
      <c r="L21" s="34"/>
      <c r="M21" s="34"/>
      <c r="N21" s="34"/>
      <c r="O21" s="34"/>
      <c r="P21" s="34"/>
      <c r="Q21" s="35">
        <f t="shared" si="1"/>
        <v>0</v>
      </c>
      <c r="R21" s="101"/>
      <c r="S21" s="103" t="str">
        <f t="shared" ca="1" si="4"/>
        <v>km</v>
      </c>
      <c r="T21" s="34"/>
      <c r="U21" s="101"/>
      <c r="V21" s="103" t="str">
        <f t="shared" ca="1" si="5"/>
        <v>km</v>
      </c>
      <c r="W21" s="34"/>
      <c r="X21" s="34"/>
      <c r="Y21" s="34"/>
      <c r="Z21" s="34"/>
      <c r="AA21" s="34"/>
      <c r="AB21" s="34"/>
      <c r="AC21" s="34"/>
      <c r="AD21" s="34"/>
      <c r="AE21" s="34"/>
      <c r="AF21" s="34"/>
      <c r="AG21" s="35">
        <f t="shared" si="2"/>
        <v>0</v>
      </c>
      <c r="AH21" s="101"/>
      <c r="AI21" s="103" t="str">
        <f t="shared" ca="1" si="6"/>
        <v>km</v>
      </c>
      <c r="AJ21" s="34"/>
      <c r="AK21" s="34"/>
      <c r="AL21" s="34"/>
      <c r="AM21" s="34"/>
      <c r="AN21" s="34"/>
      <c r="AO21" s="34"/>
      <c r="AP21" s="34"/>
      <c r="AQ21" s="34"/>
      <c r="AR21" s="34"/>
      <c r="AS21" s="34"/>
      <c r="AT21" s="35">
        <f t="shared" si="3"/>
        <v>0</v>
      </c>
      <c r="AU21" s="103" t="str">
        <f t="shared" si="7"/>
        <v>OK</v>
      </c>
    </row>
    <row r="22" spans="1:47" s="112" customFormat="1" ht="14.25">
      <c r="A22" s="298"/>
      <c r="B22" s="300"/>
      <c r="C22" s="302"/>
      <c r="D22" s="104" t="s">
        <v>113</v>
      </c>
      <c r="E22" s="101"/>
      <c r="F22" s="103" t="s">
        <v>105</v>
      </c>
      <c r="G22" s="150">
        <v>0</v>
      </c>
      <c r="H22" s="151">
        <v>0</v>
      </c>
      <c r="I22" s="151">
        <v>0</v>
      </c>
      <c r="J22" s="151">
        <v>0</v>
      </c>
      <c r="K22" s="151">
        <v>0</v>
      </c>
      <c r="L22" s="151">
        <v>0</v>
      </c>
      <c r="M22" s="151">
        <v>0</v>
      </c>
      <c r="N22" s="151">
        <v>0</v>
      </c>
      <c r="O22" s="151">
        <v>0</v>
      </c>
      <c r="P22" s="151">
        <v>0</v>
      </c>
      <c r="Q22" s="35">
        <f t="shared" si="1"/>
        <v>0</v>
      </c>
      <c r="R22" s="101"/>
      <c r="S22" s="103" t="str">
        <f t="shared" ca="1" si="4"/>
        <v>km</v>
      </c>
      <c r="T22" s="106">
        <v>0</v>
      </c>
      <c r="U22" s="101"/>
      <c r="V22" s="103" t="str">
        <f t="shared" ca="1" si="5"/>
        <v>km</v>
      </c>
      <c r="W22" s="150">
        <v>0</v>
      </c>
      <c r="X22" s="151">
        <v>0</v>
      </c>
      <c r="Y22" s="151">
        <v>0</v>
      </c>
      <c r="Z22" s="151">
        <v>0</v>
      </c>
      <c r="AA22" s="151">
        <v>0</v>
      </c>
      <c r="AB22" s="151">
        <v>0</v>
      </c>
      <c r="AC22" s="151">
        <v>0</v>
      </c>
      <c r="AD22" s="151">
        <v>0</v>
      </c>
      <c r="AE22" s="151">
        <v>0</v>
      </c>
      <c r="AF22" s="151">
        <v>0</v>
      </c>
      <c r="AG22" s="35">
        <f t="shared" si="2"/>
        <v>0</v>
      </c>
      <c r="AH22" s="101"/>
      <c r="AI22" s="103" t="str">
        <f t="shared" ca="1" si="6"/>
        <v>km</v>
      </c>
      <c r="AJ22" s="150">
        <v>0</v>
      </c>
      <c r="AK22" s="151">
        <v>0</v>
      </c>
      <c r="AL22" s="151">
        <v>0</v>
      </c>
      <c r="AM22" s="151">
        <v>0</v>
      </c>
      <c r="AN22" s="151">
        <v>0</v>
      </c>
      <c r="AO22" s="151">
        <v>0</v>
      </c>
      <c r="AP22" s="151">
        <v>0</v>
      </c>
      <c r="AQ22" s="151">
        <v>0</v>
      </c>
      <c r="AR22" s="151">
        <v>0</v>
      </c>
      <c r="AS22" s="151">
        <v>0</v>
      </c>
      <c r="AT22" s="35">
        <f t="shared" si="3"/>
        <v>0</v>
      </c>
      <c r="AU22" s="103" t="str">
        <f t="shared" si="7"/>
        <v>OK</v>
      </c>
    </row>
    <row r="23" spans="1:47" s="112" customFormat="1" ht="14.25">
      <c r="A23" s="298"/>
      <c r="B23" s="300"/>
      <c r="C23" s="302"/>
      <c r="D23" s="104" t="s">
        <v>389</v>
      </c>
      <c r="E23" s="101"/>
      <c r="F23" s="103" t="s">
        <v>105</v>
      </c>
      <c r="G23" s="150">
        <v>0</v>
      </c>
      <c r="H23" s="151">
        <v>0</v>
      </c>
      <c r="I23" s="151">
        <v>0</v>
      </c>
      <c r="J23" s="151">
        <v>0</v>
      </c>
      <c r="K23" s="151">
        <v>0</v>
      </c>
      <c r="L23" s="151">
        <v>0</v>
      </c>
      <c r="M23" s="151">
        <v>0</v>
      </c>
      <c r="N23" s="151">
        <v>0</v>
      </c>
      <c r="O23" s="151">
        <v>0</v>
      </c>
      <c r="P23" s="151">
        <v>0</v>
      </c>
      <c r="Q23" s="35">
        <f t="shared" si="1"/>
        <v>0</v>
      </c>
      <c r="R23" s="101"/>
      <c r="S23" s="103" t="str">
        <f t="shared" ca="1" si="4"/>
        <v>km</v>
      </c>
      <c r="T23" s="106">
        <v>0</v>
      </c>
      <c r="U23" s="101"/>
      <c r="V23" s="103" t="str">
        <f t="shared" ca="1" si="5"/>
        <v>km</v>
      </c>
      <c r="W23" s="150">
        <v>0</v>
      </c>
      <c r="X23" s="151">
        <v>0</v>
      </c>
      <c r="Y23" s="151">
        <v>0</v>
      </c>
      <c r="Z23" s="151">
        <v>0</v>
      </c>
      <c r="AA23" s="151">
        <v>0</v>
      </c>
      <c r="AB23" s="151">
        <v>0</v>
      </c>
      <c r="AC23" s="151">
        <v>0</v>
      </c>
      <c r="AD23" s="151">
        <v>0</v>
      </c>
      <c r="AE23" s="151">
        <v>0</v>
      </c>
      <c r="AF23" s="151">
        <v>0</v>
      </c>
      <c r="AG23" s="35">
        <f t="shared" si="2"/>
        <v>0</v>
      </c>
      <c r="AH23" s="101"/>
      <c r="AI23" s="103" t="str">
        <f t="shared" ca="1" si="6"/>
        <v>km</v>
      </c>
      <c r="AJ23" s="150">
        <v>0</v>
      </c>
      <c r="AK23" s="151">
        <v>0</v>
      </c>
      <c r="AL23" s="151">
        <v>0</v>
      </c>
      <c r="AM23" s="151">
        <v>0</v>
      </c>
      <c r="AN23" s="151">
        <v>0</v>
      </c>
      <c r="AO23" s="151">
        <v>0</v>
      </c>
      <c r="AP23" s="151">
        <v>0</v>
      </c>
      <c r="AQ23" s="151">
        <v>0</v>
      </c>
      <c r="AR23" s="151">
        <v>0</v>
      </c>
      <c r="AS23" s="151">
        <v>0</v>
      </c>
      <c r="AT23" s="35">
        <f t="shared" si="3"/>
        <v>0</v>
      </c>
      <c r="AU23" s="103" t="str">
        <f t="shared" si="7"/>
        <v>OK</v>
      </c>
    </row>
    <row r="24" spans="1:47" s="112" customFormat="1" ht="14.25">
      <c r="A24" s="298"/>
      <c r="B24" s="300"/>
      <c r="C24" s="302"/>
      <c r="D24" s="104" t="s">
        <v>112</v>
      </c>
      <c r="E24" s="101"/>
      <c r="F24" s="103" t="s">
        <v>105</v>
      </c>
      <c r="G24" s="150">
        <v>6.4387800071121892E-4</v>
      </c>
      <c r="H24" s="151">
        <v>-6.1699542022943736E-4</v>
      </c>
      <c r="I24" s="151">
        <v>0</v>
      </c>
      <c r="J24" s="151">
        <v>0</v>
      </c>
      <c r="K24" s="151">
        <v>0</v>
      </c>
      <c r="L24" s="151">
        <v>0</v>
      </c>
      <c r="M24" s="151">
        <v>0</v>
      </c>
      <c r="N24" s="151">
        <v>0</v>
      </c>
      <c r="O24" s="151">
        <v>0</v>
      </c>
      <c r="P24" s="151">
        <v>0</v>
      </c>
      <c r="Q24" s="35">
        <f t="shared" si="1"/>
        <v>2.6882580481781557E-5</v>
      </c>
      <c r="R24" s="101"/>
      <c r="S24" s="103" t="str">
        <f t="shared" ca="1" si="4"/>
        <v>km</v>
      </c>
      <c r="T24" s="106">
        <v>38.6</v>
      </c>
      <c r="U24" s="101"/>
      <c r="V24" s="103" t="str">
        <f t="shared" ca="1" si="5"/>
        <v>km</v>
      </c>
      <c r="W24" s="150">
        <v>35.4</v>
      </c>
      <c r="X24" s="151">
        <v>-3.1124000000000001</v>
      </c>
      <c r="Y24" s="151">
        <v>0</v>
      </c>
      <c r="Z24" s="151">
        <v>0</v>
      </c>
      <c r="AA24" s="151">
        <v>0</v>
      </c>
      <c r="AB24" s="151">
        <v>0</v>
      </c>
      <c r="AC24" s="151">
        <v>0</v>
      </c>
      <c r="AD24" s="151">
        <v>0</v>
      </c>
      <c r="AE24" s="151">
        <v>0</v>
      </c>
      <c r="AF24" s="151">
        <v>0</v>
      </c>
      <c r="AG24" s="35">
        <f t="shared" si="2"/>
        <v>32.287599999999998</v>
      </c>
      <c r="AH24" s="101"/>
      <c r="AI24" s="103" t="str">
        <f t="shared" ca="1" si="6"/>
        <v>km</v>
      </c>
      <c r="AJ24" s="150">
        <v>32.287599999999998</v>
      </c>
      <c r="AK24" s="151">
        <v>0</v>
      </c>
      <c r="AL24" s="151">
        <v>0</v>
      </c>
      <c r="AM24" s="151">
        <v>0</v>
      </c>
      <c r="AN24" s="151">
        <v>0</v>
      </c>
      <c r="AO24" s="151">
        <v>0</v>
      </c>
      <c r="AP24" s="151">
        <v>0</v>
      </c>
      <c r="AQ24" s="151">
        <v>0</v>
      </c>
      <c r="AR24" s="151">
        <v>0</v>
      </c>
      <c r="AS24" s="151">
        <v>0</v>
      </c>
      <c r="AT24" s="35">
        <f t="shared" si="3"/>
        <v>32.287599999999998</v>
      </c>
      <c r="AU24" s="103" t="str">
        <f t="shared" si="7"/>
        <v>OK</v>
      </c>
    </row>
    <row r="25" spans="1:47" s="112" customFormat="1" ht="14.25">
      <c r="A25" s="298"/>
      <c r="B25" s="300"/>
      <c r="C25" s="302"/>
      <c r="D25" s="104" t="s">
        <v>111</v>
      </c>
      <c r="E25" s="101"/>
      <c r="F25" s="103" t="s">
        <v>105</v>
      </c>
      <c r="G25" s="150">
        <v>0</v>
      </c>
      <c r="H25" s="151">
        <v>0</v>
      </c>
      <c r="I25" s="151">
        <v>0</v>
      </c>
      <c r="J25" s="151">
        <v>0</v>
      </c>
      <c r="K25" s="151">
        <v>0</v>
      </c>
      <c r="L25" s="151">
        <v>0</v>
      </c>
      <c r="M25" s="151">
        <v>0</v>
      </c>
      <c r="N25" s="151">
        <v>0</v>
      </c>
      <c r="O25" s="151">
        <v>0</v>
      </c>
      <c r="P25" s="151">
        <v>0</v>
      </c>
      <c r="Q25" s="35">
        <f t="shared" si="1"/>
        <v>0</v>
      </c>
      <c r="R25" s="101"/>
      <c r="S25" s="103" t="str">
        <f t="shared" ca="1" si="4"/>
        <v>km</v>
      </c>
      <c r="T25" s="106">
        <v>0</v>
      </c>
      <c r="U25" s="101"/>
      <c r="V25" s="103" t="str">
        <f t="shared" ca="1" si="5"/>
        <v>km</v>
      </c>
      <c r="W25" s="150">
        <v>0</v>
      </c>
      <c r="X25" s="151">
        <v>0</v>
      </c>
      <c r="Y25" s="151">
        <v>0</v>
      </c>
      <c r="Z25" s="151">
        <v>0</v>
      </c>
      <c r="AA25" s="151">
        <v>0</v>
      </c>
      <c r="AB25" s="151">
        <v>0</v>
      </c>
      <c r="AC25" s="151">
        <v>0</v>
      </c>
      <c r="AD25" s="151">
        <v>0</v>
      </c>
      <c r="AE25" s="151">
        <v>0</v>
      </c>
      <c r="AF25" s="151">
        <v>0</v>
      </c>
      <c r="AG25" s="35">
        <f t="shared" si="2"/>
        <v>0</v>
      </c>
      <c r="AH25" s="101"/>
      <c r="AI25" s="103" t="str">
        <f t="shared" ca="1" si="6"/>
        <v>km</v>
      </c>
      <c r="AJ25" s="150">
        <v>0</v>
      </c>
      <c r="AK25" s="151">
        <v>0</v>
      </c>
      <c r="AL25" s="151">
        <v>0</v>
      </c>
      <c r="AM25" s="151">
        <v>0</v>
      </c>
      <c r="AN25" s="151">
        <v>0</v>
      </c>
      <c r="AO25" s="151">
        <v>0</v>
      </c>
      <c r="AP25" s="151">
        <v>0</v>
      </c>
      <c r="AQ25" s="151">
        <v>0</v>
      </c>
      <c r="AR25" s="151">
        <v>0</v>
      </c>
      <c r="AS25" s="151">
        <v>0</v>
      </c>
      <c r="AT25" s="35">
        <f t="shared" si="3"/>
        <v>0</v>
      </c>
      <c r="AU25" s="103" t="str">
        <f t="shared" si="7"/>
        <v>OK</v>
      </c>
    </row>
    <row r="26" spans="1:47" s="112" customFormat="1" ht="14.25">
      <c r="A26" s="298"/>
      <c r="B26" s="300"/>
      <c r="C26" s="302"/>
      <c r="D26" s="104" t="s">
        <v>390</v>
      </c>
      <c r="E26" s="101"/>
      <c r="F26" s="103" t="s">
        <v>105</v>
      </c>
      <c r="G26" s="150">
        <v>0</v>
      </c>
      <c r="H26" s="151">
        <v>0</v>
      </c>
      <c r="I26" s="151">
        <v>0</v>
      </c>
      <c r="J26" s="151">
        <v>0</v>
      </c>
      <c r="K26" s="151">
        <v>0</v>
      </c>
      <c r="L26" s="151">
        <v>0</v>
      </c>
      <c r="M26" s="151">
        <v>0</v>
      </c>
      <c r="N26" s="151">
        <v>0</v>
      </c>
      <c r="O26" s="151">
        <v>0</v>
      </c>
      <c r="P26" s="151">
        <v>0</v>
      </c>
      <c r="Q26" s="35">
        <f t="shared" si="1"/>
        <v>0</v>
      </c>
      <c r="R26" s="101"/>
      <c r="S26" s="103" t="str">
        <f t="shared" ca="1" si="4"/>
        <v>km</v>
      </c>
      <c r="T26" s="106">
        <v>0</v>
      </c>
      <c r="U26" s="101"/>
      <c r="V26" s="103" t="str">
        <f t="shared" ca="1" si="5"/>
        <v>km</v>
      </c>
      <c r="W26" s="150">
        <v>0</v>
      </c>
      <c r="X26" s="151">
        <v>0</v>
      </c>
      <c r="Y26" s="151">
        <v>0</v>
      </c>
      <c r="Z26" s="151">
        <v>0</v>
      </c>
      <c r="AA26" s="151">
        <v>0</v>
      </c>
      <c r="AB26" s="151">
        <v>0</v>
      </c>
      <c r="AC26" s="151">
        <v>0</v>
      </c>
      <c r="AD26" s="151">
        <v>0</v>
      </c>
      <c r="AE26" s="151">
        <v>0</v>
      </c>
      <c r="AF26" s="151">
        <v>0</v>
      </c>
      <c r="AG26" s="35">
        <f t="shared" si="2"/>
        <v>0</v>
      </c>
      <c r="AH26" s="101"/>
      <c r="AI26" s="103" t="str">
        <f t="shared" ca="1" si="6"/>
        <v>km</v>
      </c>
      <c r="AJ26" s="150">
        <v>0</v>
      </c>
      <c r="AK26" s="151">
        <v>0</v>
      </c>
      <c r="AL26" s="151">
        <v>0</v>
      </c>
      <c r="AM26" s="151">
        <v>0</v>
      </c>
      <c r="AN26" s="151">
        <v>0</v>
      </c>
      <c r="AO26" s="151">
        <v>0</v>
      </c>
      <c r="AP26" s="151">
        <v>0</v>
      </c>
      <c r="AQ26" s="151">
        <v>0</v>
      </c>
      <c r="AR26" s="151">
        <v>0</v>
      </c>
      <c r="AS26" s="151">
        <v>0</v>
      </c>
      <c r="AT26" s="35">
        <f t="shared" si="3"/>
        <v>0</v>
      </c>
      <c r="AU26" s="103" t="str">
        <f t="shared" si="7"/>
        <v>OK</v>
      </c>
    </row>
    <row r="27" spans="1:47" s="112" customFormat="1" ht="14.25">
      <c r="A27" s="298"/>
      <c r="B27" s="300"/>
      <c r="C27" s="302"/>
      <c r="D27" s="104" t="s">
        <v>110</v>
      </c>
      <c r="E27" s="101"/>
      <c r="F27" s="103" t="s">
        <v>105</v>
      </c>
      <c r="G27" s="150">
        <v>0</v>
      </c>
      <c r="H27" s="151">
        <v>0</v>
      </c>
      <c r="I27" s="151">
        <v>0</v>
      </c>
      <c r="J27" s="151">
        <v>0</v>
      </c>
      <c r="K27" s="151">
        <v>0</v>
      </c>
      <c r="L27" s="151">
        <v>0</v>
      </c>
      <c r="M27" s="151">
        <v>0</v>
      </c>
      <c r="N27" s="151">
        <v>0</v>
      </c>
      <c r="O27" s="151">
        <v>0</v>
      </c>
      <c r="P27" s="151">
        <v>0</v>
      </c>
      <c r="Q27" s="35">
        <f t="shared" si="1"/>
        <v>0</v>
      </c>
      <c r="R27" s="101"/>
      <c r="S27" s="103" t="str">
        <f t="shared" ca="1" si="4"/>
        <v>km</v>
      </c>
      <c r="T27" s="106">
        <v>0</v>
      </c>
      <c r="U27" s="101"/>
      <c r="V27" s="103" t="str">
        <f t="shared" ca="1" si="5"/>
        <v>km</v>
      </c>
      <c r="W27" s="150">
        <v>0</v>
      </c>
      <c r="X27" s="151">
        <v>0</v>
      </c>
      <c r="Y27" s="151">
        <v>0</v>
      </c>
      <c r="Z27" s="151">
        <v>0</v>
      </c>
      <c r="AA27" s="151">
        <v>0</v>
      </c>
      <c r="AB27" s="151">
        <v>0</v>
      </c>
      <c r="AC27" s="151">
        <v>0</v>
      </c>
      <c r="AD27" s="151">
        <v>0</v>
      </c>
      <c r="AE27" s="151">
        <v>0</v>
      </c>
      <c r="AF27" s="151">
        <v>0</v>
      </c>
      <c r="AG27" s="35">
        <f t="shared" si="2"/>
        <v>0</v>
      </c>
      <c r="AH27" s="101"/>
      <c r="AI27" s="103" t="str">
        <f t="shared" ca="1" si="6"/>
        <v>km</v>
      </c>
      <c r="AJ27" s="150">
        <v>0</v>
      </c>
      <c r="AK27" s="151">
        <v>0</v>
      </c>
      <c r="AL27" s="151">
        <v>0</v>
      </c>
      <c r="AM27" s="151">
        <v>0</v>
      </c>
      <c r="AN27" s="151">
        <v>0</v>
      </c>
      <c r="AO27" s="151">
        <v>0</v>
      </c>
      <c r="AP27" s="151">
        <v>0</v>
      </c>
      <c r="AQ27" s="151">
        <v>0</v>
      </c>
      <c r="AR27" s="151">
        <v>0</v>
      </c>
      <c r="AS27" s="151">
        <v>0</v>
      </c>
      <c r="AT27" s="35">
        <f t="shared" si="3"/>
        <v>0</v>
      </c>
      <c r="AU27" s="103" t="str">
        <f t="shared" si="7"/>
        <v>OK</v>
      </c>
    </row>
    <row r="28" spans="1:47" s="112" customFormat="1" ht="14.25">
      <c r="A28" s="298"/>
      <c r="B28" s="300"/>
      <c r="C28" s="302"/>
      <c r="D28" s="104" t="str">
        <f>'N1.1_Intervention_Definitions'!A17</f>
        <v>Indirect Intervention</v>
      </c>
      <c r="E28" s="101"/>
      <c r="F28" s="103" t="s">
        <v>105</v>
      </c>
      <c r="G28" s="150">
        <v>0</v>
      </c>
      <c r="H28" s="151">
        <v>0</v>
      </c>
      <c r="I28" s="151">
        <v>0</v>
      </c>
      <c r="J28" s="151">
        <v>0</v>
      </c>
      <c r="K28" s="151">
        <v>0</v>
      </c>
      <c r="L28" s="151">
        <v>0</v>
      </c>
      <c r="M28" s="151">
        <v>0</v>
      </c>
      <c r="N28" s="151">
        <v>0</v>
      </c>
      <c r="O28" s="151">
        <v>0</v>
      </c>
      <c r="P28" s="151">
        <v>0</v>
      </c>
      <c r="Q28" s="35">
        <f t="shared" si="1"/>
        <v>0</v>
      </c>
      <c r="R28" s="101"/>
      <c r="S28" s="103" t="str">
        <f t="shared" ca="1" si="4"/>
        <v>km</v>
      </c>
      <c r="T28" s="106">
        <v>0</v>
      </c>
      <c r="U28" s="101"/>
      <c r="V28" s="103" t="str">
        <f t="shared" ca="1" si="5"/>
        <v>km</v>
      </c>
      <c r="W28" s="150">
        <v>0</v>
      </c>
      <c r="X28" s="151">
        <v>0</v>
      </c>
      <c r="Y28" s="151">
        <v>0</v>
      </c>
      <c r="Z28" s="151">
        <v>0</v>
      </c>
      <c r="AA28" s="151">
        <v>0</v>
      </c>
      <c r="AB28" s="151">
        <v>0</v>
      </c>
      <c r="AC28" s="151">
        <v>0</v>
      </c>
      <c r="AD28" s="151">
        <v>0</v>
      </c>
      <c r="AE28" s="151">
        <v>0</v>
      </c>
      <c r="AF28" s="151">
        <v>0</v>
      </c>
      <c r="AG28" s="35">
        <f t="shared" si="2"/>
        <v>0</v>
      </c>
      <c r="AH28" s="101"/>
      <c r="AI28" s="103" t="str">
        <f t="shared" ca="1" si="6"/>
        <v>km</v>
      </c>
      <c r="AJ28" s="150">
        <v>0</v>
      </c>
      <c r="AK28" s="151">
        <v>0</v>
      </c>
      <c r="AL28" s="151">
        <v>0</v>
      </c>
      <c r="AM28" s="151">
        <v>0</v>
      </c>
      <c r="AN28" s="151">
        <v>0</v>
      </c>
      <c r="AO28" s="151">
        <v>0</v>
      </c>
      <c r="AP28" s="151">
        <v>0</v>
      </c>
      <c r="AQ28" s="151">
        <v>0</v>
      </c>
      <c r="AR28" s="151">
        <v>0</v>
      </c>
      <c r="AS28" s="151">
        <v>0</v>
      </c>
      <c r="AT28" s="35">
        <f t="shared" si="3"/>
        <v>0</v>
      </c>
      <c r="AU28" s="103" t="str">
        <f t="shared" si="7"/>
        <v>OK</v>
      </c>
    </row>
    <row r="29" spans="1:47" s="112" customFormat="1" ht="14.25">
      <c r="A29" s="298"/>
      <c r="B29" s="300"/>
      <c r="C29" s="302"/>
      <c r="D29" s="104" t="s">
        <v>109</v>
      </c>
      <c r="E29" s="101"/>
      <c r="F29" s="103" t="s">
        <v>105</v>
      </c>
      <c r="G29" s="34"/>
      <c r="H29" s="34"/>
      <c r="I29" s="34"/>
      <c r="J29" s="34"/>
      <c r="K29" s="34"/>
      <c r="L29" s="34"/>
      <c r="M29" s="34"/>
      <c r="N29" s="34"/>
      <c r="O29" s="34"/>
      <c r="P29" s="34"/>
      <c r="Q29" s="35">
        <f t="shared" si="1"/>
        <v>0</v>
      </c>
      <c r="R29" s="101"/>
      <c r="S29" s="103" t="str">
        <f t="shared" ca="1" si="4"/>
        <v>km</v>
      </c>
      <c r="T29" s="34"/>
      <c r="U29" s="101"/>
      <c r="V29" s="103" t="str">
        <f t="shared" ca="1" si="5"/>
        <v>km</v>
      </c>
      <c r="W29" s="34"/>
      <c r="X29" s="34"/>
      <c r="Y29" s="34"/>
      <c r="Z29" s="34"/>
      <c r="AA29" s="34"/>
      <c r="AB29" s="34"/>
      <c r="AC29" s="34"/>
      <c r="AD29" s="34"/>
      <c r="AE29" s="34"/>
      <c r="AF29" s="34"/>
      <c r="AG29" s="35">
        <f t="shared" si="2"/>
        <v>0</v>
      </c>
      <c r="AH29" s="101"/>
      <c r="AI29" s="103" t="str">
        <f t="shared" ca="1" si="6"/>
        <v>km</v>
      </c>
      <c r="AJ29" s="34"/>
      <c r="AK29" s="34"/>
      <c r="AL29" s="34"/>
      <c r="AM29" s="34"/>
      <c r="AN29" s="34"/>
      <c r="AO29" s="34"/>
      <c r="AP29" s="34"/>
      <c r="AQ29" s="34"/>
      <c r="AR29" s="34"/>
      <c r="AS29" s="34"/>
      <c r="AT29" s="35">
        <f t="shared" si="3"/>
        <v>0</v>
      </c>
      <c r="AU29" s="103" t="str">
        <f t="shared" si="7"/>
        <v>OK</v>
      </c>
    </row>
    <row r="30" spans="1:47" s="112" customFormat="1" ht="14.25">
      <c r="A30" s="298"/>
      <c r="B30" s="300"/>
      <c r="C30" s="302"/>
      <c r="D30" s="104" t="s">
        <v>108</v>
      </c>
      <c r="E30" s="101"/>
      <c r="F30" s="103" t="s">
        <v>105</v>
      </c>
      <c r="G30" s="34"/>
      <c r="H30" s="34"/>
      <c r="I30" s="34"/>
      <c r="J30" s="34"/>
      <c r="K30" s="34"/>
      <c r="L30" s="34"/>
      <c r="M30" s="34"/>
      <c r="N30" s="34"/>
      <c r="O30" s="34"/>
      <c r="P30" s="34"/>
      <c r="Q30" s="35">
        <f t="shared" si="1"/>
        <v>0</v>
      </c>
      <c r="R30" s="101"/>
      <c r="S30" s="103" t="str">
        <f t="shared" ca="1" si="4"/>
        <v>km</v>
      </c>
      <c r="T30" s="34"/>
      <c r="U30" s="101"/>
      <c r="V30" s="103" t="str">
        <f t="shared" ca="1" si="5"/>
        <v>km</v>
      </c>
      <c r="W30" s="34"/>
      <c r="X30" s="34"/>
      <c r="Y30" s="34"/>
      <c r="Z30" s="34"/>
      <c r="AA30" s="34"/>
      <c r="AB30" s="34"/>
      <c r="AC30" s="34"/>
      <c r="AD30" s="34"/>
      <c r="AE30" s="34"/>
      <c r="AF30" s="34"/>
      <c r="AG30" s="35">
        <f t="shared" si="2"/>
        <v>0</v>
      </c>
      <c r="AH30" s="101"/>
      <c r="AI30" s="103" t="str">
        <f t="shared" ca="1" si="6"/>
        <v>km</v>
      </c>
      <c r="AJ30" s="34"/>
      <c r="AK30" s="34"/>
      <c r="AL30" s="34"/>
      <c r="AM30" s="34"/>
      <c r="AN30" s="34"/>
      <c r="AO30" s="34"/>
      <c r="AP30" s="34"/>
      <c r="AQ30" s="34"/>
      <c r="AR30" s="34"/>
      <c r="AS30" s="34"/>
      <c r="AT30" s="35">
        <f t="shared" si="3"/>
        <v>0</v>
      </c>
      <c r="AU30" s="103" t="str">
        <f t="shared" si="7"/>
        <v>OK</v>
      </c>
    </row>
    <row r="31" spans="1:47" s="112" customFormat="1" ht="14.25">
      <c r="A31" s="298"/>
      <c r="B31" s="300"/>
      <c r="C31" s="302"/>
      <c r="D31" s="104" t="s">
        <v>58</v>
      </c>
      <c r="E31" s="101"/>
      <c r="F31" s="103" t="s">
        <v>105</v>
      </c>
      <c r="G31" s="34"/>
      <c r="H31" s="34"/>
      <c r="I31" s="34"/>
      <c r="J31" s="34"/>
      <c r="K31" s="34"/>
      <c r="L31" s="34"/>
      <c r="M31" s="34"/>
      <c r="N31" s="34"/>
      <c r="O31" s="34"/>
      <c r="P31" s="34"/>
      <c r="Q31" s="35">
        <f t="shared" si="1"/>
        <v>0</v>
      </c>
      <c r="R31" s="101"/>
      <c r="S31" s="103" t="str">
        <f t="shared" ca="1" si="4"/>
        <v>km</v>
      </c>
      <c r="T31" s="34"/>
      <c r="U31" s="101"/>
      <c r="V31" s="103" t="str">
        <f t="shared" ca="1" si="5"/>
        <v>km</v>
      </c>
      <c r="W31" s="34"/>
      <c r="X31" s="34"/>
      <c r="Y31" s="34"/>
      <c r="Z31" s="34"/>
      <c r="AA31" s="34"/>
      <c r="AB31" s="34"/>
      <c r="AC31" s="34"/>
      <c r="AD31" s="34"/>
      <c r="AE31" s="34"/>
      <c r="AF31" s="34"/>
      <c r="AG31" s="35">
        <f t="shared" si="2"/>
        <v>0</v>
      </c>
      <c r="AH31" s="101"/>
      <c r="AI31" s="103" t="str">
        <f t="shared" ca="1" si="6"/>
        <v>km</v>
      </c>
      <c r="AJ31" s="34"/>
      <c r="AK31" s="34"/>
      <c r="AL31" s="34"/>
      <c r="AM31" s="34"/>
      <c r="AN31" s="34"/>
      <c r="AO31" s="34"/>
      <c r="AP31" s="34"/>
      <c r="AQ31" s="34"/>
      <c r="AR31" s="34"/>
      <c r="AS31" s="34"/>
      <c r="AT31" s="35">
        <f t="shared" si="3"/>
        <v>0</v>
      </c>
      <c r="AU31" s="103" t="str">
        <f t="shared" si="7"/>
        <v>OK</v>
      </c>
    </row>
    <row r="32" spans="1:47" s="112" customFormat="1" ht="14.25">
      <c r="A32" s="298"/>
      <c r="B32" s="300"/>
      <c r="C32" s="302"/>
      <c r="D32" s="104" t="s">
        <v>107</v>
      </c>
      <c r="E32" s="101"/>
      <c r="F32" s="103" t="s">
        <v>105</v>
      </c>
      <c r="G32" s="34"/>
      <c r="H32" s="34"/>
      <c r="I32" s="34"/>
      <c r="J32" s="34"/>
      <c r="K32" s="34"/>
      <c r="L32" s="34"/>
      <c r="M32" s="34"/>
      <c r="N32" s="34"/>
      <c r="O32" s="34"/>
      <c r="P32" s="34"/>
      <c r="Q32" s="35">
        <f t="shared" si="1"/>
        <v>0</v>
      </c>
      <c r="R32" s="101"/>
      <c r="S32" s="103" t="str">
        <f t="shared" ca="1" si="4"/>
        <v>km</v>
      </c>
      <c r="T32" s="34"/>
      <c r="U32" s="101"/>
      <c r="V32" s="103" t="str">
        <f t="shared" ca="1" si="5"/>
        <v>km</v>
      </c>
      <c r="W32" s="34"/>
      <c r="X32" s="34"/>
      <c r="Y32" s="34"/>
      <c r="Z32" s="34"/>
      <c r="AA32" s="34"/>
      <c r="AB32" s="34"/>
      <c r="AC32" s="34"/>
      <c r="AD32" s="34"/>
      <c r="AE32" s="34"/>
      <c r="AF32" s="34"/>
      <c r="AG32" s="35">
        <f t="shared" si="2"/>
        <v>0</v>
      </c>
      <c r="AH32" s="101"/>
      <c r="AI32" s="103" t="str">
        <f t="shared" ca="1" si="6"/>
        <v>km</v>
      </c>
      <c r="AJ32" s="34"/>
      <c r="AK32" s="34"/>
      <c r="AL32" s="34"/>
      <c r="AM32" s="34"/>
      <c r="AN32" s="34"/>
      <c r="AO32" s="34"/>
      <c r="AP32" s="34"/>
      <c r="AQ32" s="34"/>
      <c r="AR32" s="34"/>
      <c r="AS32" s="34"/>
      <c r="AT32" s="35">
        <f t="shared" si="3"/>
        <v>0</v>
      </c>
      <c r="AU32" s="103" t="str">
        <f t="shared" si="7"/>
        <v>OK</v>
      </c>
    </row>
    <row r="33" spans="1:47" s="112" customFormat="1" ht="14.25">
      <c r="A33" s="298"/>
      <c r="B33" s="300"/>
      <c r="C33" s="302"/>
      <c r="D33" s="104" t="s">
        <v>106</v>
      </c>
      <c r="E33" s="101"/>
      <c r="F33" s="103" t="s">
        <v>105</v>
      </c>
      <c r="G33" s="150">
        <v>0</v>
      </c>
      <c r="H33" s="151">
        <v>0</v>
      </c>
      <c r="I33" s="151">
        <v>0</v>
      </c>
      <c r="J33" s="151">
        <v>0</v>
      </c>
      <c r="K33" s="151">
        <v>0</v>
      </c>
      <c r="L33" s="151">
        <v>0</v>
      </c>
      <c r="M33" s="151">
        <v>0</v>
      </c>
      <c r="N33" s="151">
        <v>0</v>
      </c>
      <c r="O33" s="151">
        <v>0</v>
      </c>
      <c r="P33" s="151">
        <v>0</v>
      </c>
      <c r="Q33" s="35">
        <f t="shared" si="1"/>
        <v>0</v>
      </c>
      <c r="R33" s="101"/>
      <c r="S33" s="103" t="str">
        <f t="shared" ca="1" si="4"/>
        <v>km</v>
      </c>
      <c r="T33" s="106">
        <v>0</v>
      </c>
      <c r="U33" s="101"/>
      <c r="V33" s="103" t="str">
        <f t="shared" ca="1" si="5"/>
        <v>km</v>
      </c>
      <c r="W33" s="150">
        <v>0</v>
      </c>
      <c r="X33" s="151">
        <v>0</v>
      </c>
      <c r="Y33" s="151">
        <v>0</v>
      </c>
      <c r="Z33" s="151">
        <v>0</v>
      </c>
      <c r="AA33" s="151">
        <v>0</v>
      </c>
      <c r="AB33" s="151">
        <v>0</v>
      </c>
      <c r="AC33" s="151">
        <v>0</v>
      </c>
      <c r="AD33" s="151">
        <v>0</v>
      </c>
      <c r="AE33" s="151">
        <v>0</v>
      </c>
      <c r="AF33" s="151">
        <v>0</v>
      </c>
      <c r="AG33" s="35">
        <f t="shared" si="2"/>
        <v>0</v>
      </c>
      <c r="AH33" s="101"/>
      <c r="AI33" s="103" t="str">
        <f t="shared" ca="1" si="6"/>
        <v>km</v>
      </c>
      <c r="AJ33" s="150">
        <v>0</v>
      </c>
      <c r="AK33" s="151">
        <v>0</v>
      </c>
      <c r="AL33" s="151">
        <v>0</v>
      </c>
      <c r="AM33" s="151">
        <v>0</v>
      </c>
      <c r="AN33" s="151">
        <v>0</v>
      </c>
      <c r="AO33" s="151">
        <v>0</v>
      </c>
      <c r="AP33" s="151">
        <v>0</v>
      </c>
      <c r="AQ33" s="151">
        <v>0</v>
      </c>
      <c r="AR33" s="151">
        <v>0</v>
      </c>
      <c r="AS33" s="151">
        <v>0</v>
      </c>
      <c r="AT33" s="35">
        <f t="shared" si="3"/>
        <v>0</v>
      </c>
      <c r="AU33" s="103" t="str">
        <f t="shared" si="7"/>
        <v>OK</v>
      </c>
    </row>
    <row r="34" spans="1:47" s="112" customFormat="1" ht="14.25">
      <c r="A34" s="298"/>
      <c r="B34" s="301"/>
      <c r="C34" s="105" t="s">
        <v>393</v>
      </c>
      <c r="D34" s="104"/>
      <c r="E34" s="101"/>
      <c r="F34" s="103" t="s">
        <v>105</v>
      </c>
      <c r="G34" s="35">
        <f t="shared" ref="G34:P34" si="8">SUM(G16:G33)</f>
        <v>3.6243305663564984E-3</v>
      </c>
      <c r="H34" s="35">
        <f t="shared" si="8"/>
        <v>3.2566171161569435</v>
      </c>
      <c r="I34" s="35">
        <f t="shared" si="8"/>
        <v>9.966813136469252</v>
      </c>
      <c r="J34" s="35">
        <f t="shared" si="8"/>
        <v>1.8231627589859474</v>
      </c>
      <c r="K34" s="35">
        <f t="shared" si="8"/>
        <v>0.20989256070317203</v>
      </c>
      <c r="L34" s="35">
        <f t="shared" si="8"/>
        <v>13.319251916456862</v>
      </c>
      <c r="M34" s="35">
        <f t="shared" si="8"/>
        <v>1.8996067465186606</v>
      </c>
      <c r="N34" s="35">
        <f t="shared" si="8"/>
        <v>0</v>
      </c>
      <c r="O34" s="35">
        <f t="shared" si="8"/>
        <v>0</v>
      </c>
      <c r="P34" s="35">
        <f t="shared" si="8"/>
        <v>0</v>
      </c>
      <c r="Q34" s="94">
        <f t="shared" si="1"/>
        <v>30.478968565857194</v>
      </c>
      <c r="R34" s="101"/>
      <c r="S34" s="103" t="str">
        <f t="shared" ca="1" si="4"/>
        <v>km</v>
      </c>
      <c r="T34" s="103"/>
      <c r="U34" s="101"/>
      <c r="V34" s="103" t="str">
        <f t="shared" ca="1" si="5"/>
        <v>km</v>
      </c>
      <c r="W34" s="35">
        <f t="shared" ref="W34:AF34" si="9">SUM(W16:W33)</f>
        <v>114.66629999999998</v>
      </c>
      <c r="X34" s="35">
        <f t="shared" si="9"/>
        <v>131.91849999999997</v>
      </c>
      <c r="Y34" s="35">
        <f t="shared" si="9"/>
        <v>33.293399999999998</v>
      </c>
      <c r="Z34" s="35">
        <f t="shared" si="9"/>
        <v>4.0662000000000003</v>
      </c>
      <c r="AA34" s="35">
        <f t="shared" si="9"/>
        <v>0.25969999999999999</v>
      </c>
      <c r="AB34" s="35">
        <f t="shared" si="9"/>
        <v>13.273799999999998</v>
      </c>
      <c r="AC34" s="35">
        <f t="shared" si="9"/>
        <v>1.8150999999999999</v>
      </c>
      <c r="AD34" s="35">
        <f t="shared" si="9"/>
        <v>0</v>
      </c>
      <c r="AE34" s="35">
        <f t="shared" si="9"/>
        <v>0</v>
      </c>
      <c r="AF34" s="35">
        <f t="shared" si="9"/>
        <v>0</v>
      </c>
      <c r="AG34" s="94">
        <f>SUM(W34:AF34)</f>
        <v>299.29299999999989</v>
      </c>
      <c r="AH34" s="101"/>
      <c r="AI34" s="103" t="str">
        <f t="shared" ca="1" si="6"/>
        <v>km</v>
      </c>
      <c r="AJ34" s="35">
        <f t="shared" ref="AJ34:AS34" si="10">SUM(AJ16:AJ33)</f>
        <v>236.41310000000016</v>
      </c>
      <c r="AK34" s="35">
        <f t="shared" si="10"/>
        <v>15.245300000000002</v>
      </c>
      <c r="AL34" s="35">
        <f t="shared" si="10"/>
        <v>4.083499999999999</v>
      </c>
      <c r="AM34" s="35">
        <f t="shared" si="10"/>
        <v>8.7310999999999979</v>
      </c>
      <c r="AN34" s="35">
        <f t="shared" si="10"/>
        <v>0.65160000000000007</v>
      </c>
      <c r="AO34" s="35">
        <f t="shared" si="10"/>
        <v>1.6093</v>
      </c>
      <c r="AP34" s="35">
        <f t="shared" si="10"/>
        <v>7.6100000000000021</v>
      </c>
      <c r="AQ34" s="35">
        <f t="shared" si="10"/>
        <v>14.028999999999995</v>
      </c>
      <c r="AR34" s="35">
        <f t="shared" si="10"/>
        <v>10.9201</v>
      </c>
      <c r="AS34" s="35">
        <f t="shared" si="10"/>
        <v>0</v>
      </c>
      <c r="AT34" s="94">
        <f>SUM(AJ34:AS34)</f>
        <v>299.29300000000018</v>
      </c>
      <c r="AU34" s="103" t="str">
        <f t="shared" si="7"/>
        <v>OK</v>
      </c>
    </row>
    <row r="35" spans="1:47" ht="15" thickBot="1">
      <c r="A35" s="299" t="s">
        <v>25</v>
      </c>
      <c r="B35" s="299" t="s">
        <v>385</v>
      </c>
      <c r="C35" s="111"/>
      <c r="D35" s="104"/>
      <c r="F35" s="110" t="s">
        <v>53</v>
      </c>
      <c r="G35" s="109" t="s">
        <v>14</v>
      </c>
      <c r="H35" s="21" t="s">
        <v>15</v>
      </c>
      <c r="I35" s="22" t="s">
        <v>16</v>
      </c>
      <c r="J35" s="23" t="s">
        <v>17</v>
      </c>
      <c r="K35" s="24" t="s">
        <v>18</v>
      </c>
      <c r="L35" s="25" t="s">
        <v>19</v>
      </c>
      <c r="M35" s="26" t="s">
        <v>20</v>
      </c>
      <c r="N35" s="29" t="s">
        <v>21</v>
      </c>
      <c r="O35" s="27" t="s">
        <v>22</v>
      </c>
      <c r="P35" s="31" t="s">
        <v>23</v>
      </c>
      <c r="Q35" s="108" t="s">
        <v>29</v>
      </c>
      <c r="S35" s="110" t="s">
        <v>53</v>
      </c>
      <c r="T35" s="110" t="s">
        <v>94</v>
      </c>
      <c r="V35" s="110" t="s">
        <v>53</v>
      </c>
      <c r="W35" s="109" t="s">
        <v>14</v>
      </c>
      <c r="X35" s="21" t="s">
        <v>15</v>
      </c>
      <c r="Y35" s="22" t="s">
        <v>16</v>
      </c>
      <c r="Z35" s="23" t="s">
        <v>17</v>
      </c>
      <c r="AA35" s="24" t="s">
        <v>18</v>
      </c>
      <c r="AB35" s="25" t="s">
        <v>19</v>
      </c>
      <c r="AC35" s="26" t="s">
        <v>20</v>
      </c>
      <c r="AD35" s="29" t="s">
        <v>21</v>
      </c>
      <c r="AE35" s="27" t="s">
        <v>22</v>
      </c>
      <c r="AF35" s="31" t="s">
        <v>23</v>
      </c>
      <c r="AG35" s="108" t="s">
        <v>29</v>
      </c>
      <c r="AI35" s="110" t="s">
        <v>53</v>
      </c>
      <c r="AJ35" s="109" t="s">
        <v>5</v>
      </c>
      <c r="AK35" s="21" t="s">
        <v>6</v>
      </c>
      <c r="AL35" s="22" t="s">
        <v>7</v>
      </c>
      <c r="AM35" s="23" t="s">
        <v>8</v>
      </c>
      <c r="AN35" s="24" t="s">
        <v>9</v>
      </c>
      <c r="AO35" s="25" t="s">
        <v>116</v>
      </c>
      <c r="AP35" s="26" t="s">
        <v>117</v>
      </c>
      <c r="AQ35" s="29" t="s">
        <v>118</v>
      </c>
      <c r="AR35" s="27" t="s">
        <v>119</v>
      </c>
      <c r="AS35" s="31" t="s">
        <v>120</v>
      </c>
      <c r="AT35" s="108" t="s">
        <v>29</v>
      </c>
      <c r="AU35" s="108" t="s">
        <v>47</v>
      </c>
    </row>
    <row r="36" spans="1:47" ht="14.25">
      <c r="A36" s="300"/>
      <c r="B36" s="300"/>
      <c r="C36" s="107" t="s">
        <v>394</v>
      </c>
      <c r="D36" s="104"/>
      <c r="F36" s="103" t="s">
        <v>205</v>
      </c>
      <c r="G36" s="103"/>
      <c r="H36" s="103"/>
      <c r="I36" s="103"/>
      <c r="J36" s="103"/>
      <c r="K36" s="103"/>
      <c r="L36" s="103"/>
      <c r="M36" s="103"/>
      <c r="N36" s="103"/>
      <c r="O36" s="103"/>
      <c r="P36" s="151">
        <v>544.14319119093136</v>
      </c>
      <c r="Q36" s="35">
        <f t="shared" ref="Q36:Q54" si="11">SUM(G36:P36)</f>
        <v>544.14319119093136</v>
      </c>
      <c r="S36" s="103"/>
      <c r="T36" s="34"/>
      <c r="V36" s="103"/>
      <c r="W36" s="34"/>
      <c r="X36" s="34"/>
      <c r="Y36" s="34"/>
      <c r="Z36" s="34"/>
      <c r="AA36" s="34"/>
      <c r="AB36" s="34"/>
      <c r="AC36" s="34"/>
      <c r="AD36" s="34"/>
      <c r="AE36" s="34"/>
      <c r="AF36" s="34"/>
      <c r="AG36" s="35">
        <f t="shared" ref="AG36:AG55" si="12">SUM(W36:AF36)</f>
        <v>0</v>
      </c>
      <c r="AI36" s="103"/>
      <c r="AJ36" s="34"/>
      <c r="AK36" s="34"/>
      <c r="AL36" s="34"/>
      <c r="AM36" s="34"/>
      <c r="AN36" s="34"/>
      <c r="AO36" s="34"/>
      <c r="AP36" s="34"/>
      <c r="AQ36" s="34"/>
      <c r="AR36" s="34"/>
      <c r="AS36" s="34"/>
      <c r="AT36" s="35">
        <f t="shared" ref="AT36:AT55" si="13">SUM(AJ36:AS36)</f>
        <v>0</v>
      </c>
      <c r="AU36" s="103"/>
    </row>
    <row r="37" spans="1:47" ht="14.25">
      <c r="A37" s="300"/>
      <c r="B37" s="300"/>
      <c r="C37" s="105" t="s">
        <v>223</v>
      </c>
      <c r="D37" s="104"/>
      <c r="F37" s="103" t="s">
        <v>105</v>
      </c>
      <c r="G37" s="35">
        <f>G34</f>
        <v>3.6243305663564984E-3</v>
      </c>
      <c r="H37" s="35">
        <f t="shared" ref="H37:P37" si="14">H34</f>
        <v>3.2566171161569435</v>
      </c>
      <c r="I37" s="35">
        <f t="shared" si="14"/>
        <v>9.966813136469252</v>
      </c>
      <c r="J37" s="35">
        <f t="shared" si="14"/>
        <v>1.8231627589859474</v>
      </c>
      <c r="K37" s="35">
        <f t="shared" si="14"/>
        <v>0.20989256070317203</v>
      </c>
      <c r="L37" s="35">
        <f t="shared" si="14"/>
        <v>13.319251916456862</v>
      </c>
      <c r="M37" s="35">
        <f t="shared" si="14"/>
        <v>1.8996067465186606</v>
      </c>
      <c r="N37" s="35">
        <f t="shared" si="14"/>
        <v>0</v>
      </c>
      <c r="O37" s="35">
        <f t="shared" si="14"/>
        <v>0</v>
      </c>
      <c r="P37" s="35">
        <f t="shared" si="14"/>
        <v>0</v>
      </c>
      <c r="Q37" s="35">
        <f t="shared" si="11"/>
        <v>30.478968565857194</v>
      </c>
      <c r="S37" s="103" t="str">
        <f ca="1">$X$12</f>
        <v>km</v>
      </c>
      <c r="T37" s="34"/>
      <c r="V37" s="103" t="str">
        <f ca="1">$X$12</f>
        <v>km</v>
      </c>
      <c r="W37" s="35">
        <f t="shared" ref="W37:AF37" si="15">W34</f>
        <v>114.66629999999998</v>
      </c>
      <c r="X37" s="35">
        <f t="shared" si="15"/>
        <v>131.91849999999997</v>
      </c>
      <c r="Y37" s="35">
        <f t="shared" si="15"/>
        <v>33.293399999999998</v>
      </c>
      <c r="Z37" s="35">
        <f t="shared" si="15"/>
        <v>4.0662000000000003</v>
      </c>
      <c r="AA37" s="35">
        <f t="shared" si="15"/>
        <v>0.25969999999999999</v>
      </c>
      <c r="AB37" s="35">
        <f t="shared" si="15"/>
        <v>13.273799999999998</v>
      </c>
      <c r="AC37" s="35">
        <f t="shared" si="15"/>
        <v>1.8150999999999999</v>
      </c>
      <c r="AD37" s="35">
        <f t="shared" si="15"/>
        <v>0</v>
      </c>
      <c r="AE37" s="35">
        <f t="shared" si="15"/>
        <v>0</v>
      </c>
      <c r="AF37" s="35">
        <f t="shared" si="15"/>
        <v>0</v>
      </c>
      <c r="AG37" s="35">
        <f t="shared" si="12"/>
        <v>299.29299999999989</v>
      </c>
      <c r="AI37" s="103" t="str">
        <f ca="1">$X$12</f>
        <v>km</v>
      </c>
      <c r="AJ37" s="35">
        <f t="shared" ref="AJ37:AS37" si="16">AJ34</f>
        <v>236.41310000000016</v>
      </c>
      <c r="AK37" s="35">
        <f t="shared" si="16"/>
        <v>15.245300000000002</v>
      </c>
      <c r="AL37" s="35">
        <f t="shared" si="16"/>
        <v>4.083499999999999</v>
      </c>
      <c r="AM37" s="35">
        <f t="shared" si="16"/>
        <v>8.7310999999999979</v>
      </c>
      <c r="AN37" s="35">
        <f t="shared" si="16"/>
        <v>0.65160000000000007</v>
      </c>
      <c r="AO37" s="35">
        <f t="shared" si="16"/>
        <v>1.6093</v>
      </c>
      <c r="AP37" s="35">
        <f t="shared" si="16"/>
        <v>7.6100000000000021</v>
      </c>
      <c r="AQ37" s="35">
        <f t="shared" si="16"/>
        <v>14.028999999999995</v>
      </c>
      <c r="AR37" s="35">
        <f t="shared" si="16"/>
        <v>10.9201</v>
      </c>
      <c r="AS37" s="35">
        <f t="shared" si="16"/>
        <v>0</v>
      </c>
      <c r="AT37" s="35">
        <f t="shared" si="13"/>
        <v>299.29300000000018</v>
      </c>
      <c r="AU37" s="103" t="str">
        <f>IF(ABS(AG37-AT37)&lt;0.01,"OK","Error")</f>
        <v>OK</v>
      </c>
    </row>
    <row r="38" spans="1:47" ht="14.25">
      <c r="A38" s="300"/>
      <c r="B38" s="300"/>
      <c r="C38" s="302" t="s">
        <v>115</v>
      </c>
      <c r="D38" s="104" t="s">
        <v>206</v>
      </c>
      <c r="F38" s="103" t="s">
        <v>105</v>
      </c>
      <c r="G38" s="150">
        <v>0</v>
      </c>
      <c r="H38" s="150">
        <v>1.5302478147143138E-3</v>
      </c>
      <c r="I38" s="150">
        <v>0</v>
      </c>
      <c r="J38" s="150">
        <v>0</v>
      </c>
      <c r="K38" s="150">
        <v>0</v>
      </c>
      <c r="L38" s="150">
        <v>0</v>
      </c>
      <c r="M38" s="150">
        <v>0</v>
      </c>
      <c r="N38" s="150">
        <v>0</v>
      </c>
      <c r="O38" s="150">
        <v>0</v>
      </c>
      <c r="P38" s="150">
        <v>0</v>
      </c>
      <c r="Q38" s="35">
        <f t="shared" si="11"/>
        <v>1.5302478147143138E-3</v>
      </c>
      <c r="S38" s="103" t="str">
        <f t="shared" ref="S38:S55" ca="1" si="17">$X$12</f>
        <v>km</v>
      </c>
      <c r="T38" s="106">
        <v>7.8</v>
      </c>
      <c r="V38" s="103" t="str">
        <f t="shared" ref="V38:V55" ca="1" si="18">$X$12</f>
        <v>km</v>
      </c>
      <c r="W38" s="150">
        <v>0</v>
      </c>
      <c r="X38" s="150">
        <v>7.8</v>
      </c>
      <c r="Y38" s="150">
        <v>0</v>
      </c>
      <c r="Z38" s="150">
        <v>0</v>
      </c>
      <c r="AA38" s="150">
        <v>0</v>
      </c>
      <c r="AB38" s="150">
        <v>0</v>
      </c>
      <c r="AC38" s="150">
        <v>0</v>
      </c>
      <c r="AD38" s="150">
        <v>0</v>
      </c>
      <c r="AE38" s="150">
        <v>0</v>
      </c>
      <c r="AF38" s="150">
        <v>0</v>
      </c>
      <c r="AG38" s="35">
        <f t="shared" si="12"/>
        <v>7.8</v>
      </c>
      <c r="AI38" s="103" t="str">
        <f t="shared" ref="AI38:AI55" ca="1" si="19">$X$12</f>
        <v>km</v>
      </c>
      <c r="AJ38" s="150">
        <v>7.8</v>
      </c>
      <c r="AK38" s="150">
        <v>0</v>
      </c>
      <c r="AL38" s="150">
        <v>0</v>
      </c>
      <c r="AM38" s="150">
        <v>0</v>
      </c>
      <c r="AN38" s="150">
        <v>0</v>
      </c>
      <c r="AO38" s="150">
        <v>0</v>
      </c>
      <c r="AP38" s="150">
        <v>0</v>
      </c>
      <c r="AQ38" s="150">
        <v>0</v>
      </c>
      <c r="AR38" s="150">
        <v>0</v>
      </c>
      <c r="AS38" s="150">
        <v>0</v>
      </c>
      <c r="AT38" s="35">
        <f t="shared" si="13"/>
        <v>7.8</v>
      </c>
      <c r="AU38" s="103" t="str">
        <f t="shared" ref="AU38:AU55" si="20">IF(ABS(AG38-AT38)&lt;0.01,"OK","Error")</f>
        <v>OK</v>
      </c>
    </row>
    <row r="39" spans="1:47" ht="14.25">
      <c r="A39" s="300"/>
      <c r="B39" s="300"/>
      <c r="C39" s="302"/>
      <c r="D39" s="104" t="s">
        <v>207</v>
      </c>
      <c r="F39" s="103" t="s">
        <v>105</v>
      </c>
      <c r="G39" s="150">
        <v>0</v>
      </c>
      <c r="H39" s="151">
        <v>0</v>
      </c>
      <c r="I39" s="151">
        <v>0</v>
      </c>
      <c r="J39" s="151">
        <v>0</v>
      </c>
      <c r="K39" s="151">
        <v>-0.34058527719687548</v>
      </c>
      <c r="L39" s="151">
        <v>0</v>
      </c>
      <c r="M39" s="151">
        <v>0</v>
      </c>
      <c r="N39" s="151">
        <v>0</v>
      </c>
      <c r="O39" s="151">
        <v>0</v>
      </c>
      <c r="P39" s="151">
        <v>0</v>
      </c>
      <c r="Q39" s="35">
        <f t="shared" si="11"/>
        <v>-0.34058527719687548</v>
      </c>
      <c r="S39" s="103" t="str">
        <f t="shared" ca="1" si="17"/>
        <v>km</v>
      </c>
      <c r="T39" s="106">
        <v>0.50219999999999998</v>
      </c>
      <c r="V39" s="103" t="str">
        <f t="shared" ca="1" si="18"/>
        <v>km</v>
      </c>
      <c r="W39" s="150">
        <v>0</v>
      </c>
      <c r="X39" s="150">
        <v>0</v>
      </c>
      <c r="Y39" s="150">
        <v>0</v>
      </c>
      <c r="Z39" s="150">
        <v>0</v>
      </c>
      <c r="AA39" s="150">
        <v>-0.50219999999999998</v>
      </c>
      <c r="AB39" s="150">
        <v>0</v>
      </c>
      <c r="AC39" s="150">
        <v>0</v>
      </c>
      <c r="AD39" s="150">
        <v>0</v>
      </c>
      <c r="AE39" s="150">
        <v>0</v>
      </c>
      <c r="AF39" s="150">
        <v>0</v>
      </c>
      <c r="AG39" s="35">
        <f t="shared" si="12"/>
        <v>-0.50219999999999998</v>
      </c>
      <c r="AI39" s="103" t="str">
        <f t="shared" ca="1" si="19"/>
        <v>km</v>
      </c>
      <c r="AJ39" s="150">
        <v>0</v>
      </c>
      <c r="AK39" s="151">
        <v>0</v>
      </c>
      <c r="AL39" s="151">
        <v>0</v>
      </c>
      <c r="AM39" s="151">
        <v>0</v>
      </c>
      <c r="AN39" s="151">
        <v>0</v>
      </c>
      <c r="AO39" s="151">
        <v>-0.50219999999999998</v>
      </c>
      <c r="AP39" s="151">
        <v>0</v>
      </c>
      <c r="AQ39" s="151">
        <v>0</v>
      </c>
      <c r="AR39" s="151">
        <v>0</v>
      </c>
      <c r="AS39" s="151">
        <v>0</v>
      </c>
      <c r="AT39" s="35">
        <f t="shared" si="13"/>
        <v>-0.50219999999999998</v>
      </c>
      <c r="AU39" s="103" t="str">
        <f t="shared" si="20"/>
        <v>OK</v>
      </c>
    </row>
    <row r="40" spans="1:47" ht="14.25">
      <c r="A40" s="300"/>
      <c r="B40" s="300"/>
      <c r="C40" s="302"/>
      <c r="D40" s="104" t="s">
        <v>3</v>
      </c>
      <c r="F40" s="103" t="s">
        <v>105</v>
      </c>
      <c r="G40" s="150">
        <v>-1.6443617474721324E-3</v>
      </c>
      <c r="H40" s="151">
        <v>0.3284676823389665</v>
      </c>
      <c r="I40" s="151">
        <v>-5.9443344369009852</v>
      </c>
      <c r="J40" s="151">
        <v>5.1635934674516593</v>
      </c>
      <c r="K40" s="151">
        <v>4.6593189004426865</v>
      </c>
      <c r="L40" s="151">
        <v>-13.05613007354367</v>
      </c>
      <c r="M40" s="151">
        <v>-1.8996067465186606</v>
      </c>
      <c r="N40" s="151">
        <v>9.3679869808124316E-2</v>
      </c>
      <c r="O40" s="151">
        <v>16.147168557182063</v>
      </c>
      <c r="P40" s="151">
        <v>6.6392991801138335</v>
      </c>
      <c r="Q40" s="35">
        <f t="shared" si="11"/>
        <v>12.129812038626547</v>
      </c>
      <c r="S40" s="103" t="str">
        <f t="shared" ca="1" si="17"/>
        <v>km</v>
      </c>
      <c r="T40" s="34"/>
      <c r="V40" s="103" t="str">
        <f t="shared" ca="1" si="18"/>
        <v>km</v>
      </c>
      <c r="W40" s="150">
        <v>-45.358899999999977</v>
      </c>
      <c r="X40" s="150">
        <v>45.358900000000006</v>
      </c>
      <c r="Y40" s="150">
        <v>-16.716299999999997</v>
      </c>
      <c r="Z40" s="150">
        <v>9.1029999999999998</v>
      </c>
      <c r="AA40" s="150">
        <v>7.3535999999999992</v>
      </c>
      <c r="AB40" s="150">
        <v>-13.014099999999997</v>
      </c>
      <c r="AC40" s="150">
        <v>-1.8150999999999999</v>
      </c>
      <c r="AD40" s="150">
        <v>7.2499999999999995E-2</v>
      </c>
      <c r="AE40" s="150">
        <v>11.079900000000006</v>
      </c>
      <c r="AF40" s="150">
        <v>3.9364999999999992</v>
      </c>
      <c r="AG40" s="35">
        <f t="shared" si="12"/>
        <v>3.9523939676655573E-14</v>
      </c>
      <c r="AI40" s="103" t="str">
        <f t="shared" ca="1" si="19"/>
        <v>km</v>
      </c>
      <c r="AJ40" s="150">
        <v>-18.954200000000071</v>
      </c>
      <c r="AK40" s="151">
        <v>7.2394999999999907</v>
      </c>
      <c r="AL40" s="151">
        <v>7.7515000000000036</v>
      </c>
      <c r="AM40" s="151">
        <v>3.034000000000006</v>
      </c>
      <c r="AN40" s="151">
        <v>0.92919999999999991</v>
      </c>
      <c r="AO40" s="151">
        <v>0</v>
      </c>
      <c r="AP40" s="151">
        <v>-7.6100000000000021</v>
      </c>
      <c r="AQ40" s="151">
        <v>-9.1861999999999941</v>
      </c>
      <c r="AR40" s="151">
        <v>-4.6389999999999993</v>
      </c>
      <c r="AS40" s="151">
        <v>21.435199999999998</v>
      </c>
      <c r="AT40" s="35">
        <f t="shared" si="13"/>
        <v>-6.7501559897209518E-14</v>
      </c>
      <c r="AU40" s="103" t="str">
        <f t="shared" si="20"/>
        <v>OK</v>
      </c>
    </row>
    <row r="41" spans="1:47" ht="14.25">
      <c r="A41" s="300"/>
      <c r="B41" s="300"/>
      <c r="C41" s="302"/>
      <c r="D41" s="104" t="s">
        <v>114</v>
      </c>
      <c r="F41" s="103" t="s">
        <v>105</v>
      </c>
      <c r="G41" s="150">
        <v>0</v>
      </c>
      <c r="H41" s="151">
        <v>0</v>
      </c>
      <c r="I41" s="151">
        <v>0</v>
      </c>
      <c r="J41" s="151">
        <v>0</v>
      </c>
      <c r="K41" s="151">
        <v>0</v>
      </c>
      <c r="L41" s="151">
        <v>0</v>
      </c>
      <c r="M41" s="151">
        <v>0</v>
      </c>
      <c r="N41" s="151">
        <v>0</v>
      </c>
      <c r="O41" s="151">
        <v>0</v>
      </c>
      <c r="P41" s="151">
        <v>0</v>
      </c>
      <c r="Q41" s="35">
        <f t="shared" si="11"/>
        <v>0</v>
      </c>
      <c r="S41" s="103" t="str">
        <f t="shared" ca="1" si="17"/>
        <v>km</v>
      </c>
      <c r="T41" s="106">
        <v>0</v>
      </c>
      <c r="V41" s="103" t="str">
        <f t="shared" ca="1" si="18"/>
        <v>km</v>
      </c>
      <c r="W41" s="150">
        <v>0</v>
      </c>
      <c r="X41" s="150">
        <v>0</v>
      </c>
      <c r="Y41" s="150">
        <v>0</v>
      </c>
      <c r="Z41" s="150">
        <v>0</v>
      </c>
      <c r="AA41" s="150">
        <v>0</v>
      </c>
      <c r="AB41" s="150">
        <v>0</v>
      </c>
      <c r="AC41" s="150">
        <v>0</v>
      </c>
      <c r="AD41" s="150">
        <v>0</v>
      </c>
      <c r="AE41" s="150">
        <v>0</v>
      </c>
      <c r="AF41" s="150">
        <v>0</v>
      </c>
      <c r="AG41" s="35">
        <f t="shared" si="12"/>
        <v>0</v>
      </c>
      <c r="AI41" s="103" t="str">
        <f t="shared" ca="1" si="19"/>
        <v>km</v>
      </c>
      <c r="AJ41" s="150">
        <v>0</v>
      </c>
      <c r="AK41" s="151">
        <v>0</v>
      </c>
      <c r="AL41" s="151">
        <v>0</v>
      </c>
      <c r="AM41" s="151">
        <v>0</v>
      </c>
      <c r="AN41" s="151">
        <v>0</v>
      </c>
      <c r="AO41" s="151">
        <v>0</v>
      </c>
      <c r="AP41" s="151">
        <v>0</v>
      </c>
      <c r="AQ41" s="151">
        <v>0</v>
      </c>
      <c r="AR41" s="151">
        <v>0</v>
      </c>
      <c r="AS41" s="151">
        <v>0</v>
      </c>
      <c r="AT41" s="35">
        <f t="shared" si="13"/>
        <v>0</v>
      </c>
      <c r="AU41" s="103" t="str">
        <f t="shared" si="20"/>
        <v>OK</v>
      </c>
    </row>
    <row r="42" spans="1:47" ht="14.25">
      <c r="A42" s="300"/>
      <c r="B42" s="300"/>
      <c r="C42" s="302"/>
      <c r="D42" s="104" t="s">
        <v>104</v>
      </c>
      <c r="F42" s="103" t="s">
        <v>105</v>
      </c>
      <c r="G42" s="34"/>
      <c r="H42" s="34"/>
      <c r="I42" s="34"/>
      <c r="J42" s="34"/>
      <c r="K42" s="34"/>
      <c r="L42" s="34"/>
      <c r="M42" s="34"/>
      <c r="N42" s="34"/>
      <c r="O42" s="34"/>
      <c r="P42" s="34"/>
      <c r="Q42" s="35">
        <f t="shared" si="11"/>
        <v>0</v>
      </c>
      <c r="S42" s="103" t="str">
        <f t="shared" ca="1" si="17"/>
        <v>km</v>
      </c>
      <c r="T42" s="34"/>
      <c r="V42" s="103" t="str">
        <f t="shared" ca="1" si="18"/>
        <v>km</v>
      </c>
      <c r="W42" s="34"/>
      <c r="X42" s="34"/>
      <c r="Y42" s="34"/>
      <c r="Z42" s="34"/>
      <c r="AA42" s="34"/>
      <c r="AB42" s="34"/>
      <c r="AC42" s="34"/>
      <c r="AD42" s="34"/>
      <c r="AE42" s="34"/>
      <c r="AF42" s="34"/>
      <c r="AG42" s="35">
        <f t="shared" si="12"/>
        <v>0</v>
      </c>
      <c r="AI42" s="103" t="str">
        <f t="shared" ca="1" si="19"/>
        <v>km</v>
      </c>
      <c r="AJ42" s="34"/>
      <c r="AK42" s="34"/>
      <c r="AL42" s="34"/>
      <c r="AM42" s="34"/>
      <c r="AN42" s="34"/>
      <c r="AO42" s="34"/>
      <c r="AP42" s="34"/>
      <c r="AQ42" s="34"/>
      <c r="AR42" s="34"/>
      <c r="AS42" s="34"/>
      <c r="AT42" s="35">
        <f t="shared" si="13"/>
        <v>0</v>
      </c>
      <c r="AU42" s="103" t="str">
        <f t="shared" si="20"/>
        <v>OK</v>
      </c>
    </row>
    <row r="43" spans="1:47" ht="14.25">
      <c r="A43" s="300"/>
      <c r="B43" s="300"/>
      <c r="C43" s="302"/>
      <c r="D43" s="104" t="s">
        <v>113</v>
      </c>
      <c r="F43" s="103" t="s">
        <v>105</v>
      </c>
      <c r="G43" s="150">
        <v>0</v>
      </c>
      <c r="H43" s="151">
        <v>-2.871610528751677E-2</v>
      </c>
      <c r="I43" s="151">
        <v>-1.7384982045625944E-2</v>
      </c>
      <c r="J43" s="151">
        <v>-3.0498815595619833E-2</v>
      </c>
      <c r="K43" s="151">
        <v>0</v>
      </c>
      <c r="L43" s="151">
        <v>0</v>
      </c>
      <c r="M43" s="151">
        <v>0</v>
      </c>
      <c r="N43" s="151">
        <v>0</v>
      </c>
      <c r="O43" s="151">
        <v>-16.147168557182063</v>
      </c>
      <c r="P43" s="151">
        <v>-6.6392991801138335</v>
      </c>
      <c r="Q43" s="35">
        <f t="shared" si="11"/>
        <v>-22.86306764022466</v>
      </c>
      <c r="S43" s="103" t="str">
        <f t="shared" ca="1" si="17"/>
        <v>km</v>
      </c>
      <c r="T43" s="106">
        <v>21.490100000000016</v>
      </c>
      <c r="V43" s="103" t="str">
        <f t="shared" ca="1" si="18"/>
        <v>km</v>
      </c>
      <c r="W43" s="150">
        <v>0</v>
      </c>
      <c r="X43" s="151">
        <v>17.924300000000017</v>
      </c>
      <c r="Y43" s="151">
        <v>-6.1900000000000004E-2</v>
      </c>
      <c r="Z43" s="151">
        <v>-7.2800000000000004E-2</v>
      </c>
      <c r="AA43" s="151">
        <v>0</v>
      </c>
      <c r="AB43" s="151">
        <v>0</v>
      </c>
      <c r="AC43" s="151">
        <v>0</v>
      </c>
      <c r="AD43" s="151">
        <v>0</v>
      </c>
      <c r="AE43" s="151">
        <v>-11.079900000000006</v>
      </c>
      <c r="AF43" s="151">
        <v>-3.9364999999999992</v>
      </c>
      <c r="AG43" s="35">
        <f t="shared" si="12"/>
        <v>2.7732000000000094</v>
      </c>
      <c r="AI43" s="103" t="str">
        <f t="shared" ca="1" si="19"/>
        <v>km</v>
      </c>
      <c r="AJ43" s="150">
        <v>21.490100000000016</v>
      </c>
      <c r="AK43" s="151">
        <v>0</v>
      </c>
      <c r="AL43" s="151">
        <v>0</v>
      </c>
      <c r="AM43" s="151">
        <v>-0.23680000000000004</v>
      </c>
      <c r="AN43" s="151">
        <v>0</v>
      </c>
      <c r="AO43" s="151">
        <v>0</v>
      </c>
      <c r="AP43" s="151">
        <v>0</v>
      </c>
      <c r="AQ43" s="151">
        <v>0</v>
      </c>
      <c r="AR43" s="151">
        <v>0</v>
      </c>
      <c r="AS43" s="151">
        <v>-18.480099999999997</v>
      </c>
      <c r="AT43" s="35">
        <f t="shared" si="13"/>
        <v>2.7732000000000205</v>
      </c>
      <c r="AU43" s="103" t="str">
        <f t="shared" si="20"/>
        <v>OK</v>
      </c>
    </row>
    <row r="44" spans="1:47" ht="14.25">
      <c r="A44" s="300"/>
      <c r="B44" s="300"/>
      <c r="C44" s="302"/>
      <c r="D44" s="104" t="s">
        <v>389</v>
      </c>
      <c r="F44" s="103" t="s">
        <v>105</v>
      </c>
      <c r="G44" s="150">
        <v>0</v>
      </c>
      <c r="H44" s="151">
        <v>0</v>
      </c>
      <c r="I44" s="151">
        <v>0</v>
      </c>
      <c r="J44" s="151">
        <v>0</v>
      </c>
      <c r="K44" s="151">
        <v>0</v>
      </c>
      <c r="L44" s="151">
        <v>0</v>
      </c>
      <c r="M44" s="151">
        <v>0</v>
      </c>
      <c r="N44" s="151">
        <v>0</v>
      </c>
      <c r="O44" s="151">
        <v>0</v>
      </c>
      <c r="P44" s="151">
        <v>0</v>
      </c>
      <c r="Q44" s="35">
        <f t="shared" si="11"/>
        <v>0</v>
      </c>
      <c r="S44" s="103" t="str">
        <f t="shared" ca="1" si="17"/>
        <v>km</v>
      </c>
      <c r="T44" s="106">
        <v>0</v>
      </c>
      <c r="V44" s="103" t="str">
        <f t="shared" ca="1" si="18"/>
        <v>km</v>
      </c>
      <c r="W44" s="150">
        <v>0</v>
      </c>
      <c r="X44" s="151">
        <v>0</v>
      </c>
      <c r="Y44" s="151">
        <v>0</v>
      </c>
      <c r="Z44" s="151">
        <v>0</v>
      </c>
      <c r="AA44" s="151">
        <v>0</v>
      </c>
      <c r="AB44" s="151">
        <v>0</v>
      </c>
      <c r="AC44" s="151">
        <v>0</v>
      </c>
      <c r="AD44" s="151">
        <v>0</v>
      </c>
      <c r="AE44" s="151">
        <v>0</v>
      </c>
      <c r="AF44" s="151">
        <v>0</v>
      </c>
      <c r="AG44" s="35">
        <f t="shared" si="12"/>
        <v>0</v>
      </c>
      <c r="AI44" s="103" t="str">
        <f t="shared" ca="1" si="19"/>
        <v>km</v>
      </c>
      <c r="AJ44" s="150">
        <v>0</v>
      </c>
      <c r="AK44" s="151">
        <v>0</v>
      </c>
      <c r="AL44" s="151">
        <v>0</v>
      </c>
      <c r="AM44" s="151">
        <v>0</v>
      </c>
      <c r="AN44" s="151">
        <v>0</v>
      </c>
      <c r="AO44" s="151">
        <v>0</v>
      </c>
      <c r="AP44" s="151">
        <v>0</v>
      </c>
      <c r="AQ44" s="151">
        <v>0</v>
      </c>
      <c r="AR44" s="151">
        <v>0</v>
      </c>
      <c r="AS44" s="151">
        <v>0</v>
      </c>
      <c r="AT44" s="35">
        <f t="shared" si="13"/>
        <v>0</v>
      </c>
      <c r="AU44" s="103" t="str">
        <f t="shared" si="20"/>
        <v>OK</v>
      </c>
    </row>
    <row r="45" spans="1:47" ht="14.25">
      <c r="A45" s="300"/>
      <c r="B45" s="300"/>
      <c r="C45" s="302"/>
      <c r="D45" s="104" t="s">
        <v>112</v>
      </c>
      <c r="F45" s="103" t="s">
        <v>105</v>
      </c>
      <c r="G45" s="150">
        <v>-8.2562033540440499E-6</v>
      </c>
      <c r="H45" s="151">
        <v>2.7352432010326114E-5</v>
      </c>
      <c r="I45" s="151">
        <v>0</v>
      </c>
      <c r="J45" s="151">
        <v>-5.7576227589463874E-2</v>
      </c>
      <c r="K45" s="151">
        <v>0</v>
      </c>
      <c r="L45" s="151">
        <v>0</v>
      </c>
      <c r="M45" s="151">
        <v>0</v>
      </c>
      <c r="N45" s="151">
        <v>0</v>
      </c>
      <c r="O45" s="151">
        <v>0</v>
      </c>
      <c r="P45" s="151">
        <v>0</v>
      </c>
      <c r="Q45" s="35">
        <f t="shared" si="11"/>
        <v>-5.755713136080759E-2</v>
      </c>
      <c r="S45" s="103" t="str">
        <f t="shared" ca="1" si="17"/>
        <v>km</v>
      </c>
      <c r="T45" s="106">
        <v>5.141</v>
      </c>
      <c r="V45" s="103" t="str">
        <f t="shared" ca="1" si="18"/>
        <v>km</v>
      </c>
      <c r="W45" s="150">
        <v>0.10659999999999936</v>
      </c>
      <c r="X45" s="151">
        <v>-2.1999999999999936E-3</v>
      </c>
      <c r="Y45" s="151">
        <v>0</v>
      </c>
      <c r="Z45" s="151">
        <v>-0.10440000000000001</v>
      </c>
      <c r="AA45" s="151">
        <v>0</v>
      </c>
      <c r="AB45" s="151">
        <v>0</v>
      </c>
      <c r="AC45" s="151">
        <v>0</v>
      </c>
      <c r="AD45" s="151">
        <v>0</v>
      </c>
      <c r="AE45" s="151">
        <v>0</v>
      </c>
      <c r="AF45" s="151">
        <v>0</v>
      </c>
      <c r="AG45" s="35">
        <f t="shared" si="12"/>
        <v>-6.3837823915946501E-16</v>
      </c>
      <c r="AI45" s="103" t="str">
        <f t="shared" ca="1" si="19"/>
        <v>km</v>
      </c>
      <c r="AJ45" s="150">
        <v>0.10439999999999916</v>
      </c>
      <c r="AK45" s="151">
        <v>0</v>
      </c>
      <c r="AL45" s="151">
        <v>0</v>
      </c>
      <c r="AM45" s="151">
        <v>0</v>
      </c>
      <c r="AN45" s="151">
        <v>-0.10440000000000001</v>
      </c>
      <c r="AO45" s="151">
        <v>0</v>
      </c>
      <c r="AP45" s="151">
        <v>0</v>
      </c>
      <c r="AQ45" s="151">
        <v>0</v>
      </c>
      <c r="AR45" s="151">
        <v>0</v>
      </c>
      <c r="AS45" s="151">
        <v>0</v>
      </c>
      <c r="AT45" s="35">
        <f t="shared" si="13"/>
        <v>-8.4654505627668186E-16</v>
      </c>
      <c r="AU45" s="103" t="str">
        <f t="shared" si="20"/>
        <v>OK</v>
      </c>
    </row>
    <row r="46" spans="1:47" ht="14.25">
      <c r="A46" s="300"/>
      <c r="B46" s="300"/>
      <c r="C46" s="302"/>
      <c r="D46" s="104" t="s">
        <v>111</v>
      </c>
      <c r="F46" s="103" t="s">
        <v>105</v>
      </c>
      <c r="G46" s="150">
        <v>0</v>
      </c>
      <c r="H46" s="151">
        <v>0.92183731424315407</v>
      </c>
      <c r="I46" s="151">
        <v>0</v>
      </c>
      <c r="J46" s="151">
        <v>-3.4886380140565545</v>
      </c>
      <c r="K46" s="151">
        <v>-4.5286261839489832</v>
      </c>
      <c r="L46" s="151">
        <v>0</v>
      </c>
      <c r="M46" s="151">
        <v>0</v>
      </c>
      <c r="N46" s="151">
        <v>0</v>
      </c>
      <c r="O46" s="151">
        <v>0</v>
      </c>
      <c r="P46" s="151">
        <v>0</v>
      </c>
      <c r="Q46" s="35">
        <f t="shared" si="11"/>
        <v>-7.095426883762384</v>
      </c>
      <c r="S46" s="103" t="str">
        <f t="shared" ca="1" si="17"/>
        <v>km</v>
      </c>
      <c r="T46" s="106">
        <v>14.078999999999992</v>
      </c>
      <c r="V46" s="103" t="str">
        <f t="shared" ca="1" si="18"/>
        <v>km</v>
      </c>
      <c r="W46" s="150">
        <v>0</v>
      </c>
      <c r="X46" s="151">
        <v>12.873399999999991</v>
      </c>
      <c r="Y46" s="151">
        <v>0</v>
      </c>
      <c r="Z46" s="151">
        <v>-5.7623000000000006</v>
      </c>
      <c r="AA46" s="151">
        <v>-7.1110999999999995</v>
      </c>
      <c r="AB46" s="151">
        <v>0</v>
      </c>
      <c r="AC46" s="151">
        <v>0</v>
      </c>
      <c r="AD46" s="151">
        <v>0</v>
      </c>
      <c r="AE46" s="151">
        <v>0</v>
      </c>
      <c r="AF46" s="151">
        <v>0</v>
      </c>
      <c r="AG46" s="35">
        <f t="shared" si="12"/>
        <v>-8.8817841970012523E-15</v>
      </c>
      <c r="AI46" s="103" t="str">
        <f t="shared" ca="1" si="19"/>
        <v>km</v>
      </c>
      <c r="AJ46" s="150">
        <v>11.000600000000002</v>
      </c>
      <c r="AK46" s="151">
        <v>0</v>
      </c>
      <c r="AL46" s="151">
        <v>0</v>
      </c>
      <c r="AM46" s="151">
        <v>0.12329999999999999</v>
      </c>
      <c r="AN46" s="151">
        <v>0</v>
      </c>
      <c r="AO46" s="151">
        <v>2.9551000000000003</v>
      </c>
      <c r="AP46" s="151">
        <v>0</v>
      </c>
      <c r="AQ46" s="151">
        <v>-4.8428000000000004</v>
      </c>
      <c r="AR46" s="151">
        <v>-6.2811000000000003</v>
      </c>
      <c r="AS46" s="151">
        <v>-2.9551000000000003</v>
      </c>
      <c r="AT46" s="35">
        <f t="shared" si="13"/>
        <v>0</v>
      </c>
      <c r="AU46" s="103" t="str">
        <f t="shared" si="20"/>
        <v>OK</v>
      </c>
    </row>
    <row r="47" spans="1:47" ht="14.25">
      <c r="A47" s="300"/>
      <c r="B47" s="300"/>
      <c r="C47" s="302"/>
      <c r="D47" s="104" t="s">
        <v>390</v>
      </c>
      <c r="F47" s="103" t="s">
        <v>105</v>
      </c>
      <c r="G47" s="150">
        <v>0</v>
      </c>
      <c r="H47" s="151">
        <v>0</v>
      </c>
      <c r="I47" s="151">
        <v>0</v>
      </c>
      <c r="J47" s="151">
        <v>0</v>
      </c>
      <c r="K47" s="151">
        <v>0</v>
      </c>
      <c r="L47" s="151">
        <v>0</v>
      </c>
      <c r="M47" s="151">
        <v>0</v>
      </c>
      <c r="N47" s="151">
        <v>0</v>
      </c>
      <c r="O47" s="151">
        <v>0</v>
      </c>
      <c r="P47" s="151">
        <v>0</v>
      </c>
      <c r="Q47" s="35">
        <f t="shared" si="11"/>
        <v>0</v>
      </c>
      <c r="S47" s="103" t="str">
        <f t="shared" ca="1" si="17"/>
        <v>km</v>
      </c>
      <c r="T47" s="106">
        <v>0</v>
      </c>
      <c r="V47" s="103" t="str">
        <f t="shared" ca="1" si="18"/>
        <v>km</v>
      </c>
      <c r="W47" s="150">
        <v>0</v>
      </c>
      <c r="X47" s="151">
        <v>0</v>
      </c>
      <c r="Y47" s="151">
        <v>0</v>
      </c>
      <c r="Z47" s="151">
        <v>0</v>
      </c>
      <c r="AA47" s="151">
        <v>0</v>
      </c>
      <c r="AB47" s="151">
        <v>0</v>
      </c>
      <c r="AC47" s="151">
        <v>0</v>
      </c>
      <c r="AD47" s="151">
        <v>0</v>
      </c>
      <c r="AE47" s="151">
        <v>0</v>
      </c>
      <c r="AF47" s="151">
        <v>0</v>
      </c>
      <c r="AG47" s="35">
        <f t="shared" si="12"/>
        <v>0</v>
      </c>
      <c r="AI47" s="103" t="str">
        <f t="shared" ca="1" si="19"/>
        <v>km</v>
      </c>
      <c r="AJ47" s="150">
        <v>0</v>
      </c>
      <c r="AK47" s="151">
        <v>0</v>
      </c>
      <c r="AL47" s="151">
        <v>0</v>
      </c>
      <c r="AM47" s="151">
        <v>0</v>
      </c>
      <c r="AN47" s="151">
        <v>0</v>
      </c>
      <c r="AO47" s="151">
        <v>0</v>
      </c>
      <c r="AP47" s="151">
        <v>0</v>
      </c>
      <c r="AQ47" s="151">
        <v>0</v>
      </c>
      <c r="AR47" s="151">
        <v>0</v>
      </c>
      <c r="AS47" s="151">
        <v>0</v>
      </c>
      <c r="AT47" s="35">
        <f t="shared" si="13"/>
        <v>0</v>
      </c>
      <c r="AU47" s="103" t="str">
        <f t="shared" si="20"/>
        <v>OK</v>
      </c>
    </row>
    <row r="48" spans="1:47" ht="14.25">
      <c r="A48" s="300"/>
      <c r="B48" s="300"/>
      <c r="C48" s="302"/>
      <c r="D48" s="104" t="s">
        <v>110</v>
      </c>
      <c r="F48" s="103" t="s">
        <v>105</v>
      </c>
      <c r="G48" s="150">
        <v>0</v>
      </c>
      <c r="H48" s="151">
        <v>0</v>
      </c>
      <c r="I48" s="151">
        <v>0</v>
      </c>
      <c r="J48" s="151">
        <v>0</v>
      </c>
      <c r="K48" s="151">
        <v>0</v>
      </c>
      <c r="L48" s="151">
        <v>0</v>
      </c>
      <c r="M48" s="151">
        <v>0</v>
      </c>
      <c r="N48" s="151">
        <v>0</v>
      </c>
      <c r="O48" s="151">
        <v>0</v>
      </c>
      <c r="P48" s="151">
        <v>0</v>
      </c>
      <c r="Q48" s="35">
        <f t="shared" si="11"/>
        <v>0</v>
      </c>
      <c r="S48" s="103" t="str">
        <f t="shared" ca="1" si="17"/>
        <v>km</v>
      </c>
      <c r="T48" s="106">
        <v>0</v>
      </c>
      <c r="V48" s="103" t="str">
        <f t="shared" ca="1" si="18"/>
        <v>km</v>
      </c>
      <c r="W48" s="150">
        <v>0</v>
      </c>
      <c r="X48" s="151">
        <v>0</v>
      </c>
      <c r="Y48" s="151">
        <v>0</v>
      </c>
      <c r="Z48" s="151">
        <v>0</v>
      </c>
      <c r="AA48" s="151">
        <v>0</v>
      </c>
      <c r="AB48" s="151">
        <v>0</v>
      </c>
      <c r="AC48" s="151">
        <v>0</v>
      </c>
      <c r="AD48" s="151">
        <v>0</v>
      </c>
      <c r="AE48" s="151">
        <v>0</v>
      </c>
      <c r="AF48" s="151">
        <v>0</v>
      </c>
      <c r="AG48" s="35">
        <f t="shared" si="12"/>
        <v>0</v>
      </c>
      <c r="AI48" s="103" t="str">
        <f t="shared" ca="1" si="19"/>
        <v>km</v>
      </c>
      <c r="AJ48" s="150">
        <v>0</v>
      </c>
      <c r="AK48" s="151">
        <v>0</v>
      </c>
      <c r="AL48" s="151">
        <v>0</v>
      </c>
      <c r="AM48" s="151">
        <v>0</v>
      </c>
      <c r="AN48" s="151">
        <v>0</v>
      </c>
      <c r="AO48" s="151">
        <v>0</v>
      </c>
      <c r="AP48" s="151">
        <v>0</v>
      </c>
      <c r="AQ48" s="151">
        <v>0</v>
      </c>
      <c r="AR48" s="151">
        <v>0</v>
      </c>
      <c r="AS48" s="151">
        <v>0</v>
      </c>
      <c r="AT48" s="35">
        <f t="shared" si="13"/>
        <v>0</v>
      </c>
      <c r="AU48" s="103" t="str">
        <f t="shared" si="20"/>
        <v>OK</v>
      </c>
    </row>
    <row r="49" spans="1:47" ht="14.25">
      <c r="A49" s="300"/>
      <c r="B49" s="300"/>
      <c r="C49" s="302"/>
      <c r="D49" s="104" t="str">
        <f>D28</f>
        <v>Indirect Intervention</v>
      </c>
      <c r="F49" s="103" t="s">
        <v>105</v>
      </c>
      <c r="G49" s="150">
        <v>0</v>
      </c>
      <c r="H49" s="151">
        <v>0</v>
      </c>
      <c r="I49" s="151">
        <v>0</v>
      </c>
      <c r="J49" s="151">
        <v>0</v>
      </c>
      <c r="K49" s="151">
        <v>0</v>
      </c>
      <c r="L49" s="151">
        <v>0</v>
      </c>
      <c r="M49" s="151">
        <v>0</v>
      </c>
      <c r="N49" s="151">
        <v>0</v>
      </c>
      <c r="O49" s="151">
        <v>0</v>
      </c>
      <c r="P49" s="151">
        <v>0</v>
      </c>
      <c r="Q49" s="35">
        <f t="shared" si="11"/>
        <v>0</v>
      </c>
      <c r="S49" s="103" t="str">
        <f t="shared" ca="1" si="17"/>
        <v>km</v>
      </c>
      <c r="T49" s="106">
        <v>0</v>
      </c>
      <c r="V49" s="103" t="str">
        <f t="shared" ca="1" si="18"/>
        <v>km</v>
      </c>
      <c r="W49" s="150">
        <v>0</v>
      </c>
      <c r="X49" s="151">
        <v>0</v>
      </c>
      <c r="Y49" s="151">
        <v>0</v>
      </c>
      <c r="Z49" s="151">
        <v>0</v>
      </c>
      <c r="AA49" s="151">
        <v>0</v>
      </c>
      <c r="AB49" s="151">
        <v>0</v>
      </c>
      <c r="AC49" s="151">
        <v>0</v>
      </c>
      <c r="AD49" s="151">
        <v>0</v>
      </c>
      <c r="AE49" s="151">
        <v>0</v>
      </c>
      <c r="AF49" s="151">
        <v>0</v>
      </c>
      <c r="AG49" s="35">
        <f t="shared" si="12"/>
        <v>0</v>
      </c>
      <c r="AI49" s="103" t="str">
        <f t="shared" ca="1" si="19"/>
        <v>km</v>
      </c>
      <c r="AJ49" s="150">
        <v>0</v>
      </c>
      <c r="AK49" s="151">
        <v>0</v>
      </c>
      <c r="AL49" s="151">
        <v>0</v>
      </c>
      <c r="AM49" s="151">
        <v>0</v>
      </c>
      <c r="AN49" s="151">
        <v>0</v>
      </c>
      <c r="AO49" s="151">
        <v>0</v>
      </c>
      <c r="AP49" s="151">
        <v>0</v>
      </c>
      <c r="AQ49" s="151">
        <v>0</v>
      </c>
      <c r="AR49" s="151">
        <v>0</v>
      </c>
      <c r="AS49" s="151">
        <v>0</v>
      </c>
      <c r="AT49" s="35">
        <f t="shared" si="13"/>
        <v>0</v>
      </c>
      <c r="AU49" s="103" t="str">
        <f t="shared" si="20"/>
        <v>OK</v>
      </c>
    </row>
    <row r="50" spans="1:47" ht="14.25">
      <c r="A50" s="300"/>
      <c r="B50" s="300"/>
      <c r="C50" s="302"/>
      <c r="D50" s="104" t="s">
        <v>109</v>
      </c>
      <c r="F50" s="103" t="s">
        <v>105</v>
      </c>
      <c r="G50" s="34"/>
      <c r="H50" s="34"/>
      <c r="I50" s="34"/>
      <c r="J50" s="34"/>
      <c r="K50" s="34"/>
      <c r="L50" s="34"/>
      <c r="M50" s="34"/>
      <c r="N50" s="34"/>
      <c r="O50" s="34"/>
      <c r="P50" s="34"/>
      <c r="Q50" s="35">
        <f t="shared" si="11"/>
        <v>0</v>
      </c>
      <c r="S50" s="103" t="str">
        <f t="shared" ca="1" si="17"/>
        <v>km</v>
      </c>
      <c r="T50" s="34"/>
      <c r="V50" s="103" t="str">
        <f t="shared" ca="1" si="18"/>
        <v>km</v>
      </c>
      <c r="W50" s="34"/>
      <c r="X50" s="34"/>
      <c r="Y50" s="34"/>
      <c r="Z50" s="34"/>
      <c r="AA50" s="34"/>
      <c r="AB50" s="34"/>
      <c r="AC50" s="34"/>
      <c r="AD50" s="34"/>
      <c r="AE50" s="34"/>
      <c r="AF50" s="34"/>
      <c r="AG50" s="35">
        <f t="shared" si="12"/>
        <v>0</v>
      </c>
      <c r="AI50" s="103" t="str">
        <f t="shared" ca="1" si="19"/>
        <v>km</v>
      </c>
      <c r="AJ50" s="34"/>
      <c r="AK50" s="34"/>
      <c r="AL50" s="34"/>
      <c r="AM50" s="34"/>
      <c r="AN50" s="34"/>
      <c r="AO50" s="34"/>
      <c r="AP50" s="34"/>
      <c r="AQ50" s="34"/>
      <c r="AR50" s="34"/>
      <c r="AS50" s="34"/>
      <c r="AT50" s="35">
        <f t="shared" si="13"/>
        <v>0</v>
      </c>
      <c r="AU50" s="103" t="str">
        <f t="shared" si="20"/>
        <v>OK</v>
      </c>
    </row>
    <row r="51" spans="1:47" ht="14.25">
      <c r="A51" s="300"/>
      <c r="B51" s="300"/>
      <c r="C51" s="302"/>
      <c r="D51" s="104" t="s">
        <v>108</v>
      </c>
      <c r="F51" s="103" t="s">
        <v>105</v>
      </c>
      <c r="G51" s="34"/>
      <c r="H51" s="34"/>
      <c r="I51" s="34"/>
      <c r="J51" s="34"/>
      <c r="K51" s="34"/>
      <c r="L51" s="34"/>
      <c r="M51" s="34"/>
      <c r="N51" s="34"/>
      <c r="O51" s="34"/>
      <c r="P51" s="34"/>
      <c r="Q51" s="35">
        <f t="shared" si="11"/>
        <v>0</v>
      </c>
      <c r="S51" s="103" t="str">
        <f t="shared" ca="1" si="17"/>
        <v>km</v>
      </c>
      <c r="T51" s="34"/>
      <c r="V51" s="103" t="str">
        <f t="shared" ca="1" si="18"/>
        <v>km</v>
      </c>
      <c r="W51" s="34"/>
      <c r="X51" s="34"/>
      <c r="Y51" s="34"/>
      <c r="Z51" s="34"/>
      <c r="AA51" s="34"/>
      <c r="AB51" s="34"/>
      <c r="AC51" s="34"/>
      <c r="AD51" s="34"/>
      <c r="AE51" s="34"/>
      <c r="AF51" s="34"/>
      <c r="AG51" s="35">
        <f t="shared" si="12"/>
        <v>0</v>
      </c>
      <c r="AI51" s="103" t="str">
        <f t="shared" ca="1" si="19"/>
        <v>km</v>
      </c>
      <c r="AJ51" s="34"/>
      <c r="AK51" s="34"/>
      <c r="AL51" s="34"/>
      <c r="AM51" s="34"/>
      <c r="AN51" s="34"/>
      <c r="AO51" s="34"/>
      <c r="AP51" s="34"/>
      <c r="AQ51" s="34"/>
      <c r="AR51" s="34"/>
      <c r="AS51" s="34"/>
      <c r="AT51" s="35">
        <f t="shared" si="13"/>
        <v>0</v>
      </c>
      <c r="AU51" s="103" t="str">
        <f t="shared" si="20"/>
        <v>OK</v>
      </c>
    </row>
    <row r="52" spans="1:47" ht="14.25">
      <c r="A52" s="300"/>
      <c r="B52" s="300"/>
      <c r="C52" s="302"/>
      <c r="D52" s="104" t="s">
        <v>58</v>
      </c>
      <c r="F52" s="103" t="s">
        <v>105</v>
      </c>
      <c r="G52" s="34"/>
      <c r="H52" s="34"/>
      <c r="I52" s="34"/>
      <c r="J52" s="34"/>
      <c r="K52" s="34"/>
      <c r="L52" s="34"/>
      <c r="M52" s="34"/>
      <c r="N52" s="34"/>
      <c r="O52" s="34"/>
      <c r="P52" s="34"/>
      <c r="Q52" s="35">
        <f t="shared" si="11"/>
        <v>0</v>
      </c>
      <c r="S52" s="103" t="str">
        <f t="shared" ca="1" si="17"/>
        <v>km</v>
      </c>
      <c r="T52" s="34"/>
      <c r="V52" s="103" t="str">
        <f t="shared" ca="1" si="18"/>
        <v>km</v>
      </c>
      <c r="W52" s="34"/>
      <c r="X52" s="34"/>
      <c r="Y52" s="34"/>
      <c r="Z52" s="34"/>
      <c r="AA52" s="34"/>
      <c r="AB52" s="34"/>
      <c r="AC52" s="34"/>
      <c r="AD52" s="34"/>
      <c r="AE52" s="34"/>
      <c r="AF52" s="34"/>
      <c r="AG52" s="35">
        <f t="shared" si="12"/>
        <v>0</v>
      </c>
      <c r="AI52" s="103" t="str">
        <f t="shared" ca="1" si="19"/>
        <v>km</v>
      </c>
      <c r="AJ52" s="34"/>
      <c r="AK52" s="34"/>
      <c r="AL52" s="34"/>
      <c r="AM52" s="34"/>
      <c r="AN52" s="34"/>
      <c r="AO52" s="34"/>
      <c r="AP52" s="34"/>
      <c r="AQ52" s="34"/>
      <c r="AR52" s="34"/>
      <c r="AS52" s="34"/>
      <c r="AT52" s="35">
        <f t="shared" si="13"/>
        <v>0</v>
      </c>
      <c r="AU52" s="103" t="str">
        <f t="shared" si="20"/>
        <v>OK</v>
      </c>
    </row>
    <row r="53" spans="1:47" ht="14.25">
      <c r="A53" s="300"/>
      <c r="B53" s="300"/>
      <c r="C53" s="302"/>
      <c r="D53" s="104" t="s">
        <v>107</v>
      </c>
      <c r="F53" s="103" t="s">
        <v>105</v>
      </c>
      <c r="G53" s="34"/>
      <c r="H53" s="34"/>
      <c r="I53" s="34"/>
      <c r="J53" s="34"/>
      <c r="K53" s="34"/>
      <c r="L53" s="34"/>
      <c r="M53" s="34"/>
      <c r="N53" s="34"/>
      <c r="O53" s="34"/>
      <c r="P53" s="34"/>
      <c r="Q53" s="35">
        <f t="shared" si="11"/>
        <v>0</v>
      </c>
      <c r="S53" s="103" t="str">
        <f t="shared" ca="1" si="17"/>
        <v>km</v>
      </c>
      <c r="T53" s="34"/>
      <c r="V53" s="103" t="str">
        <f t="shared" ca="1" si="18"/>
        <v>km</v>
      </c>
      <c r="W53" s="34"/>
      <c r="X53" s="34"/>
      <c r="Y53" s="34"/>
      <c r="Z53" s="34"/>
      <c r="AA53" s="34"/>
      <c r="AB53" s="34"/>
      <c r="AC53" s="34"/>
      <c r="AD53" s="34"/>
      <c r="AE53" s="34"/>
      <c r="AF53" s="34"/>
      <c r="AG53" s="35">
        <f t="shared" si="12"/>
        <v>0</v>
      </c>
      <c r="AI53" s="103" t="str">
        <f t="shared" ca="1" si="19"/>
        <v>km</v>
      </c>
      <c r="AJ53" s="34"/>
      <c r="AK53" s="34"/>
      <c r="AL53" s="34"/>
      <c r="AM53" s="34"/>
      <c r="AN53" s="34"/>
      <c r="AO53" s="34"/>
      <c r="AP53" s="34"/>
      <c r="AQ53" s="34"/>
      <c r="AR53" s="34"/>
      <c r="AS53" s="34"/>
      <c r="AT53" s="35">
        <f t="shared" si="13"/>
        <v>0</v>
      </c>
      <c r="AU53" s="103" t="str">
        <f t="shared" si="20"/>
        <v>OK</v>
      </c>
    </row>
    <row r="54" spans="1:47" ht="14.25">
      <c r="A54" s="300"/>
      <c r="B54" s="300"/>
      <c r="C54" s="302"/>
      <c r="D54" s="104" t="s">
        <v>106</v>
      </c>
      <c r="F54" s="103" t="s">
        <v>105</v>
      </c>
      <c r="G54" s="150">
        <v>0</v>
      </c>
      <c r="H54" s="151">
        <v>0</v>
      </c>
      <c r="I54" s="151">
        <v>0</v>
      </c>
      <c r="J54" s="151">
        <v>0</v>
      </c>
      <c r="K54" s="151">
        <v>0</v>
      </c>
      <c r="L54" s="151">
        <v>0</v>
      </c>
      <c r="M54" s="151">
        <v>0</v>
      </c>
      <c r="N54" s="151">
        <v>0</v>
      </c>
      <c r="O54" s="151">
        <v>0</v>
      </c>
      <c r="P54" s="151">
        <v>0</v>
      </c>
      <c r="Q54" s="35">
        <f t="shared" si="11"/>
        <v>0</v>
      </c>
      <c r="S54" s="103" t="str">
        <f t="shared" ca="1" si="17"/>
        <v>km</v>
      </c>
      <c r="T54" s="106">
        <v>0</v>
      </c>
      <c r="V54" s="103" t="str">
        <f t="shared" ca="1" si="18"/>
        <v>km</v>
      </c>
      <c r="W54" s="150">
        <v>0</v>
      </c>
      <c r="X54" s="151">
        <v>0</v>
      </c>
      <c r="Y54" s="151">
        <v>0</v>
      </c>
      <c r="Z54" s="151">
        <v>0</v>
      </c>
      <c r="AA54" s="151">
        <v>0</v>
      </c>
      <c r="AB54" s="151">
        <v>0</v>
      </c>
      <c r="AC54" s="151">
        <v>0</v>
      </c>
      <c r="AD54" s="151">
        <v>0</v>
      </c>
      <c r="AE54" s="151">
        <v>0</v>
      </c>
      <c r="AF54" s="151">
        <v>0</v>
      </c>
      <c r="AG54" s="35">
        <f t="shared" si="12"/>
        <v>0</v>
      </c>
      <c r="AI54" s="103" t="str">
        <f t="shared" ca="1" si="19"/>
        <v>km</v>
      </c>
      <c r="AJ54" s="150">
        <v>0</v>
      </c>
      <c r="AK54" s="151">
        <v>0</v>
      </c>
      <c r="AL54" s="151">
        <v>0</v>
      </c>
      <c r="AM54" s="151">
        <v>0</v>
      </c>
      <c r="AN54" s="151">
        <v>0</v>
      </c>
      <c r="AO54" s="151">
        <v>0</v>
      </c>
      <c r="AP54" s="151">
        <v>0</v>
      </c>
      <c r="AQ54" s="151">
        <v>0</v>
      </c>
      <c r="AR54" s="151">
        <v>0</v>
      </c>
      <c r="AS54" s="151">
        <v>0</v>
      </c>
      <c r="AT54" s="35">
        <f t="shared" si="13"/>
        <v>0</v>
      </c>
      <c r="AU54" s="103" t="str">
        <f t="shared" si="20"/>
        <v>OK</v>
      </c>
    </row>
    <row r="55" spans="1:47" ht="14.25">
      <c r="A55" s="301"/>
      <c r="B55" s="301"/>
      <c r="C55" s="105" t="s">
        <v>224</v>
      </c>
      <c r="D55" s="104"/>
      <c r="F55" s="103" t="s">
        <v>105</v>
      </c>
      <c r="G55" s="35">
        <f t="shared" ref="G55:P55" si="21">SUM(G37:G54)</f>
        <v>1.9717126155303221E-3</v>
      </c>
      <c r="H55" s="35">
        <f t="shared" si="21"/>
        <v>4.4797636076982723</v>
      </c>
      <c r="I55" s="35">
        <f t="shared" si="21"/>
        <v>4.0050937175226409</v>
      </c>
      <c r="J55" s="35">
        <f t="shared" si="21"/>
        <v>3.4100431691959678</v>
      </c>
      <c r="K55" s="35">
        <f t="shared" si="21"/>
        <v>0</v>
      </c>
      <c r="L55" s="35">
        <f t="shared" si="21"/>
        <v>0.26312184291319163</v>
      </c>
      <c r="M55" s="35">
        <f t="shared" si="21"/>
        <v>0</v>
      </c>
      <c r="N55" s="35">
        <f t="shared" si="21"/>
        <v>9.3679869808124316E-2</v>
      </c>
      <c r="O55" s="35">
        <f t="shared" si="21"/>
        <v>0</v>
      </c>
      <c r="P55" s="35">
        <f t="shared" si="21"/>
        <v>0</v>
      </c>
      <c r="Q55" s="94">
        <f>SUM(G55:P55)</f>
        <v>12.253673919753727</v>
      </c>
      <c r="S55" s="103" t="str">
        <f t="shared" ca="1" si="17"/>
        <v>km</v>
      </c>
      <c r="T55" s="103"/>
      <c r="V55" s="103" t="str">
        <f t="shared" ca="1" si="18"/>
        <v>km</v>
      </c>
      <c r="W55" s="35">
        <f t="shared" ref="W55:AF55" si="22">SUM(W37:W54)</f>
        <v>69.414000000000001</v>
      </c>
      <c r="X55" s="35">
        <f t="shared" si="22"/>
        <v>215.87290000000002</v>
      </c>
      <c r="Y55" s="35">
        <f t="shared" si="22"/>
        <v>16.5152</v>
      </c>
      <c r="Z55" s="35">
        <f t="shared" si="22"/>
        <v>7.2296999999999985</v>
      </c>
      <c r="AA55" s="35">
        <f t="shared" si="22"/>
        <v>0</v>
      </c>
      <c r="AB55" s="35">
        <f t="shared" si="22"/>
        <v>0.25970000000000049</v>
      </c>
      <c r="AC55" s="35">
        <f t="shared" si="22"/>
        <v>0</v>
      </c>
      <c r="AD55" s="35">
        <f t="shared" si="22"/>
        <v>7.2499999999999995E-2</v>
      </c>
      <c r="AE55" s="35">
        <f t="shared" si="22"/>
        <v>0</v>
      </c>
      <c r="AF55" s="35">
        <f t="shared" si="22"/>
        <v>0</v>
      </c>
      <c r="AG55" s="94">
        <f t="shared" si="12"/>
        <v>309.36399999999998</v>
      </c>
      <c r="AI55" s="103" t="str">
        <f t="shared" ca="1" si="19"/>
        <v>km</v>
      </c>
      <c r="AJ55" s="35">
        <f t="shared" ref="AJ55:AS55" si="23">SUM(AJ37:AJ54)</f>
        <v>257.8540000000001</v>
      </c>
      <c r="AK55" s="35">
        <f t="shared" si="23"/>
        <v>22.484799999999993</v>
      </c>
      <c r="AL55" s="35">
        <f t="shared" si="23"/>
        <v>11.835000000000003</v>
      </c>
      <c r="AM55" s="35">
        <f t="shared" si="23"/>
        <v>11.651600000000004</v>
      </c>
      <c r="AN55" s="35">
        <f t="shared" si="23"/>
        <v>1.4763999999999999</v>
      </c>
      <c r="AO55" s="35">
        <f t="shared" si="23"/>
        <v>4.0622000000000007</v>
      </c>
      <c r="AP55" s="35">
        <f t="shared" si="23"/>
        <v>0</v>
      </c>
      <c r="AQ55" s="35">
        <f t="shared" si="23"/>
        <v>0</v>
      </c>
      <c r="AR55" s="35">
        <f t="shared" si="23"/>
        <v>0</v>
      </c>
      <c r="AS55" s="35">
        <f t="shared" si="23"/>
        <v>1.3322676295501878E-15</v>
      </c>
      <c r="AT55" s="94">
        <f t="shared" si="13"/>
        <v>309.36400000000015</v>
      </c>
      <c r="AU55" s="103" t="str">
        <f t="shared" si="20"/>
        <v>OK</v>
      </c>
    </row>
  </sheetData>
  <mergeCells count="6">
    <mergeCell ref="A14:A34"/>
    <mergeCell ref="B14:B34"/>
    <mergeCell ref="C17:C33"/>
    <mergeCell ref="A35:A55"/>
    <mergeCell ref="B35:B55"/>
    <mergeCell ref="C38:C54"/>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7030A0"/>
  </sheetPr>
  <dimension ref="A1:AU55"/>
  <sheetViews>
    <sheetView workbookViewId="0"/>
  </sheetViews>
  <sheetFormatPr defaultColWidth="9" defaultRowHeight="12.75"/>
  <cols>
    <col min="1" max="2" width="3.42578125" style="101" customWidth="1"/>
    <col min="3" max="3" width="51.28515625" style="101" bestFit="1" customWidth="1"/>
    <col min="4" max="4" width="46.5703125" style="101" bestFit="1" customWidth="1"/>
    <col min="5" max="5" width="1" style="101" customWidth="1"/>
    <col min="6" max="6" width="6.28515625" style="102" customWidth="1"/>
    <col min="7" max="17" width="9" style="101"/>
    <col min="18" max="18" width="1" style="101" customWidth="1"/>
    <col min="19" max="19" width="6.28515625" style="102" customWidth="1"/>
    <col min="20" max="20" width="9" style="101"/>
    <col min="21" max="21" width="1" style="101" customWidth="1"/>
    <col min="22" max="22" width="6.28515625" style="102" customWidth="1"/>
    <col min="23" max="33" width="9" style="101"/>
    <col min="34" max="34" width="1" style="101" customWidth="1"/>
    <col min="35" max="35" width="6.28515625" style="102" customWidth="1"/>
    <col min="36" max="46" width="9" style="101"/>
    <col min="47" max="47" width="9.42578125" style="101" bestFit="1" customWidth="1"/>
    <col min="48" max="16384" width="9" style="101"/>
  </cols>
  <sheetData>
    <row r="1" spans="1:47" ht="24.75">
      <c r="A1" s="1" t="str">
        <f>N0_Cover!A1</f>
        <v>RIIO-2 Business Plan Data Template</v>
      </c>
      <c r="B1" s="1"/>
      <c r="C1" s="2"/>
      <c r="D1" s="2"/>
      <c r="E1" s="2"/>
      <c r="F1" s="73"/>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row>
    <row r="2" spans="1:47" ht="22.5">
      <c r="A2" s="1" t="str">
        <f>N0_Cover!$B$12</f>
        <v>Scottish Power Transmission</v>
      </c>
      <c r="B2" s="1"/>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row>
    <row r="3" spans="1:47" ht="19.5">
      <c r="A3" s="5" t="str">
        <f>"Workbook " &amp; N0_Cover!$B$12</f>
        <v>Workbook Scottish Power Transmission</v>
      </c>
      <c r="B3" s="5"/>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row>
    <row r="4" spans="1:47" ht="18">
      <c r="A4" s="7" t="str">
        <f>"Submission Version " &amp; N0_Cover!$B$15 &amp; " - Submitted on " &amp; TEXT(N0_Cover!$B$16,"dd mmm yyyy")</f>
        <v>Submission Version 3.0 - Submitted on 09 Dec 2019</v>
      </c>
      <c r="B4" s="7"/>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row>
    <row r="5" spans="1:47" ht="18">
      <c r="A5" s="7" t="str">
        <f>"Template Version: " &amp; N0_Cover!$B$11</f>
        <v>Template Version: v3.0</v>
      </c>
      <c r="B5" s="7"/>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row>
    <row r="6" spans="1:47" ht="19.5">
      <c r="A6" s="5" t="str">
        <f ca="1">"Sheet: " &amp;VLOOKUP(RIGHT(CELL("filename",A1),LEN(CELL("filename",A1))-FIND("]",CELL("filename",A1))),'N0.1_Contents'!$A$11:$B$87,2,FALSE)</f>
        <v>Sheet: N3.05 132kV OHL Conductor</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row>
    <row r="7" spans="1:47" ht="18">
      <c r="A7" s="7" t="str">
        <f>"Prices Base: " &amp; 'N0.5_Data_Constants'!C13</f>
        <v>Prices Base: 2018/19</v>
      </c>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row>
    <row r="8" spans="1:47" s="168" customFormat="1">
      <c r="A8" s="171" t="str">
        <f ca="1">"Error Checks: " &amp; IF(ISERROR(MATCH("Error",$A$9:$AU$9,0)),"OK","Error")</f>
        <v>Error Checks: OK</v>
      </c>
      <c r="B8" s="171"/>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row>
    <row r="9" spans="1:47" s="168" customFormat="1">
      <c r="A9" s="173" t="str">
        <f t="shared" ref="A9:AU9" ca="1" si="0">IF(ISERROR(MATCH("Error",A10:A55,0)),"-","Error")</f>
        <v>-</v>
      </c>
      <c r="B9" s="173" t="str">
        <f t="shared" si="0"/>
        <v>-</v>
      </c>
      <c r="C9" s="173" t="str">
        <f t="shared" si="0"/>
        <v>-</v>
      </c>
      <c r="D9" s="173" t="str">
        <f t="shared" si="0"/>
        <v>-</v>
      </c>
      <c r="E9" s="173" t="str">
        <f t="shared" si="0"/>
        <v>-</v>
      </c>
      <c r="F9" s="173" t="str">
        <f t="shared" si="0"/>
        <v>-</v>
      </c>
      <c r="G9" s="173" t="str">
        <f t="shared" si="0"/>
        <v>-</v>
      </c>
      <c r="H9" s="173" t="str">
        <f t="shared" si="0"/>
        <v>-</v>
      </c>
      <c r="I9" s="173" t="str">
        <f t="shared" si="0"/>
        <v>-</v>
      </c>
      <c r="J9" s="173" t="str">
        <f t="shared" si="0"/>
        <v>-</v>
      </c>
      <c r="K9" s="173" t="str">
        <f t="shared" si="0"/>
        <v>-</v>
      </c>
      <c r="L9" s="173" t="str">
        <f t="shared" si="0"/>
        <v>-</v>
      </c>
      <c r="M9" s="173" t="str">
        <f t="shared" si="0"/>
        <v>-</v>
      </c>
      <c r="N9" s="173" t="str">
        <f t="shared" si="0"/>
        <v>-</v>
      </c>
      <c r="O9" s="173" t="str">
        <f t="shared" si="0"/>
        <v>-</v>
      </c>
      <c r="P9" s="173" t="str">
        <f t="shared" si="0"/>
        <v>-</v>
      </c>
      <c r="Q9" s="173" t="str">
        <f t="shared" si="0"/>
        <v>-</v>
      </c>
      <c r="R9" s="173" t="str">
        <f t="shared" si="0"/>
        <v>-</v>
      </c>
      <c r="S9" s="173" t="str">
        <f t="shared" ca="1" si="0"/>
        <v>-</v>
      </c>
      <c r="T9" s="173" t="str">
        <f t="shared" si="0"/>
        <v>-</v>
      </c>
      <c r="U9" s="173" t="str">
        <f t="shared" si="0"/>
        <v>-</v>
      </c>
      <c r="V9" s="173" t="str">
        <f t="shared" ca="1" si="0"/>
        <v>-</v>
      </c>
      <c r="W9" s="173" t="str">
        <f t="shared" si="0"/>
        <v>-</v>
      </c>
      <c r="X9" s="173" t="str">
        <f t="shared" ca="1" si="0"/>
        <v>-</v>
      </c>
      <c r="Y9" s="173" t="str">
        <f t="shared" si="0"/>
        <v>-</v>
      </c>
      <c r="Z9" s="173" t="str">
        <f t="shared" si="0"/>
        <v>-</v>
      </c>
      <c r="AA9" s="173" t="str">
        <f t="shared" si="0"/>
        <v>-</v>
      </c>
      <c r="AB9" s="173" t="str">
        <f t="shared" si="0"/>
        <v>-</v>
      </c>
      <c r="AC9" s="173" t="str">
        <f t="shared" si="0"/>
        <v>-</v>
      </c>
      <c r="AD9" s="173" t="str">
        <f t="shared" si="0"/>
        <v>-</v>
      </c>
      <c r="AE9" s="173" t="str">
        <f t="shared" si="0"/>
        <v>-</v>
      </c>
      <c r="AF9" s="173" t="str">
        <f t="shared" si="0"/>
        <v>-</v>
      </c>
      <c r="AG9" s="173" t="str">
        <f t="shared" si="0"/>
        <v>-</v>
      </c>
      <c r="AH9" s="173" t="str">
        <f t="shared" si="0"/>
        <v>-</v>
      </c>
      <c r="AI9" s="173" t="str">
        <f t="shared" ca="1" si="0"/>
        <v>-</v>
      </c>
      <c r="AJ9" s="173" t="str">
        <f t="shared" si="0"/>
        <v>-</v>
      </c>
      <c r="AK9" s="173" t="str">
        <f t="shared" si="0"/>
        <v>-</v>
      </c>
      <c r="AL9" s="173" t="str">
        <f t="shared" si="0"/>
        <v>-</v>
      </c>
      <c r="AM9" s="173" t="str">
        <f t="shared" si="0"/>
        <v>-</v>
      </c>
      <c r="AN9" s="173" t="str">
        <f t="shared" si="0"/>
        <v>-</v>
      </c>
      <c r="AO9" s="173" t="str">
        <f t="shared" si="0"/>
        <v>-</v>
      </c>
      <c r="AP9" s="173" t="str">
        <f t="shared" si="0"/>
        <v>-</v>
      </c>
      <c r="AQ9" s="173" t="str">
        <f t="shared" si="0"/>
        <v>-</v>
      </c>
      <c r="AR9" s="173" t="str">
        <f t="shared" si="0"/>
        <v>-</v>
      </c>
      <c r="AS9" s="173" t="str">
        <f t="shared" si="0"/>
        <v>-</v>
      </c>
      <c r="AT9" s="173" t="str">
        <f t="shared" si="0"/>
        <v>-</v>
      </c>
      <c r="AU9" s="173" t="str">
        <f t="shared" si="0"/>
        <v>-</v>
      </c>
    </row>
    <row r="12" spans="1:47" ht="19.5">
      <c r="A12" s="11" t="str">
        <f ca="1">SUBSTITUTE(VLOOKUP(RIGHT(CELL("filename",A1),LEN(CELL("filename",A1))-FIND("]",CELL("filename",A1))),'N0.1_Contents'!$A$11:$B$87,2,FALSE), LEFT(VLOOKUP(RIGHT(CELL("filename",A1),LEN(CELL("filename",A1))-FIND("]",CELL("filename",A1))),'N0.1_Contents'!$A$11:$B$87,2,FALSE),FIND(" ",VLOOKUP(RIGHT(CELL("filename",A1),LEN(CELL("filename",A1))-FIND("]",CELL("filename",A1))),'N0.1_Contents'!$A$11:$B$87,2,FALSE))),"")</f>
        <v>132kV OHL Conductor</v>
      </c>
      <c r="B12" s="11"/>
      <c r="D12"/>
      <c r="F12" s="11" t="s">
        <v>0</v>
      </c>
      <c r="S12" s="11" t="s">
        <v>2</v>
      </c>
      <c r="W12" s="190" t="s">
        <v>331</v>
      </c>
      <c r="X12" s="189" t="str">
        <f ca="1">VLOOKUP(A12, 'N0.6_Lookup_References'!A14:B50, 2, FALSE)</f>
        <v>km</v>
      </c>
      <c r="AI12" s="11"/>
    </row>
    <row r="13" spans="1:47" ht="15">
      <c r="C13" s="12"/>
      <c r="D13"/>
      <c r="S13" s="124" t="s">
        <v>152</v>
      </c>
      <c r="V13" s="124" t="s">
        <v>150</v>
      </c>
      <c r="AI13" s="124" t="s">
        <v>151</v>
      </c>
    </row>
    <row r="14" spans="1:47" s="112" customFormat="1" ht="13.9" customHeight="1" thickBot="1">
      <c r="A14" s="297" t="s">
        <v>24</v>
      </c>
      <c r="B14" s="299" t="s">
        <v>384</v>
      </c>
      <c r="C14" s="111"/>
      <c r="D14" s="104"/>
      <c r="E14" s="101"/>
      <c r="F14" s="110" t="s">
        <v>53</v>
      </c>
      <c r="G14" s="109" t="s">
        <v>14</v>
      </c>
      <c r="H14" s="21" t="s">
        <v>15</v>
      </c>
      <c r="I14" s="22" t="s">
        <v>16</v>
      </c>
      <c r="J14" s="23" t="s">
        <v>17</v>
      </c>
      <c r="K14" s="24" t="s">
        <v>18</v>
      </c>
      <c r="L14" s="25" t="s">
        <v>19</v>
      </c>
      <c r="M14" s="26" t="s">
        <v>20</v>
      </c>
      <c r="N14" s="29" t="s">
        <v>21</v>
      </c>
      <c r="O14" s="27" t="s">
        <v>22</v>
      </c>
      <c r="P14" s="31" t="s">
        <v>23</v>
      </c>
      <c r="Q14" s="108" t="s">
        <v>29</v>
      </c>
      <c r="R14" s="101"/>
      <c r="S14" s="110" t="s">
        <v>53</v>
      </c>
      <c r="T14" s="110" t="s">
        <v>94</v>
      </c>
      <c r="U14" s="101"/>
      <c r="V14" s="110" t="s">
        <v>53</v>
      </c>
      <c r="W14" s="109" t="s">
        <v>14</v>
      </c>
      <c r="X14" s="21" t="s">
        <v>15</v>
      </c>
      <c r="Y14" s="22" t="s">
        <v>16</v>
      </c>
      <c r="Z14" s="23" t="s">
        <v>17</v>
      </c>
      <c r="AA14" s="24" t="s">
        <v>18</v>
      </c>
      <c r="AB14" s="25" t="s">
        <v>19</v>
      </c>
      <c r="AC14" s="26" t="s">
        <v>20</v>
      </c>
      <c r="AD14" s="29" t="s">
        <v>21</v>
      </c>
      <c r="AE14" s="27" t="s">
        <v>22</v>
      </c>
      <c r="AF14" s="31" t="s">
        <v>23</v>
      </c>
      <c r="AG14" s="108" t="s">
        <v>29</v>
      </c>
      <c r="AH14" s="101"/>
      <c r="AI14" s="110" t="s">
        <v>53</v>
      </c>
      <c r="AJ14" s="109" t="s">
        <v>5</v>
      </c>
      <c r="AK14" s="21" t="s">
        <v>6</v>
      </c>
      <c r="AL14" s="22" t="s">
        <v>7</v>
      </c>
      <c r="AM14" s="23" t="s">
        <v>8</v>
      </c>
      <c r="AN14" s="24" t="s">
        <v>9</v>
      </c>
      <c r="AO14" s="25" t="s">
        <v>116</v>
      </c>
      <c r="AP14" s="26" t="s">
        <v>117</v>
      </c>
      <c r="AQ14" s="29" t="s">
        <v>118</v>
      </c>
      <c r="AR14" s="27" t="s">
        <v>119</v>
      </c>
      <c r="AS14" s="31" t="s">
        <v>120</v>
      </c>
      <c r="AT14" s="108" t="s">
        <v>29</v>
      </c>
      <c r="AU14" s="108" t="s">
        <v>47</v>
      </c>
    </row>
    <row r="15" spans="1:47" s="112" customFormat="1" ht="14.25" customHeight="1">
      <c r="A15" s="298"/>
      <c r="B15" s="300"/>
      <c r="C15" s="107" t="s">
        <v>383</v>
      </c>
      <c r="D15" s="104"/>
      <c r="E15" s="101"/>
      <c r="F15" s="103" t="s">
        <v>205</v>
      </c>
      <c r="G15" s="34"/>
      <c r="H15" s="34"/>
      <c r="I15" s="34"/>
      <c r="J15" s="34"/>
      <c r="K15" s="34"/>
      <c r="L15" s="34"/>
      <c r="M15" s="34"/>
      <c r="N15" s="34"/>
      <c r="O15" s="34"/>
      <c r="P15" s="34"/>
      <c r="Q15" s="35">
        <f t="shared" ref="Q15:Q34" si="1">SUM(G15:P15)</f>
        <v>0</v>
      </c>
      <c r="R15" s="101"/>
      <c r="S15" s="103"/>
      <c r="T15" s="34"/>
      <c r="U15" s="101"/>
      <c r="V15" s="103"/>
      <c r="W15" s="34"/>
      <c r="X15" s="34"/>
      <c r="Y15" s="34"/>
      <c r="Z15" s="34"/>
      <c r="AA15" s="34"/>
      <c r="AB15" s="34"/>
      <c r="AC15" s="34"/>
      <c r="AD15" s="34"/>
      <c r="AE15" s="34"/>
      <c r="AF15" s="34"/>
      <c r="AG15" s="35">
        <f t="shared" ref="AG15:AG33" si="2">SUM(W15:AF15)</f>
        <v>0</v>
      </c>
      <c r="AH15" s="101"/>
      <c r="AI15" s="103"/>
      <c r="AJ15" s="34"/>
      <c r="AK15" s="34"/>
      <c r="AL15" s="34"/>
      <c r="AM15" s="34"/>
      <c r="AN15" s="34"/>
      <c r="AO15" s="34"/>
      <c r="AP15" s="34"/>
      <c r="AQ15" s="34"/>
      <c r="AR15" s="34"/>
      <c r="AS15" s="34"/>
      <c r="AT15" s="35">
        <f t="shared" ref="AT15:AT33" si="3">SUM(AJ15:AS15)</f>
        <v>0</v>
      </c>
      <c r="AU15" s="103"/>
    </row>
    <row r="16" spans="1:47" s="112" customFormat="1" ht="14.25">
      <c r="A16" s="298"/>
      <c r="B16" s="300"/>
      <c r="C16" s="105" t="s">
        <v>554</v>
      </c>
      <c r="D16" s="104"/>
      <c r="E16" s="101"/>
      <c r="F16" s="103" t="s">
        <v>105</v>
      </c>
      <c r="G16" s="150">
        <v>9.1577451752804164E-4</v>
      </c>
      <c r="H16" s="150">
        <v>11.648788190873196</v>
      </c>
      <c r="I16" s="150">
        <v>7.4700955476358661</v>
      </c>
      <c r="J16" s="150">
        <v>3.1481382981115917</v>
      </c>
      <c r="K16" s="150">
        <v>3.0797744657428185</v>
      </c>
      <c r="L16" s="150">
        <v>5.2981161171761082</v>
      </c>
      <c r="M16" s="150">
        <v>3.9538252841659891E-2</v>
      </c>
      <c r="N16" s="150">
        <v>0</v>
      </c>
      <c r="O16" s="150">
        <v>3.3211851083654751</v>
      </c>
      <c r="P16" s="150">
        <v>0</v>
      </c>
      <c r="Q16" s="35">
        <f t="shared" si="1"/>
        <v>34.00655175526424</v>
      </c>
      <c r="R16" s="101"/>
      <c r="S16" s="103" t="str">
        <f ca="1">$X$12</f>
        <v>km</v>
      </c>
      <c r="T16" s="34"/>
      <c r="U16" s="101"/>
      <c r="V16" s="103" t="str">
        <f ca="1">$X$12</f>
        <v>km</v>
      </c>
      <c r="W16" s="150">
        <v>24.247299999999999</v>
      </c>
      <c r="X16" s="150">
        <v>1176.7704999999983</v>
      </c>
      <c r="Y16" s="150">
        <v>219.95749999999984</v>
      </c>
      <c r="Z16" s="150">
        <v>49.912100000000031</v>
      </c>
      <c r="AA16" s="150">
        <v>39.549000000000021</v>
      </c>
      <c r="AB16" s="150">
        <v>49.762000000000008</v>
      </c>
      <c r="AC16" s="150">
        <v>0.29369999999999996</v>
      </c>
      <c r="AD16" s="150">
        <v>0</v>
      </c>
      <c r="AE16" s="150">
        <v>18.308700000000002</v>
      </c>
      <c r="AF16" s="150">
        <v>0</v>
      </c>
      <c r="AG16" s="35">
        <f t="shared" si="2"/>
        <v>1578.8007999999979</v>
      </c>
      <c r="AH16" s="101"/>
      <c r="AI16" s="103" t="str">
        <f ca="1">$X$12</f>
        <v>km</v>
      </c>
      <c r="AJ16" s="150">
        <v>445.17059999999998</v>
      </c>
      <c r="AK16" s="150">
        <v>258.41779999999972</v>
      </c>
      <c r="AL16" s="150">
        <v>43.630899999999983</v>
      </c>
      <c r="AM16" s="150">
        <v>83.813499999999991</v>
      </c>
      <c r="AN16" s="150">
        <v>57.717600000000019</v>
      </c>
      <c r="AO16" s="150">
        <v>457.66390000000018</v>
      </c>
      <c r="AP16" s="150">
        <v>161.68269999999998</v>
      </c>
      <c r="AQ16" s="150">
        <v>70.703800000000086</v>
      </c>
      <c r="AR16" s="150">
        <v>0</v>
      </c>
      <c r="AS16" s="150">
        <v>0</v>
      </c>
      <c r="AT16" s="35">
        <f t="shared" si="3"/>
        <v>1578.8008</v>
      </c>
      <c r="AU16" s="103" t="str">
        <f>IF(ABS(AG16-AT16)&lt;0.01,"OK","Error")</f>
        <v>OK</v>
      </c>
    </row>
    <row r="17" spans="1:47" s="112" customFormat="1" ht="14.25">
      <c r="A17" s="298"/>
      <c r="B17" s="300"/>
      <c r="C17" s="302" t="s">
        <v>115</v>
      </c>
      <c r="D17" s="104" t="s">
        <v>206</v>
      </c>
      <c r="E17" s="101"/>
      <c r="F17" s="103" t="s">
        <v>105</v>
      </c>
      <c r="G17" s="150">
        <v>0</v>
      </c>
      <c r="H17" s="151">
        <v>0</v>
      </c>
      <c r="I17" s="151">
        <v>0</v>
      </c>
      <c r="J17" s="151">
        <v>0</v>
      </c>
      <c r="K17" s="151">
        <v>0</v>
      </c>
      <c r="L17" s="151">
        <v>0</v>
      </c>
      <c r="M17" s="151">
        <v>0</v>
      </c>
      <c r="N17" s="151">
        <v>0</v>
      </c>
      <c r="O17" s="151">
        <v>0</v>
      </c>
      <c r="P17" s="151">
        <v>0</v>
      </c>
      <c r="Q17" s="35">
        <f t="shared" si="1"/>
        <v>0</v>
      </c>
      <c r="R17" s="101"/>
      <c r="S17" s="103" t="str">
        <f t="shared" ref="S17:S34" ca="1" si="4">$X$12</f>
        <v>km</v>
      </c>
      <c r="T17" s="106">
        <v>0</v>
      </c>
      <c r="U17" s="101"/>
      <c r="V17" s="103" t="str">
        <f t="shared" ref="V17:V34" ca="1" si="5">$X$12</f>
        <v>km</v>
      </c>
      <c r="W17" s="150">
        <v>0</v>
      </c>
      <c r="X17" s="151">
        <v>0</v>
      </c>
      <c r="Y17" s="151">
        <v>0</v>
      </c>
      <c r="Z17" s="151">
        <v>0</v>
      </c>
      <c r="AA17" s="151">
        <v>0</v>
      </c>
      <c r="AB17" s="151">
        <v>0</v>
      </c>
      <c r="AC17" s="151">
        <v>0</v>
      </c>
      <c r="AD17" s="151">
        <v>0</v>
      </c>
      <c r="AE17" s="151">
        <v>0</v>
      </c>
      <c r="AF17" s="151">
        <v>0</v>
      </c>
      <c r="AG17" s="35">
        <f t="shared" si="2"/>
        <v>0</v>
      </c>
      <c r="AH17" s="101"/>
      <c r="AI17" s="103" t="str">
        <f t="shared" ref="AI17:AI34" ca="1" si="6">$X$12</f>
        <v>km</v>
      </c>
      <c r="AJ17" s="150">
        <v>0</v>
      </c>
      <c r="AK17" s="151">
        <v>0</v>
      </c>
      <c r="AL17" s="151">
        <v>0</v>
      </c>
      <c r="AM17" s="151">
        <v>0</v>
      </c>
      <c r="AN17" s="151">
        <v>0</v>
      </c>
      <c r="AO17" s="151">
        <v>0</v>
      </c>
      <c r="AP17" s="151">
        <v>0</v>
      </c>
      <c r="AQ17" s="151">
        <v>0</v>
      </c>
      <c r="AR17" s="151">
        <v>0</v>
      </c>
      <c r="AS17" s="151">
        <v>0</v>
      </c>
      <c r="AT17" s="35">
        <f t="shared" si="3"/>
        <v>0</v>
      </c>
      <c r="AU17" s="103" t="str">
        <f t="shared" ref="AU17:AU34" si="7">IF(ABS(AG17-AT17)&lt;0.01,"OK","Error")</f>
        <v>OK</v>
      </c>
    </row>
    <row r="18" spans="1:47" s="112" customFormat="1" ht="14.25">
      <c r="A18" s="298"/>
      <c r="B18" s="300"/>
      <c r="C18" s="302"/>
      <c r="D18" s="104" t="s">
        <v>207</v>
      </c>
      <c r="E18" s="101"/>
      <c r="F18" s="103" t="s">
        <v>105</v>
      </c>
      <c r="G18" s="150">
        <v>0</v>
      </c>
      <c r="H18" s="151">
        <v>-0.35396435480404836</v>
      </c>
      <c r="I18" s="151">
        <v>-8.118782530722915E-2</v>
      </c>
      <c r="J18" s="151">
        <v>-0.15715691723613173</v>
      </c>
      <c r="K18" s="151">
        <v>0</v>
      </c>
      <c r="L18" s="151">
        <v>0</v>
      </c>
      <c r="M18" s="151">
        <v>0</v>
      </c>
      <c r="N18" s="151">
        <v>0</v>
      </c>
      <c r="O18" s="151">
        <v>0</v>
      </c>
      <c r="P18" s="151">
        <v>0</v>
      </c>
      <c r="Q18" s="35">
        <f t="shared" si="1"/>
        <v>-0.59230909734740922</v>
      </c>
      <c r="R18" s="101"/>
      <c r="S18" s="103" t="str">
        <f t="shared" ca="1" si="4"/>
        <v>km</v>
      </c>
      <c r="T18" s="106">
        <v>0</v>
      </c>
      <c r="U18" s="101"/>
      <c r="V18" s="103" t="str">
        <f t="shared" ca="1" si="5"/>
        <v>km</v>
      </c>
      <c r="W18" s="150">
        <v>0</v>
      </c>
      <c r="X18" s="151">
        <v>0</v>
      </c>
      <c r="Y18" s="151">
        <v>0</v>
      </c>
      <c r="Z18" s="151">
        <v>0</v>
      </c>
      <c r="AA18" s="151">
        <v>0</v>
      </c>
      <c r="AB18" s="151">
        <v>0</v>
      </c>
      <c r="AC18" s="151">
        <v>0</v>
      </c>
      <c r="AD18" s="151">
        <v>0</v>
      </c>
      <c r="AE18" s="151">
        <v>0</v>
      </c>
      <c r="AF18" s="151">
        <v>0</v>
      </c>
      <c r="AG18" s="35">
        <f t="shared" si="2"/>
        <v>0</v>
      </c>
      <c r="AH18" s="101"/>
      <c r="AI18" s="103" t="str">
        <f t="shared" ca="1" si="6"/>
        <v>km</v>
      </c>
      <c r="AJ18" s="150">
        <v>0</v>
      </c>
      <c r="AK18" s="151">
        <v>0</v>
      </c>
      <c r="AL18" s="151">
        <v>0</v>
      </c>
      <c r="AM18" s="151">
        <v>0</v>
      </c>
      <c r="AN18" s="151">
        <v>0</v>
      </c>
      <c r="AO18" s="151">
        <v>0</v>
      </c>
      <c r="AP18" s="151">
        <v>0</v>
      </c>
      <c r="AQ18" s="151">
        <v>0</v>
      </c>
      <c r="AR18" s="151">
        <v>0</v>
      </c>
      <c r="AS18" s="151">
        <v>0</v>
      </c>
      <c r="AT18" s="35">
        <f t="shared" si="3"/>
        <v>0</v>
      </c>
      <c r="AU18" s="103" t="str">
        <f t="shared" si="7"/>
        <v>OK</v>
      </c>
    </row>
    <row r="19" spans="1:47" s="112" customFormat="1" ht="14.25">
      <c r="A19" s="298"/>
      <c r="B19" s="300"/>
      <c r="C19" s="302"/>
      <c r="D19" s="104" t="s">
        <v>3</v>
      </c>
      <c r="E19" s="101"/>
      <c r="F19" s="103" t="s">
        <v>105</v>
      </c>
      <c r="G19" s="150">
        <v>-4.8154909911622516E-6</v>
      </c>
      <c r="H19" s="151">
        <v>-0.40765916389725732</v>
      </c>
      <c r="I19" s="151">
        <v>1.4825361248123814</v>
      </c>
      <c r="J19" s="151">
        <v>-1.3332567315746597</v>
      </c>
      <c r="K19" s="151">
        <v>2.6912187034061339</v>
      </c>
      <c r="L19" s="151">
        <v>-4.3642401493726029</v>
      </c>
      <c r="M19" s="151">
        <v>6.267567285686602</v>
      </c>
      <c r="N19" s="151">
        <v>4.8066042054632614E-2</v>
      </c>
      <c r="O19" s="151">
        <v>-3.3211851083654751</v>
      </c>
      <c r="P19" s="151">
        <v>3.9959267391067166</v>
      </c>
      <c r="Q19" s="35">
        <f t="shared" si="1"/>
        <v>5.0589689263654805</v>
      </c>
      <c r="R19" s="101"/>
      <c r="S19" s="103" t="str">
        <f t="shared" ca="1" si="4"/>
        <v>km</v>
      </c>
      <c r="T19" s="34"/>
      <c r="U19" s="101"/>
      <c r="V19" s="103" t="str">
        <f t="shared" ca="1" si="5"/>
        <v>km</v>
      </c>
      <c r="W19" s="150">
        <v>0</v>
      </c>
      <c r="X19" s="151">
        <v>-100.05529999999794</v>
      </c>
      <c r="Y19" s="151">
        <v>52.99680000000015</v>
      </c>
      <c r="Z19" s="151">
        <v>-20.608900000000027</v>
      </c>
      <c r="AA19" s="151">
        <v>31.981299999999962</v>
      </c>
      <c r="AB19" s="151">
        <v>-40.895200000000003</v>
      </c>
      <c r="AC19" s="151">
        <v>49.468299999999999</v>
      </c>
      <c r="AD19" s="151">
        <v>0.29369999999999996</v>
      </c>
      <c r="AE19" s="151">
        <v>-18.308700000000002</v>
      </c>
      <c r="AF19" s="151">
        <v>18.308700000000002</v>
      </c>
      <c r="AG19" s="35">
        <f t="shared" si="2"/>
        <v>-26.819299999997867</v>
      </c>
      <c r="AH19" s="101"/>
      <c r="AI19" s="103" t="str">
        <f t="shared" ca="1" si="6"/>
        <v>km</v>
      </c>
      <c r="AJ19" s="150">
        <v>-65.207799999998883</v>
      </c>
      <c r="AK19" s="151">
        <v>35.575499999999863</v>
      </c>
      <c r="AL19" s="151">
        <v>0.43790000000000617</v>
      </c>
      <c r="AM19" s="151">
        <v>-16.450399999999966</v>
      </c>
      <c r="AN19" s="151">
        <v>-10.662800000000011</v>
      </c>
      <c r="AO19" s="151">
        <v>29.488299999999754</v>
      </c>
      <c r="AP19" s="151">
        <v>0</v>
      </c>
      <c r="AQ19" s="151">
        <v>-67.092500000000086</v>
      </c>
      <c r="AR19" s="151">
        <v>67.092500000000044</v>
      </c>
      <c r="AS19" s="151">
        <v>0</v>
      </c>
      <c r="AT19" s="35">
        <f t="shared" si="3"/>
        <v>-26.819299999999274</v>
      </c>
      <c r="AU19" s="103" t="str">
        <f t="shared" si="7"/>
        <v>OK</v>
      </c>
    </row>
    <row r="20" spans="1:47" s="112" customFormat="1" ht="14.25">
      <c r="A20" s="298"/>
      <c r="B20" s="300"/>
      <c r="C20" s="302"/>
      <c r="D20" s="104" t="s">
        <v>114</v>
      </c>
      <c r="E20" s="101"/>
      <c r="F20" s="103" t="s">
        <v>105</v>
      </c>
      <c r="G20" s="150">
        <v>0</v>
      </c>
      <c r="H20" s="151">
        <v>0</v>
      </c>
      <c r="I20" s="151">
        <v>0</v>
      </c>
      <c r="J20" s="151">
        <v>0</v>
      </c>
      <c r="K20" s="151">
        <v>0</v>
      </c>
      <c r="L20" s="151">
        <v>0</v>
      </c>
      <c r="M20" s="151">
        <v>0</v>
      </c>
      <c r="N20" s="151">
        <v>0</v>
      </c>
      <c r="O20" s="151">
        <v>0</v>
      </c>
      <c r="P20" s="151">
        <v>0</v>
      </c>
      <c r="Q20" s="35">
        <f t="shared" si="1"/>
        <v>0</v>
      </c>
      <c r="R20" s="101"/>
      <c r="S20" s="103" t="str">
        <f t="shared" ca="1" si="4"/>
        <v>km</v>
      </c>
      <c r="T20" s="106">
        <v>0</v>
      </c>
      <c r="U20" s="101"/>
      <c r="V20" s="103" t="str">
        <f t="shared" ca="1" si="5"/>
        <v>km</v>
      </c>
      <c r="W20" s="150">
        <v>0</v>
      </c>
      <c r="X20" s="151">
        <v>0</v>
      </c>
      <c r="Y20" s="151">
        <v>0</v>
      </c>
      <c r="Z20" s="151">
        <v>0</v>
      </c>
      <c r="AA20" s="151">
        <v>0</v>
      </c>
      <c r="AB20" s="151">
        <v>0</v>
      </c>
      <c r="AC20" s="151">
        <v>0</v>
      </c>
      <c r="AD20" s="151">
        <v>0</v>
      </c>
      <c r="AE20" s="151">
        <v>0</v>
      </c>
      <c r="AF20" s="151">
        <v>0</v>
      </c>
      <c r="AG20" s="35">
        <f t="shared" si="2"/>
        <v>0</v>
      </c>
      <c r="AH20" s="101"/>
      <c r="AI20" s="103" t="str">
        <f t="shared" ca="1" si="6"/>
        <v>km</v>
      </c>
      <c r="AJ20" s="150">
        <v>0</v>
      </c>
      <c r="AK20" s="151">
        <v>0</v>
      </c>
      <c r="AL20" s="151">
        <v>0</v>
      </c>
      <c r="AM20" s="151">
        <v>0</v>
      </c>
      <c r="AN20" s="151">
        <v>0</v>
      </c>
      <c r="AO20" s="151">
        <v>0</v>
      </c>
      <c r="AP20" s="151">
        <v>0</v>
      </c>
      <c r="AQ20" s="151">
        <v>0</v>
      </c>
      <c r="AR20" s="151">
        <v>0</v>
      </c>
      <c r="AS20" s="151">
        <v>0</v>
      </c>
      <c r="AT20" s="35">
        <f t="shared" si="3"/>
        <v>0</v>
      </c>
      <c r="AU20" s="103" t="str">
        <f t="shared" si="7"/>
        <v>OK</v>
      </c>
    </row>
    <row r="21" spans="1:47" s="112" customFormat="1" ht="14.25">
      <c r="A21" s="298"/>
      <c r="B21" s="300"/>
      <c r="C21" s="302"/>
      <c r="D21" s="104" t="s">
        <v>104</v>
      </c>
      <c r="E21" s="101"/>
      <c r="F21" s="103" t="s">
        <v>105</v>
      </c>
      <c r="G21" s="34"/>
      <c r="H21" s="34"/>
      <c r="I21" s="34"/>
      <c r="J21" s="34"/>
      <c r="K21" s="34"/>
      <c r="L21" s="34"/>
      <c r="M21" s="34"/>
      <c r="N21" s="34"/>
      <c r="O21" s="34"/>
      <c r="P21" s="34"/>
      <c r="Q21" s="35">
        <f t="shared" si="1"/>
        <v>0</v>
      </c>
      <c r="R21" s="101"/>
      <c r="S21" s="103" t="str">
        <f t="shared" ca="1" si="4"/>
        <v>km</v>
      </c>
      <c r="T21" s="34"/>
      <c r="U21" s="101"/>
      <c r="V21" s="103" t="str">
        <f t="shared" ca="1" si="5"/>
        <v>km</v>
      </c>
      <c r="W21" s="34"/>
      <c r="X21" s="34"/>
      <c r="Y21" s="34"/>
      <c r="Z21" s="34"/>
      <c r="AA21" s="34"/>
      <c r="AB21" s="34"/>
      <c r="AC21" s="34"/>
      <c r="AD21" s="34"/>
      <c r="AE21" s="34"/>
      <c r="AF21" s="34"/>
      <c r="AG21" s="35">
        <f t="shared" si="2"/>
        <v>0</v>
      </c>
      <c r="AH21" s="101"/>
      <c r="AI21" s="103" t="str">
        <f t="shared" ca="1" si="6"/>
        <v>km</v>
      </c>
      <c r="AJ21" s="34"/>
      <c r="AK21" s="34"/>
      <c r="AL21" s="34"/>
      <c r="AM21" s="34"/>
      <c r="AN21" s="34"/>
      <c r="AO21" s="34"/>
      <c r="AP21" s="34"/>
      <c r="AQ21" s="34"/>
      <c r="AR21" s="34"/>
      <c r="AS21" s="34"/>
      <c r="AT21" s="35">
        <f t="shared" si="3"/>
        <v>0</v>
      </c>
      <c r="AU21" s="103" t="str">
        <f t="shared" si="7"/>
        <v>OK</v>
      </c>
    </row>
    <row r="22" spans="1:47" s="112" customFormat="1" ht="14.25">
      <c r="A22" s="298"/>
      <c r="B22" s="300"/>
      <c r="C22" s="302"/>
      <c r="D22" s="104" t="s">
        <v>113</v>
      </c>
      <c r="E22" s="101"/>
      <c r="F22" s="103" t="s">
        <v>105</v>
      </c>
      <c r="G22" s="150">
        <v>1.5507836691040946E-3</v>
      </c>
      <c r="H22" s="151">
        <v>-1.0672220561703825</v>
      </c>
      <c r="I22" s="151">
        <v>0</v>
      </c>
      <c r="J22" s="151">
        <v>0</v>
      </c>
      <c r="K22" s="151">
        <v>0</v>
      </c>
      <c r="L22" s="151">
        <v>0</v>
      </c>
      <c r="M22" s="151">
        <v>0</v>
      </c>
      <c r="N22" s="151">
        <v>0</v>
      </c>
      <c r="O22" s="151">
        <v>0</v>
      </c>
      <c r="P22" s="151">
        <v>0</v>
      </c>
      <c r="Q22" s="35">
        <f t="shared" si="1"/>
        <v>-1.0656712725012785</v>
      </c>
      <c r="R22" s="101"/>
      <c r="S22" s="103" t="str">
        <f t="shared" ca="1" si="4"/>
        <v>km</v>
      </c>
      <c r="T22" s="106">
        <v>137.542</v>
      </c>
      <c r="U22" s="101"/>
      <c r="V22" s="103" t="str">
        <f t="shared" ca="1" si="5"/>
        <v>km</v>
      </c>
      <c r="W22" s="150">
        <v>40.899899999999981</v>
      </c>
      <c r="X22" s="151">
        <v>-40.899899999999846</v>
      </c>
      <c r="Y22" s="151">
        <v>0</v>
      </c>
      <c r="Z22" s="151">
        <v>0</v>
      </c>
      <c r="AA22" s="151">
        <v>0</v>
      </c>
      <c r="AB22" s="151">
        <v>0</v>
      </c>
      <c r="AC22" s="151">
        <v>0</v>
      </c>
      <c r="AD22" s="151">
        <v>0</v>
      </c>
      <c r="AE22" s="151">
        <v>0</v>
      </c>
      <c r="AF22" s="151">
        <v>0</v>
      </c>
      <c r="AG22" s="35">
        <f t="shared" si="2"/>
        <v>1.3500311979441904E-13</v>
      </c>
      <c r="AH22" s="101"/>
      <c r="AI22" s="103" t="str">
        <f t="shared" ca="1" si="6"/>
        <v>km</v>
      </c>
      <c r="AJ22" s="150">
        <v>137.54199999999986</v>
      </c>
      <c r="AK22" s="151">
        <v>0</v>
      </c>
      <c r="AL22" s="151">
        <v>0</v>
      </c>
      <c r="AM22" s="151">
        <v>-8.0536000000000012</v>
      </c>
      <c r="AN22" s="151">
        <v>0</v>
      </c>
      <c r="AO22" s="151">
        <v>-129.48839999999996</v>
      </c>
      <c r="AP22" s="151">
        <v>0</v>
      </c>
      <c r="AQ22" s="151">
        <v>0</v>
      </c>
      <c r="AR22" s="151">
        <v>0</v>
      </c>
      <c r="AS22" s="151">
        <v>0</v>
      </c>
      <c r="AT22" s="35">
        <f t="shared" si="3"/>
        <v>-8.5265128291212022E-14</v>
      </c>
      <c r="AU22" s="103" t="str">
        <f t="shared" si="7"/>
        <v>OK</v>
      </c>
    </row>
    <row r="23" spans="1:47" s="112" customFormat="1" ht="14.25">
      <c r="A23" s="298"/>
      <c r="B23" s="300"/>
      <c r="C23" s="302"/>
      <c r="D23" s="104" t="s">
        <v>389</v>
      </c>
      <c r="E23" s="101"/>
      <c r="F23" s="103" t="s">
        <v>105</v>
      </c>
      <c r="G23" s="150">
        <v>0</v>
      </c>
      <c r="H23" s="151">
        <v>0</v>
      </c>
      <c r="I23" s="151">
        <v>0</v>
      </c>
      <c r="J23" s="151">
        <v>0</v>
      </c>
      <c r="K23" s="151">
        <v>0</v>
      </c>
      <c r="L23" s="151">
        <v>0</v>
      </c>
      <c r="M23" s="151">
        <v>0</v>
      </c>
      <c r="N23" s="151">
        <v>0</v>
      </c>
      <c r="O23" s="151">
        <v>0</v>
      </c>
      <c r="P23" s="151">
        <v>0</v>
      </c>
      <c r="Q23" s="35">
        <f t="shared" si="1"/>
        <v>0</v>
      </c>
      <c r="R23" s="101"/>
      <c r="S23" s="103" t="str">
        <f t="shared" ca="1" si="4"/>
        <v>km</v>
      </c>
      <c r="T23" s="106">
        <v>0</v>
      </c>
      <c r="U23" s="101"/>
      <c r="V23" s="103" t="str">
        <f t="shared" ca="1" si="5"/>
        <v>km</v>
      </c>
      <c r="W23" s="150">
        <v>0</v>
      </c>
      <c r="X23" s="151">
        <v>0</v>
      </c>
      <c r="Y23" s="151">
        <v>0</v>
      </c>
      <c r="Z23" s="151">
        <v>0</v>
      </c>
      <c r="AA23" s="151">
        <v>0</v>
      </c>
      <c r="AB23" s="151">
        <v>0</v>
      </c>
      <c r="AC23" s="151">
        <v>0</v>
      </c>
      <c r="AD23" s="151">
        <v>0</v>
      </c>
      <c r="AE23" s="151">
        <v>0</v>
      </c>
      <c r="AF23" s="151">
        <v>0</v>
      </c>
      <c r="AG23" s="35">
        <f t="shared" si="2"/>
        <v>0</v>
      </c>
      <c r="AH23" s="101"/>
      <c r="AI23" s="103" t="str">
        <f t="shared" ca="1" si="6"/>
        <v>km</v>
      </c>
      <c r="AJ23" s="150">
        <v>0</v>
      </c>
      <c r="AK23" s="151">
        <v>0</v>
      </c>
      <c r="AL23" s="151">
        <v>0</v>
      </c>
      <c r="AM23" s="151">
        <v>0</v>
      </c>
      <c r="AN23" s="151">
        <v>0</v>
      </c>
      <c r="AO23" s="151">
        <v>0</v>
      </c>
      <c r="AP23" s="151">
        <v>0</v>
      </c>
      <c r="AQ23" s="151">
        <v>0</v>
      </c>
      <c r="AR23" s="151">
        <v>0</v>
      </c>
      <c r="AS23" s="151">
        <v>0</v>
      </c>
      <c r="AT23" s="35">
        <f t="shared" si="3"/>
        <v>0</v>
      </c>
      <c r="AU23" s="103" t="str">
        <f t="shared" si="7"/>
        <v>OK</v>
      </c>
    </row>
    <row r="24" spans="1:47" s="112" customFormat="1" ht="14.25">
      <c r="A24" s="298"/>
      <c r="B24" s="300"/>
      <c r="C24" s="302"/>
      <c r="D24" s="104" t="s">
        <v>112</v>
      </c>
      <c r="E24" s="101"/>
      <c r="F24" s="103" t="s">
        <v>105</v>
      </c>
      <c r="G24" s="150">
        <v>0</v>
      </c>
      <c r="H24" s="151">
        <v>0</v>
      </c>
      <c r="I24" s="151">
        <v>0</v>
      </c>
      <c r="J24" s="151">
        <v>0</v>
      </c>
      <c r="K24" s="151">
        <v>0</v>
      </c>
      <c r="L24" s="151">
        <v>0</v>
      </c>
      <c r="M24" s="151">
        <v>0</v>
      </c>
      <c r="N24" s="151">
        <v>0</v>
      </c>
      <c r="O24" s="151">
        <v>0</v>
      </c>
      <c r="P24" s="151">
        <v>0</v>
      </c>
      <c r="Q24" s="35">
        <f t="shared" si="1"/>
        <v>0</v>
      </c>
      <c r="R24" s="101"/>
      <c r="S24" s="103" t="str">
        <f t="shared" ca="1" si="4"/>
        <v>km</v>
      </c>
      <c r="T24" s="106">
        <v>0</v>
      </c>
      <c r="U24" s="101"/>
      <c r="V24" s="103" t="str">
        <f t="shared" ca="1" si="5"/>
        <v>km</v>
      </c>
      <c r="W24" s="150">
        <v>0</v>
      </c>
      <c r="X24" s="151">
        <v>0</v>
      </c>
      <c r="Y24" s="151">
        <v>0</v>
      </c>
      <c r="Z24" s="151">
        <v>0</v>
      </c>
      <c r="AA24" s="151">
        <v>0</v>
      </c>
      <c r="AB24" s="151">
        <v>0</v>
      </c>
      <c r="AC24" s="151">
        <v>0</v>
      </c>
      <c r="AD24" s="151">
        <v>0</v>
      </c>
      <c r="AE24" s="151">
        <v>0</v>
      </c>
      <c r="AF24" s="151">
        <v>0</v>
      </c>
      <c r="AG24" s="35">
        <f t="shared" si="2"/>
        <v>0</v>
      </c>
      <c r="AH24" s="101"/>
      <c r="AI24" s="103" t="str">
        <f t="shared" ca="1" si="6"/>
        <v>km</v>
      </c>
      <c r="AJ24" s="150">
        <v>0</v>
      </c>
      <c r="AK24" s="151">
        <v>0</v>
      </c>
      <c r="AL24" s="151">
        <v>0</v>
      </c>
      <c r="AM24" s="151">
        <v>0</v>
      </c>
      <c r="AN24" s="151">
        <v>0</v>
      </c>
      <c r="AO24" s="151">
        <v>0</v>
      </c>
      <c r="AP24" s="151">
        <v>0</v>
      </c>
      <c r="AQ24" s="151">
        <v>0</v>
      </c>
      <c r="AR24" s="151">
        <v>0</v>
      </c>
      <c r="AS24" s="151">
        <v>0</v>
      </c>
      <c r="AT24" s="35">
        <f t="shared" si="3"/>
        <v>0</v>
      </c>
      <c r="AU24" s="103" t="str">
        <f t="shared" si="7"/>
        <v>OK</v>
      </c>
    </row>
    <row r="25" spans="1:47" s="112" customFormat="1" ht="14.25">
      <c r="A25" s="298"/>
      <c r="B25" s="300"/>
      <c r="C25" s="302"/>
      <c r="D25" s="104" t="s">
        <v>111</v>
      </c>
      <c r="E25" s="101"/>
      <c r="F25" s="103" t="s">
        <v>105</v>
      </c>
      <c r="G25" s="150">
        <v>0</v>
      </c>
      <c r="H25" s="151">
        <v>0</v>
      </c>
      <c r="I25" s="151">
        <v>0</v>
      </c>
      <c r="J25" s="151">
        <v>0</v>
      </c>
      <c r="K25" s="151">
        <v>0</v>
      </c>
      <c r="L25" s="151">
        <v>0</v>
      </c>
      <c r="M25" s="151">
        <v>0</v>
      </c>
      <c r="N25" s="151">
        <v>0</v>
      </c>
      <c r="O25" s="151">
        <v>0</v>
      </c>
      <c r="P25" s="151">
        <v>0</v>
      </c>
      <c r="Q25" s="35">
        <f t="shared" si="1"/>
        <v>0</v>
      </c>
      <c r="R25" s="101"/>
      <c r="S25" s="103" t="str">
        <f t="shared" ca="1" si="4"/>
        <v>km</v>
      </c>
      <c r="T25" s="106">
        <v>0</v>
      </c>
      <c r="U25" s="101"/>
      <c r="V25" s="103" t="str">
        <f t="shared" ca="1" si="5"/>
        <v>km</v>
      </c>
      <c r="W25" s="150">
        <v>0</v>
      </c>
      <c r="X25" s="151">
        <v>0</v>
      </c>
      <c r="Y25" s="151">
        <v>0</v>
      </c>
      <c r="Z25" s="151">
        <v>0</v>
      </c>
      <c r="AA25" s="151">
        <v>0</v>
      </c>
      <c r="AB25" s="151">
        <v>0</v>
      </c>
      <c r="AC25" s="151">
        <v>0</v>
      </c>
      <c r="AD25" s="151">
        <v>0</v>
      </c>
      <c r="AE25" s="151">
        <v>0</v>
      </c>
      <c r="AF25" s="151">
        <v>0</v>
      </c>
      <c r="AG25" s="35">
        <f t="shared" si="2"/>
        <v>0</v>
      </c>
      <c r="AH25" s="101"/>
      <c r="AI25" s="103" t="str">
        <f t="shared" ca="1" si="6"/>
        <v>km</v>
      </c>
      <c r="AJ25" s="150">
        <v>0</v>
      </c>
      <c r="AK25" s="151">
        <v>0</v>
      </c>
      <c r="AL25" s="151">
        <v>0</v>
      </c>
      <c r="AM25" s="151">
        <v>0</v>
      </c>
      <c r="AN25" s="151">
        <v>0</v>
      </c>
      <c r="AO25" s="151">
        <v>0</v>
      </c>
      <c r="AP25" s="151">
        <v>0</v>
      </c>
      <c r="AQ25" s="151">
        <v>0</v>
      </c>
      <c r="AR25" s="151">
        <v>0</v>
      </c>
      <c r="AS25" s="151">
        <v>0</v>
      </c>
      <c r="AT25" s="35">
        <f t="shared" si="3"/>
        <v>0</v>
      </c>
      <c r="AU25" s="103" t="str">
        <f t="shared" si="7"/>
        <v>OK</v>
      </c>
    </row>
    <row r="26" spans="1:47" s="112" customFormat="1" ht="14.25">
      <c r="A26" s="298"/>
      <c r="B26" s="300"/>
      <c r="C26" s="302"/>
      <c r="D26" s="104" t="s">
        <v>390</v>
      </c>
      <c r="E26" s="101"/>
      <c r="F26" s="103" t="s">
        <v>105</v>
      </c>
      <c r="G26" s="150">
        <v>0</v>
      </c>
      <c r="H26" s="151">
        <v>0</v>
      </c>
      <c r="I26" s="151">
        <v>0</v>
      </c>
      <c r="J26" s="151">
        <v>0</v>
      </c>
      <c r="K26" s="151">
        <v>0</v>
      </c>
      <c r="L26" s="151">
        <v>0</v>
      </c>
      <c r="M26" s="151">
        <v>0</v>
      </c>
      <c r="N26" s="151">
        <v>0</v>
      </c>
      <c r="O26" s="151">
        <v>0</v>
      </c>
      <c r="P26" s="151">
        <v>0</v>
      </c>
      <c r="Q26" s="35">
        <f t="shared" si="1"/>
        <v>0</v>
      </c>
      <c r="R26" s="101"/>
      <c r="S26" s="103" t="str">
        <f t="shared" ca="1" si="4"/>
        <v>km</v>
      </c>
      <c r="T26" s="106">
        <v>0</v>
      </c>
      <c r="U26" s="101"/>
      <c r="V26" s="103" t="str">
        <f t="shared" ca="1" si="5"/>
        <v>km</v>
      </c>
      <c r="W26" s="150">
        <v>0</v>
      </c>
      <c r="X26" s="151">
        <v>0</v>
      </c>
      <c r="Y26" s="151">
        <v>0</v>
      </c>
      <c r="Z26" s="151">
        <v>0</v>
      </c>
      <c r="AA26" s="151">
        <v>0</v>
      </c>
      <c r="AB26" s="151">
        <v>0</v>
      </c>
      <c r="AC26" s="151">
        <v>0</v>
      </c>
      <c r="AD26" s="151">
        <v>0</v>
      </c>
      <c r="AE26" s="151">
        <v>0</v>
      </c>
      <c r="AF26" s="151">
        <v>0</v>
      </c>
      <c r="AG26" s="35">
        <f t="shared" si="2"/>
        <v>0</v>
      </c>
      <c r="AH26" s="101"/>
      <c r="AI26" s="103" t="str">
        <f t="shared" ca="1" si="6"/>
        <v>km</v>
      </c>
      <c r="AJ26" s="150">
        <v>0</v>
      </c>
      <c r="AK26" s="151">
        <v>0</v>
      </c>
      <c r="AL26" s="151">
        <v>0</v>
      </c>
      <c r="AM26" s="151">
        <v>0</v>
      </c>
      <c r="AN26" s="151">
        <v>0</v>
      </c>
      <c r="AO26" s="151">
        <v>0</v>
      </c>
      <c r="AP26" s="151">
        <v>0</v>
      </c>
      <c r="AQ26" s="151">
        <v>0</v>
      </c>
      <c r="AR26" s="151">
        <v>0</v>
      </c>
      <c r="AS26" s="151">
        <v>0</v>
      </c>
      <c r="AT26" s="35">
        <f t="shared" si="3"/>
        <v>0</v>
      </c>
      <c r="AU26" s="103" t="str">
        <f t="shared" si="7"/>
        <v>OK</v>
      </c>
    </row>
    <row r="27" spans="1:47" s="112" customFormat="1" ht="14.25">
      <c r="A27" s="298"/>
      <c r="B27" s="300"/>
      <c r="C27" s="302"/>
      <c r="D27" s="104" t="s">
        <v>110</v>
      </c>
      <c r="E27" s="101"/>
      <c r="F27" s="103" t="s">
        <v>105</v>
      </c>
      <c r="G27" s="150">
        <v>0</v>
      </c>
      <c r="H27" s="151">
        <v>0</v>
      </c>
      <c r="I27" s="151">
        <v>0</v>
      </c>
      <c r="J27" s="151">
        <v>0</v>
      </c>
      <c r="K27" s="151">
        <v>0</v>
      </c>
      <c r="L27" s="151">
        <v>0</v>
      </c>
      <c r="M27" s="151">
        <v>0</v>
      </c>
      <c r="N27" s="151">
        <v>0</v>
      </c>
      <c r="O27" s="151">
        <v>0</v>
      </c>
      <c r="P27" s="151">
        <v>0</v>
      </c>
      <c r="Q27" s="35">
        <f t="shared" si="1"/>
        <v>0</v>
      </c>
      <c r="R27" s="101"/>
      <c r="S27" s="103" t="str">
        <f t="shared" ca="1" si="4"/>
        <v>km</v>
      </c>
      <c r="T27" s="106">
        <v>0</v>
      </c>
      <c r="U27" s="101"/>
      <c r="V27" s="103" t="str">
        <f t="shared" ca="1" si="5"/>
        <v>km</v>
      </c>
      <c r="W27" s="150">
        <v>0</v>
      </c>
      <c r="X27" s="151">
        <v>0</v>
      </c>
      <c r="Y27" s="151">
        <v>0</v>
      </c>
      <c r="Z27" s="151">
        <v>0</v>
      </c>
      <c r="AA27" s="151">
        <v>0</v>
      </c>
      <c r="AB27" s="151">
        <v>0</v>
      </c>
      <c r="AC27" s="151">
        <v>0</v>
      </c>
      <c r="AD27" s="151">
        <v>0</v>
      </c>
      <c r="AE27" s="151">
        <v>0</v>
      </c>
      <c r="AF27" s="151">
        <v>0</v>
      </c>
      <c r="AG27" s="35">
        <f t="shared" si="2"/>
        <v>0</v>
      </c>
      <c r="AH27" s="101"/>
      <c r="AI27" s="103" t="str">
        <f t="shared" ca="1" si="6"/>
        <v>km</v>
      </c>
      <c r="AJ27" s="150">
        <v>0</v>
      </c>
      <c r="AK27" s="151">
        <v>0</v>
      </c>
      <c r="AL27" s="151">
        <v>0</v>
      </c>
      <c r="AM27" s="151">
        <v>0</v>
      </c>
      <c r="AN27" s="151">
        <v>0</v>
      </c>
      <c r="AO27" s="151">
        <v>0</v>
      </c>
      <c r="AP27" s="151">
        <v>0</v>
      </c>
      <c r="AQ27" s="151">
        <v>0</v>
      </c>
      <c r="AR27" s="151">
        <v>0</v>
      </c>
      <c r="AS27" s="151">
        <v>0</v>
      </c>
      <c r="AT27" s="35">
        <f t="shared" si="3"/>
        <v>0</v>
      </c>
      <c r="AU27" s="103" t="str">
        <f t="shared" si="7"/>
        <v>OK</v>
      </c>
    </row>
    <row r="28" spans="1:47" s="112" customFormat="1" ht="14.25">
      <c r="A28" s="298"/>
      <c r="B28" s="300"/>
      <c r="C28" s="302"/>
      <c r="D28" s="104" t="str">
        <f>'N1.1_Intervention_Definitions'!A17</f>
        <v>Indirect Intervention</v>
      </c>
      <c r="E28" s="101"/>
      <c r="F28" s="103" t="s">
        <v>105</v>
      </c>
      <c r="G28" s="150">
        <v>0</v>
      </c>
      <c r="H28" s="151">
        <v>0</v>
      </c>
      <c r="I28" s="151">
        <v>0</v>
      </c>
      <c r="J28" s="151">
        <v>0</v>
      </c>
      <c r="K28" s="151">
        <v>0</v>
      </c>
      <c r="L28" s="151">
        <v>0</v>
      </c>
      <c r="M28" s="151">
        <v>0</v>
      </c>
      <c r="N28" s="151">
        <v>0</v>
      </c>
      <c r="O28" s="151">
        <v>0</v>
      </c>
      <c r="P28" s="151">
        <v>0</v>
      </c>
      <c r="Q28" s="35">
        <f t="shared" si="1"/>
        <v>0</v>
      </c>
      <c r="R28" s="101"/>
      <c r="S28" s="103" t="str">
        <f t="shared" ca="1" si="4"/>
        <v>km</v>
      </c>
      <c r="T28" s="106">
        <v>0</v>
      </c>
      <c r="U28" s="101"/>
      <c r="V28" s="103" t="str">
        <f t="shared" ca="1" si="5"/>
        <v>km</v>
      </c>
      <c r="W28" s="150">
        <v>0</v>
      </c>
      <c r="X28" s="151">
        <v>0</v>
      </c>
      <c r="Y28" s="151">
        <v>0</v>
      </c>
      <c r="Z28" s="151">
        <v>0</v>
      </c>
      <c r="AA28" s="151">
        <v>0</v>
      </c>
      <c r="AB28" s="151">
        <v>0</v>
      </c>
      <c r="AC28" s="151">
        <v>0</v>
      </c>
      <c r="AD28" s="151">
        <v>0</v>
      </c>
      <c r="AE28" s="151">
        <v>0</v>
      </c>
      <c r="AF28" s="151">
        <v>0</v>
      </c>
      <c r="AG28" s="35">
        <f t="shared" si="2"/>
        <v>0</v>
      </c>
      <c r="AH28" s="101"/>
      <c r="AI28" s="103" t="str">
        <f t="shared" ca="1" si="6"/>
        <v>km</v>
      </c>
      <c r="AJ28" s="150">
        <v>0</v>
      </c>
      <c r="AK28" s="151">
        <v>0</v>
      </c>
      <c r="AL28" s="151">
        <v>0</v>
      </c>
      <c r="AM28" s="151">
        <v>0</v>
      </c>
      <c r="AN28" s="151">
        <v>0</v>
      </c>
      <c r="AO28" s="151">
        <v>0</v>
      </c>
      <c r="AP28" s="151">
        <v>0</v>
      </c>
      <c r="AQ28" s="151">
        <v>0</v>
      </c>
      <c r="AR28" s="151">
        <v>0</v>
      </c>
      <c r="AS28" s="151">
        <v>0</v>
      </c>
      <c r="AT28" s="35">
        <f t="shared" si="3"/>
        <v>0</v>
      </c>
      <c r="AU28" s="103" t="str">
        <f t="shared" si="7"/>
        <v>OK</v>
      </c>
    </row>
    <row r="29" spans="1:47" s="112" customFormat="1" ht="14.25">
      <c r="A29" s="298"/>
      <c r="B29" s="300"/>
      <c r="C29" s="302"/>
      <c r="D29" s="104" t="s">
        <v>109</v>
      </c>
      <c r="E29" s="101"/>
      <c r="F29" s="103" t="s">
        <v>105</v>
      </c>
      <c r="G29" s="34"/>
      <c r="H29" s="34"/>
      <c r="I29" s="34"/>
      <c r="J29" s="34"/>
      <c r="K29" s="34"/>
      <c r="L29" s="34"/>
      <c r="M29" s="34"/>
      <c r="N29" s="34"/>
      <c r="O29" s="34"/>
      <c r="P29" s="34"/>
      <c r="Q29" s="35">
        <f t="shared" si="1"/>
        <v>0</v>
      </c>
      <c r="R29" s="101"/>
      <c r="S29" s="103" t="str">
        <f t="shared" ca="1" si="4"/>
        <v>km</v>
      </c>
      <c r="T29" s="34"/>
      <c r="U29" s="101"/>
      <c r="V29" s="103" t="str">
        <f t="shared" ca="1" si="5"/>
        <v>km</v>
      </c>
      <c r="W29" s="34"/>
      <c r="X29" s="34"/>
      <c r="Y29" s="34"/>
      <c r="Z29" s="34"/>
      <c r="AA29" s="34"/>
      <c r="AB29" s="34"/>
      <c r="AC29" s="34"/>
      <c r="AD29" s="34"/>
      <c r="AE29" s="34"/>
      <c r="AF29" s="34"/>
      <c r="AG29" s="35">
        <f t="shared" si="2"/>
        <v>0</v>
      </c>
      <c r="AH29" s="101"/>
      <c r="AI29" s="103" t="str">
        <f t="shared" ca="1" si="6"/>
        <v>km</v>
      </c>
      <c r="AJ29" s="34"/>
      <c r="AK29" s="34"/>
      <c r="AL29" s="34"/>
      <c r="AM29" s="34"/>
      <c r="AN29" s="34"/>
      <c r="AO29" s="34"/>
      <c r="AP29" s="34"/>
      <c r="AQ29" s="34"/>
      <c r="AR29" s="34"/>
      <c r="AS29" s="34"/>
      <c r="AT29" s="35">
        <f t="shared" si="3"/>
        <v>0</v>
      </c>
      <c r="AU29" s="103" t="str">
        <f t="shared" si="7"/>
        <v>OK</v>
      </c>
    </row>
    <row r="30" spans="1:47" s="112" customFormat="1" ht="14.25">
      <c r="A30" s="298"/>
      <c r="B30" s="300"/>
      <c r="C30" s="302"/>
      <c r="D30" s="104" t="s">
        <v>108</v>
      </c>
      <c r="E30" s="101"/>
      <c r="F30" s="103" t="s">
        <v>105</v>
      </c>
      <c r="G30" s="34"/>
      <c r="H30" s="34"/>
      <c r="I30" s="34"/>
      <c r="J30" s="34"/>
      <c r="K30" s="34"/>
      <c r="L30" s="34"/>
      <c r="M30" s="34"/>
      <c r="N30" s="34"/>
      <c r="O30" s="34"/>
      <c r="P30" s="34"/>
      <c r="Q30" s="35">
        <f t="shared" si="1"/>
        <v>0</v>
      </c>
      <c r="R30" s="101"/>
      <c r="S30" s="103" t="str">
        <f t="shared" ca="1" si="4"/>
        <v>km</v>
      </c>
      <c r="T30" s="34"/>
      <c r="U30" s="101"/>
      <c r="V30" s="103" t="str">
        <f t="shared" ca="1" si="5"/>
        <v>km</v>
      </c>
      <c r="W30" s="34"/>
      <c r="X30" s="34"/>
      <c r="Y30" s="34"/>
      <c r="Z30" s="34"/>
      <c r="AA30" s="34"/>
      <c r="AB30" s="34"/>
      <c r="AC30" s="34"/>
      <c r="AD30" s="34"/>
      <c r="AE30" s="34"/>
      <c r="AF30" s="34"/>
      <c r="AG30" s="35">
        <f t="shared" si="2"/>
        <v>0</v>
      </c>
      <c r="AH30" s="101"/>
      <c r="AI30" s="103" t="str">
        <f t="shared" ca="1" si="6"/>
        <v>km</v>
      </c>
      <c r="AJ30" s="34"/>
      <c r="AK30" s="34"/>
      <c r="AL30" s="34"/>
      <c r="AM30" s="34"/>
      <c r="AN30" s="34"/>
      <c r="AO30" s="34"/>
      <c r="AP30" s="34"/>
      <c r="AQ30" s="34"/>
      <c r="AR30" s="34"/>
      <c r="AS30" s="34"/>
      <c r="AT30" s="35">
        <f t="shared" si="3"/>
        <v>0</v>
      </c>
      <c r="AU30" s="103" t="str">
        <f t="shared" si="7"/>
        <v>OK</v>
      </c>
    </row>
    <row r="31" spans="1:47" s="112" customFormat="1" ht="14.25">
      <c r="A31" s="298"/>
      <c r="B31" s="300"/>
      <c r="C31" s="302"/>
      <c r="D31" s="104" t="s">
        <v>58</v>
      </c>
      <c r="E31" s="101"/>
      <c r="F31" s="103" t="s">
        <v>105</v>
      </c>
      <c r="G31" s="34"/>
      <c r="H31" s="34"/>
      <c r="I31" s="34"/>
      <c r="J31" s="34"/>
      <c r="K31" s="34"/>
      <c r="L31" s="34"/>
      <c r="M31" s="34"/>
      <c r="N31" s="34"/>
      <c r="O31" s="34"/>
      <c r="P31" s="34"/>
      <c r="Q31" s="35">
        <f t="shared" si="1"/>
        <v>0</v>
      </c>
      <c r="R31" s="101"/>
      <c r="S31" s="103" t="str">
        <f t="shared" ca="1" si="4"/>
        <v>km</v>
      </c>
      <c r="T31" s="34"/>
      <c r="U31" s="101"/>
      <c r="V31" s="103" t="str">
        <f t="shared" ca="1" si="5"/>
        <v>km</v>
      </c>
      <c r="W31" s="34"/>
      <c r="X31" s="34"/>
      <c r="Y31" s="34"/>
      <c r="Z31" s="34"/>
      <c r="AA31" s="34"/>
      <c r="AB31" s="34"/>
      <c r="AC31" s="34"/>
      <c r="AD31" s="34"/>
      <c r="AE31" s="34"/>
      <c r="AF31" s="34"/>
      <c r="AG31" s="35">
        <f t="shared" si="2"/>
        <v>0</v>
      </c>
      <c r="AH31" s="101"/>
      <c r="AI31" s="103" t="str">
        <f t="shared" ca="1" si="6"/>
        <v>km</v>
      </c>
      <c r="AJ31" s="34"/>
      <c r="AK31" s="34"/>
      <c r="AL31" s="34"/>
      <c r="AM31" s="34"/>
      <c r="AN31" s="34"/>
      <c r="AO31" s="34"/>
      <c r="AP31" s="34"/>
      <c r="AQ31" s="34"/>
      <c r="AR31" s="34"/>
      <c r="AS31" s="34"/>
      <c r="AT31" s="35">
        <f t="shared" si="3"/>
        <v>0</v>
      </c>
      <c r="AU31" s="103" t="str">
        <f t="shared" si="7"/>
        <v>OK</v>
      </c>
    </row>
    <row r="32" spans="1:47" s="112" customFormat="1" ht="14.25">
      <c r="A32" s="298"/>
      <c r="B32" s="300"/>
      <c r="C32" s="302"/>
      <c r="D32" s="104" t="s">
        <v>107</v>
      </c>
      <c r="E32" s="101"/>
      <c r="F32" s="103" t="s">
        <v>105</v>
      </c>
      <c r="G32" s="34"/>
      <c r="H32" s="34"/>
      <c r="I32" s="34"/>
      <c r="J32" s="34"/>
      <c r="K32" s="34"/>
      <c r="L32" s="34"/>
      <c r="M32" s="34"/>
      <c r="N32" s="34"/>
      <c r="O32" s="34"/>
      <c r="P32" s="34"/>
      <c r="Q32" s="35">
        <f t="shared" si="1"/>
        <v>0</v>
      </c>
      <c r="R32" s="101"/>
      <c r="S32" s="103" t="str">
        <f t="shared" ca="1" si="4"/>
        <v>km</v>
      </c>
      <c r="T32" s="34"/>
      <c r="U32" s="101"/>
      <c r="V32" s="103" t="str">
        <f t="shared" ca="1" si="5"/>
        <v>km</v>
      </c>
      <c r="W32" s="34"/>
      <c r="X32" s="34"/>
      <c r="Y32" s="34"/>
      <c r="Z32" s="34"/>
      <c r="AA32" s="34"/>
      <c r="AB32" s="34"/>
      <c r="AC32" s="34"/>
      <c r="AD32" s="34"/>
      <c r="AE32" s="34"/>
      <c r="AF32" s="34"/>
      <c r="AG32" s="35">
        <f t="shared" si="2"/>
        <v>0</v>
      </c>
      <c r="AH32" s="101"/>
      <c r="AI32" s="103" t="str">
        <f t="shared" ca="1" si="6"/>
        <v>km</v>
      </c>
      <c r="AJ32" s="34"/>
      <c r="AK32" s="34"/>
      <c r="AL32" s="34"/>
      <c r="AM32" s="34"/>
      <c r="AN32" s="34"/>
      <c r="AO32" s="34"/>
      <c r="AP32" s="34"/>
      <c r="AQ32" s="34"/>
      <c r="AR32" s="34"/>
      <c r="AS32" s="34"/>
      <c r="AT32" s="35">
        <f t="shared" si="3"/>
        <v>0</v>
      </c>
      <c r="AU32" s="103" t="str">
        <f t="shared" si="7"/>
        <v>OK</v>
      </c>
    </row>
    <row r="33" spans="1:47" s="112" customFormat="1" ht="14.25">
      <c r="A33" s="298"/>
      <c r="B33" s="300"/>
      <c r="C33" s="302"/>
      <c r="D33" s="104" t="s">
        <v>106</v>
      </c>
      <c r="E33" s="101"/>
      <c r="F33" s="103" t="s">
        <v>105</v>
      </c>
      <c r="G33" s="150">
        <v>0</v>
      </c>
      <c r="H33" s="151">
        <v>0</v>
      </c>
      <c r="I33" s="151">
        <v>0</v>
      </c>
      <c r="J33" s="151">
        <v>0</v>
      </c>
      <c r="K33" s="151">
        <v>0</v>
      </c>
      <c r="L33" s="151">
        <v>0</v>
      </c>
      <c r="M33" s="151">
        <v>0</v>
      </c>
      <c r="N33" s="151">
        <v>0</v>
      </c>
      <c r="O33" s="151">
        <v>0</v>
      </c>
      <c r="P33" s="151">
        <v>0</v>
      </c>
      <c r="Q33" s="35">
        <f t="shared" si="1"/>
        <v>0</v>
      </c>
      <c r="R33" s="101"/>
      <c r="S33" s="103" t="str">
        <f t="shared" ca="1" si="4"/>
        <v>km</v>
      </c>
      <c r="T33" s="106">
        <v>0</v>
      </c>
      <c r="U33" s="101"/>
      <c r="V33" s="103" t="str">
        <f t="shared" ca="1" si="5"/>
        <v>km</v>
      </c>
      <c r="W33" s="150">
        <v>0</v>
      </c>
      <c r="X33" s="151">
        <v>0</v>
      </c>
      <c r="Y33" s="151">
        <v>0</v>
      </c>
      <c r="Z33" s="151">
        <v>0</v>
      </c>
      <c r="AA33" s="151">
        <v>0</v>
      </c>
      <c r="AB33" s="151">
        <v>0</v>
      </c>
      <c r="AC33" s="151">
        <v>0</v>
      </c>
      <c r="AD33" s="151">
        <v>0</v>
      </c>
      <c r="AE33" s="151">
        <v>0</v>
      </c>
      <c r="AF33" s="151">
        <v>0</v>
      </c>
      <c r="AG33" s="35">
        <f t="shared" si="2"/>
        <v>0</v>
      </c>
      <c r="AH33" s="101"/>
      <c r="AI33" s="103" t="str">
        <f t="shared" ca="1" si="6"/>
        <v>km</v>
      </c>
      <c r="AJ33" s="150">
        <v>0</v>
      </c>
      <c r="AK33" s="151">
        <v>0</v>
      </c>
      <c r="AL33" s="151">
        <v>0</v>
      </c>
      <c r="AM33" s="151">
        <v>0</v>
      </c>
      <c r="AN33" s="151">
        <v>0</v>
      </c>
      <c r="AO33" s="151">
        <v>0</v>
      </c>
      <c r="AP33" s="151">
        <v>0</v>
      </c>
      <c r="AQ33" s="151">
        <v>0</v>
      </c>
      <c r="AR33" s="151">
        <v>0</v>
      </c>
      <c r="AS33" s="151">
        <v>0</v>
      </c>
      <c r="AT33" s="35">
        <f t="shared" si="3"/>
        <v>0</v>
      </c>
      <c r="AU33" s="103" t="str">
        <f t="shared" si="7"/>
        <v>OK</v>
      </c>
    </row>
    <row r="34" spans="1:47" s="112" customFormat="1" ht="14.25">
      <c r="A34" s="298"/>
      <c r="B34" s="301"/>
      <c r="C34" s="105" t="s">
        <v>393</v>
      </c>
      <c r="D34" s="104"/>
      <c r="E34" s="101"/>
      <c r="F34" s="103" t="s">
        <v>105</v>
      </c>
      <c r="G34" s="35">
        <f t="shared" ref="G34:P34" si="8">SUM(G16:G33)</f>
        <v>2.4617426956409739E-3</v>
      </c>
      <c r="H34" s="35">
        <f t="shared" si="8"/>
        <v>9.8199426160015069</v>
      </c>
      <c r="I34" s="35">
        <f t="shared" si="8"/>
        <v>8.871443847141018</v>
      </c>
      <c r="J34" s="35">
        <f t="shared" si="8"/>
        <v>1.6577246493008004</v>
      </c>
      <c r="K34" s="35">
        <f t="shared" si="8"/>
        <v>5.7709931691489524</v>
      </c>
      <c r="L34" s="35">
        <f t="shared" si="8"/>
        <v>0.93387596780350535</v>
      </c>
      <c r="M34" s="35">
        <f t="shared" si="8"/>
        <v>6.3071055385282619</v>
      </c>
      <c r="N34" s="35">
        <f t="shared" si="8"/>
        <v>4.8066042054632614E-2</v>
      </c>
      <c r="O34" s="35">
        <f t="shared" si="8"/>
        <v>0</v>
      </c>
      <c r="P34" s="35">
        <f t="shared" si="8"/>
        <v>3.9959267391067166</v>
      </c>
      <c r="Q34" s="94">
        <f t="shared" si="1"/>
        <v>37.407540311781034</v>
      </c>
      <c r="R34" s="101"/>
      <c r="S34" s="103" t="str">
        <f t="shared" ca="1" si="4"/>
        <v>km</v>
      </c>
      <c r="T34" s="103"/>
      <c r="U34" s="101"/>
      <c r="V34" s="103" t="str">
        <f t="shared" ca="1" si="5"/>
        <v>km</v>
      </c>
      <c r="W34" s="35">
        <f t="shared" ref="W34:AF34" si="9">SUM(W16:W33)</f>
        <v>65.147199999999984</v>
      </c>
      <c r="X34" s="35">
        <f t="shared" si="9"/>
        <v>1035.8153000000004</v>
      </c>
      <c r="Y34" s="35">
        <f t="shared" si="9"/>
        <v>272.95429999999999</v>
      </c>
      <c r="Z34" s="35">
        <f t="shared" si="9"/>
        <v>29.303200000000004</v>
      </c>
      <c r="AA34" s="35">
        <f t="shared" si="9"/>
        <v>71.530299999999983</v>
      </c>
      <c r="AB34" s="35">
        <f t="shared" si="9"/>
        <v>8.8668000000000049</v>
      </c>
      <c r="AC34" s="35">
        <f t="shared" si="9"/>
        <v>49.762</v>
      </c>
      <c r="AD34" s="35">
        <f t="shared" si="9"/>
        <v>0.29369999999999996</v>
      </c>
      <c r="AE34" s="35">
        <f t="shared" si="9"/>
        <v>0</v>
      </c>
      <c r="AF34" s="35">
        <f t="shared" si="9"/>
        <v>18.308700000000002</v>
      </c>
      <c r="AG34" s="94">
        <f>SUM(W34:AF34)</f>
        <v>1551.9815000000003</v>
      </c>
      <c r="AH34" s="101"/>
      <c r="AI34" s="103" t="str">
        <f t="shared" ca="1" si="6"/>
        <v>km</v>
      </c>
      <c r="AJ34" s="35">
        <f t="shared" ref="AJ34:AS34" si="10">SUM(AJ16:AJ33)</f>
        <v>517.50480000000096</v>
      </c>
      <c r="AK34" s="35">
        <f t="shared" si="10"/>
        <v>293.99329999999958</v>
      </c>
      <c r="AL34" s="35">
        <f t="shared" si="10"/>
        <v>44.068799999999989</v>
      </c>
      <c r="AM34" s="35">
        <f t="shared" si="10"/>
        <v>59.309500000000028</v>
      </c>
      <c r="AN34" s="35">
        <f t="shared" si="10"/>
        <v>47.054800000000007</v>
      </c>
      <c r="AO34" s="35">
        <f t="shared" si="10"/>
        <v>357.66379999999998</v>
      </c>
      <c r="AP34" s="35">
        <f t="shared" si="10"/>
        <v>161.68269999999998</v>
      </c>
      <c r="AQ34" s="35">
        <f t="shared" si="10"/>
        <v>3.6113</v>
      </c>
      <c r="AR34" s="35">
        <f t="shared" si="10"/>
        <v>67.092500000000044</v>
      </c>
      <c r="AS34" s="35">
        <f t="shared" si="10"/>
        <v>0</v>
      </c>
      <c r="AT34" s="94">
        <f>SUM(AJ34:AS34)</f>
        <v>1551.9815000000006</v>
      </c>
      <c r="AU34" s="103" t="str">
        <f t="shared" si="7"/>
        <v>OK</v>
      </c>
    </row>
    <row r="35" spans="1:47" ht="15" thickBot="1">
      <c r="A35" s="299" t="s">
        <v>25</v>
      </c>
      <c r="B35" s="299" t="s">
        <v>385</v>
      </c>
      <c r="C35" s="111"/>
      <c r="D35" s="104"/>
      <c r="F35" s="110" t="s">
        <v>53</v>
      </c>
      <c r="G35" s="109" t="s">
        <v>14</v>
      </c>
      <c r="H35" s="21" t="s">
        <v>15</v>
      </c>
      <c r="I35" s="22" t="s">
        <v>16</v>
      </c>
      <c r="J35" s="23" t="s">
        <v>17</v>
      </c>
      <c r="K35" s="24" t="s">
        <v>18</v>
      </c>
      <c r="L35" s="25" t="s">
        <v>19</v>
      </c>
      <c r="M35" s="26" t="s">
        <v>20</v>
      </c>
      <c r="N35" s="29" t="s">
        <v>21</v>
      </c>
      <c r="O35" s="27" t="s">
        <v>22</v>
      </c>
      <c r="P35" s="31" t="s">
        <v>23</v>
      </c>
      <c r="Q35" s="108" t="s">
        <v>29</v>
      </c>
      <c r="S35" s="110" t="s">
        <v>53</v>
      </c>
      <c r="T35" s="110" t="s">
        <v>94</v>
      </c>
      <c r="V35" s="110" t="s">
        <v>53</v>
      </c>
      <c r="W35" s="109" t="s">
        <v>14</v>
      </c>
      <c r="X35" s="21" t="s">
        <v>15</v>
      </c>
      <c r="Y35" s="22" t="s">
        <v>16</v>
      </c>
      <c r="Z35" s="23" t="s">
        <v>17</v>
      </c>
      <c r="AA35" s="24" t="s">
        <v>18</v>
      </c>
      <c r="AB35" s="25" t="s">
        <v>19</v>
      </c>
      <c r="AC35" s="26" t="s">
        <v>20</v>
      </c>
      <c r="AD35" s="29" t="s">
        <v>21</v>
      </c>
      <c r="AE35" s="27" t="s">
        <v>22</v>
      </c>
      <c r="AF35" s="31" t="s">
        <v>23</v>
      </c>
      <c r="AG35" s="108" t="s">
        <v>29</v>
      </c>
      <c r="AI35" s="110" t="s">
        <v>53</v>
      </c>
      <c r="AJ35" s="109" t="s">
        <v>5</v>
      </c>
      <c r="AK35" s="21" t="s">
        <v>6</v>
      </c>
      <c r="AL35" s="22" t="s">
        <v>7</v>
      </c>
      <c r="AM35" s="23" t="s">
        <v>8</v>
      </c>
      <c r="AN35" s="24" t="s">
        <v>9</v>
      </c>
      <c r="AO35" s="25" t="s">
        <v>116</v>
      </c>
      <c r="AP35" s="26" t="s">
        <v>117</v>
      </c>
      <c r="AQ35" s="29" t="s">
        <v>118</v>
      </c>
      <c r="AR35" s="27" t="s">
        <v>119</v>
      </c>
      <c r="AS35" s="31" t="s">
        <v>120</v>
      </c>
      <c r="AT35" s="108" t="s">
        <v>29</v>
      </c>
      <c r="AU35" s="108" t="s">
        <v>47</v>
      </c>
    </row>
    <row r="36" spans="1:47" ht="14.25">
      <c r="A36" s="300"/>
      <c r="B36" s="300"/>
      <c r="C36" s="107" t="s">
        <v>394</v>
      </c>
      <c r="D36" s="104"/>
      <c r="F36" s="103" t="s">
        <v>205</v>
      </c>
      <c r="G36" s="103"/>
      <c r="H36" s="103"/>
      <c r="I36" s="103"/>
      <c r="J36" s="103"/>
      <c r="K36" s="103"/>
      <c r="L36" s="103"/>
      <c r="M36" s="103"/>
      <c r="N36" s="103"/>
      <c r="O36" s="103"/>
      <c r="P36" s="151">
        <v>1432.302122311967</v>
      </c>
      <c r="Q36" s="35">
        <f t="shared" ref="Q36:Q54" si="11">SUM(G36:P36)</f>
        <v>1432.302122311967</v>
      </c>
      <c r="S36" s="103"/>
      <c r="T36" s="34"/>
      <c r="V36" s="103"/>
      <c r="W36" s="34"/>
      <c r="X36" s="34"/>
      <c r="Y36" s="34"/>
      <c r="Z36" s="34"/>
      <c r="AA36" s="34"/>
      <c r="AB36" s="34"/>
      <c r="AC36" s="34"/>
      <c r="AD36" s="34"/>
      <c r="AE36" s="34"/>
      <c r="AF36" s="34"/>
      <c r="AG36" s="35">
        <f t="shared" ref="AG36:AG55" si="12">SUM(W36:AF36)</f>
        <v>0</v>
      </c>
      <c r="AI36" s="103"/>
      <c r="AJ36" s="34"/>
      <c r="AK36" s="34"/>
      <c r="AL36" s="34"/>
      <c r="AM36" s="34"/>
      <c r="AN36" s="34"/>
      <c r="AO36" s="34"/>
      <c r="AP36" s="34"/>
      <c r="AQ36" s="34"/>
      <c r="AR36" s="34"/>
      <c r="AS36" s="34"/>
      <c r="AT36" s="35">
        <f t="shared" ref="AT36:AT55" si="13">SUM(AJ36:AS36)</f>
        <v>0</v>
      </c>
      <c r="AU36" s="103"/>
    </row>
    <row r="37" spans="1:47" ht="14.25">
      <c r="A37" s="300"/>
      <c r="B37" s="300"/>
      <c r="C37" s="105" t="s">
        <v>223</v>
      </c>
      <c r="D37" s="104"/>
      <c r="F37" s="103" t="s">
        <v>105</v>
      </c>
      <c r="G37" s="35">
        <f>G34</f>
        <v>2.4617426956409739E-3</v>
      </c>
      <c r="H37" s="35">
        <f t="shared" ref="H37:P37" si="14">H34</f>
        <v>9.8199426160015069</v>
      </c>
      <c r="I37" s="35">
        <f t="shared" si="14"/>
        <v>8.871443847141018</v>
      </c>
      <c r="J37" s="35">
        <f t="shared" si="14"/>
        <v>1.6577246493008004</v>
      </c>
      <c r="K37" s="35">
        <f t="shared" si="14"/>
        <v>5.7709931691489524</v>
      </c>
      <c r="L37" s="35">
        <f t="shared" si="14"/>
        <v>0.93387596780350535</v>
      </c>
      <c r="M37" s="35">
        <f t="shared" si="14"/>
        <v>6.3071055385282619</v>
      </c>
      <c r="N37" s="35">
        <f t="shared" si="14"/>
        <v>4.8066042054632614E-2</v>
      </c>
      <c r="O37" s="35">
        <f t="shared" si="14"/>
        <v>0</v>
      </c>
      <c r="P37" s="35">
        <f t="shared" si="14"/>
        <v>3.9959267391067166</v>
      </c>
      <c r="Q37" s="35">
        <f t="shared" si="11"/>
        <v>37.407540311781034</v>
      </c>
      <c r="S37" s="103" t="str">
        <f ca="1">$X$12</f>
        <v>km</v>
      </c>
      <c r="T37" s="34"/>
      <c r="V37" s="103" t="str">
        <f ca="1">$X$12</f>
        <v>km</v>
      </c>
      <c r="W37" s="35">
        <f t="shared" ref="W37:AF37" si="15">W34</f>
        <v>65.147199999999984</v>
      </c>
      <c r="X37" s="35">
        <f t="shared" si="15"/>
        <v>1035.8153000000004</v>
      </c>
      <c r="Y37" s="35">
        <f t="shared" si="15"/>
        <v>272.95429999999999</v>
      </c>
      <c r="Z37" s="35">
        <f t="shared" si="15"/>
        <v>29.303200000000004</v>
      </c>
      <c r="AA37" s="35">
        <f t="shared" si="15"/>
        <v>71.530299999999983</v>
      </c>
      <c r="AB37" s="35">
        <f t="shared" si="15"/>
        <v>8.8668000000000049</v>
      </c>
      <c r="AC37" s="35">
        <f t="shared" si="15"/>
        <v>49.762</v>
      </c>
      <c r="AD37" s="35">
        <f t="shared" si="15"/>
        <v>0.29369999999999996</v>
      </c>
      <c r="AE37" s="35">
        <f t="shared" si="15"/>
        <v>0</v>
      </c>
      <c r="AF37" s="35">
        <f t="shared" si="15"/>
        <v>18.308700000000002</v>
      </c>
      <c r="AG37" s="35">
        <f t="shared" si="12"/>
        <v>1551.9815000000003</v>
      </c>
      <c r="AI37" s="103" t="str">
        <f ca="1">$X$12</f>
        <v>km</v>
      </c>
      <c r="AJ37" s="35">
        <f t="shared" ref="AJ37:AS37" si="16">AJ34</f>
        <v>517.50480000000096</v>
      </c>
      <c r="AK37" s="35">
        <f t="shared" si="16"/>
        <v>293.99329999999958</v>
      </c>
      <c r="AL37" s="35">
        <f t="shared" si="16"/>
        <v>44.068799999999989</v>
      </c>
      <c r="AM37" s="35">
        <f t="shared" si="16"/>
        <v>59.309500000000028</v>
      </c>
      <c r="AN37" s="35">
        <f t="shared" si="16"/>
        <v>47.054800000000007</v>
      </c>
      <c r="AO37" s="35">
        <f t="shared" si="16"/>
        <v>357.66379999999998</v>
      </c>
      <c r="AP37" s="35">
        <f t="shared" si="16"/>
        <v>161.68269999999998</v>
      </c>
      <c r="AQ37" s="35">
        <f t="shared" si="16"/>
        <v>3.6113</v>
      </c>
      <c r="AR37" s="35">
        <f t="shared" si="16"/>
        <v>67.092500000000044</v>
      </c>
      <c r="AS37" s="35">
        <f t="shared" si="16"/>
        <v>0</v>
      </c>
      <c r="AT37" s="35">
        <f t="shared" si="13"/>
        <v>1551.9815000000006</v>
      </c>
      <c r="AU37" s="103" t="str">
        <f>IF(ABS(AG37-AT37)&lt;0.01,"OK","Error")</f>
        <v>OK</v>
      </c>
    </row>
    <row r="38" spans="1:47" ht="14.25">
      <c r="A38" s="300"/>
      <c r="B38" s="300"/>
      <c r="C38" s="302" t="s">
        <v>115</v>
      </c>
      <c r="D38" s="104" t="s">
        <v>206</v>
      </c>
      <c r="F38" s="103" t="s">
        <v>105</v>
      </c>
      <c r="G38" s="150">
        <v>0</v>
      </c>
      <c r="H38" s="150">
        <v>0</v>
      </c>
      <c r="I38" s="150">
        <v>0</v>
      </c>
      <c r="J38" s="150">
        <v>0</v>
      </c>
      <c r="K38" s="150">
        <v>0</v>
      </c>
      <c r="L38" s="150">
        <v>0</v>
      </c>
      <c r="M38" s="150">
        <v>0</v>
      </c>
      <c r="N38" s="150">
        <v>0</v>
      </c>
      <c r="O38" s="150">
        <v>0</v>
      </c>
      <c r="P38" s="150">
        <v>0</v>
      </c>
      <c r="Q38" s="35">
        <f t="shared" si="11"/>
        <v>0</v>
      </c>
      <c r="S38" s="103" t="str">
        <f t="shared" ref="S38:S55" ca="1" si="17">$X$12</f>
        <v>km</v>
      </c>
      <c r="T38" s="106">
        <v>0</v>
      </c>
      <c r="V38" s="103" t="str">
        <f t="shared" ref="V38:V55" ca="1" si="18">$X$12</f>
        <v>km</v>
      </c>
      <c r="W38" s="150">
        <v>0</v>
      </c>
      <c r="X38" s="150">
        <v>0</v>
      </c>
      <c r="Y38" s="150">
        <v>0</v>
      </c>
      <c r="Z38" s="150">
        <v>0</v>
      </c>
      <c r="AA38" s="150">
        <v>0</v>
      </c>
      <c r="AB38" s="150">
        <v>0</v>
      </c>
      <c r="AC38" s="150">
        <v>0</v>
      </c>
      <c r="AD38" s="150">
        <v>0</v>
      </c>
      <c r="AE38" s="150">
        <v>0</v>
      </c>
      <c r="AF38" s="150">
        <v>0</v>
      </c>
      <c r="AG38" s="35">
        <f t="shared" si="12"/>
        <v>0</v>
      </c>
      <c r="AI38" s="103" t="str">
        <f t="shared" ref="AI38:AI55" ca="1" si="19">$X$12</f>
        <v>km</v>
      </c>
      <c r="AJ38" s="150">
        <v>0</v>
      </c>
      <c r="AK38" s="150">
        <v>0</v>
      </c>
      <c r="AL38" s="150">
        <v>0</v>
      </c>
      <c r="AM38" s="150">
        <v>0</v>
      </c>
      <c r="AN38" s="150">
        <v>0</v>
      </c>
      <c r="AO38" s="150">
        <v>0</v>
      </c>
      <c r="AP38" s="150">
        <v>0</v>
      </c>
      <c r="AQ38" s="150">
        <v>0</v>
      </c>
      <c r="AR38" s="150">
        <v>0</v>
      </c>
      <c r="AS38" s="150">
        <v>0</v>
      </c>
      <c r="AT38" s="35">
        <f t="shared" si="13"/>
        <v>0</v>
      </c>
      <c r="AU38" s="103" t="str">
        <f t="shared" ref="AU38:AU55" si="20">IF(ABS(AG38-AT38)&lt;0.01,"OK","Error")</f>
        <v>OK</v>
      </c>
    </row>
    <row r="39" spans="1:47" ht="14.25">
      <c r="A39" s="300"/>
      <c r="B39" s="300"/>
      <c r="C39" s="302"/>
      <c r="D39" s="104" t="s">
        <v>207</v>
      </c>
      <c r="F39" s="103" t="s">
        <v>105</v>
      </c>
      <c r="G39" s="150">
        <v>0</v>
      </c>
      <c r="H39" s="151">
        <v>0</v>
      </c>
      <c r="I39" s="151">
        <v>0</v>
      </c>
      <c r="J39" s="151">
        <v>-0.3511729313744863</v>
      </c>
      <c r="K39" s="151">
        <v>0</v>
      </c>
      <c r="L39" s="151">
        <v>0</v>
      </c>
      <c r="M39" s="151">
        <v>0</v>
      </c>
      <c r="N39" s="151">
        <v>0</v>
      </c>
      <c r="O39" s="151">
        <v>0</v>
      </c>
      <c r="P39" s="151">
        <v>0</v>
      </c>
      <c r="Q39" s="35">
        <f t="shared" si="11"/>
        <v>-0.3511729313744863</v>
      </c>
      <c r="S39" s="103" t="str">
        <f t="shared" ca="1" si="17"/>
        <v>km</v>
      </c>
      <c r="T39" s="106">
        <v>5.1684999999999999</v>
      </c>
      <c r="V39" s="103" t="str">
        <f t="shared" ca="1" si="18"/>
        <v>km</v>
      </c>
      <c r="W39" s="150">
        <v>0</v>
      </c>
      <c r="X39" s="151">
        <v>0</v>
      </c>
      <c r="Y39" s="151">
        <v>0</v>
      </c>
      <c r="Z39" s="151">
        <v>-5.1684999999999999</v>
      </c>
      <c r="AA39" s="151">
        <v>0</v>
      </c>
      <c r="AB39" s="151">
        <v>0</v>
      </c>
      <c r="AC39" s="151">
        <v>0</v>
      </c>
      <c r="AD39" s="151">
        <v>0</v>
      </c>
      <c r="AE39" s="151">
        <v>0</v>
      </c>
      <c r="AF39" s="151">
        <v>0</v>
      </c>
      <c r="AG39" s="35">
        <f t="shared" si="12"/>
        <v>-5.1684999999999999</v>
      </c>
      <c r="AI39" s="103" t="str">
        <f t="shared" ca="1" si="19"/>
        <v>km</v>
      </c>
      <c r="AJ39" s="150">
        <v>0</v>
      </c>
      <c r="AK39" s="151">
        <v>0</v>
      </c>
      <c r="AL39" s="151">
        <v>0</v>
      </c>
      <c r="AM39" s="151">
        <v>0</v>
      </c>
      <c r="AN39" s="151">
        <v>0</v>
      </c>
      <c r="AO39" s="151">
        <v>0</v>
      </c>
      <c r="AP39" s="151">
        <v>-5.1684999999999999</v>
      </c>
      <c r="AQ39" s="151">
        <v>0</v>
      </c>
      <c r="AR39" s="151">
        <v>0</v>
      </c>
      <c r="AS39" s="151">
        <v>0</v>
      </c>
      <c r="AT39" s="35">
        <f t="shared" si="13"/>
        <v>-5.1684999999999999</v>
      </c>
      <c r="AU39" s="103" t="str">
        <f t="shared" si="20"/>
        <v>OK</v>
      </c>
    </row>
    <row r="40" spans="1:47" ht="14.25">
      <c r="A40" s="300"/>
      <c r="B40" s="300"/>
      <c r="C40" s="302"/>
      <c r="D40" s="104" t="s">
        <v>3</v>
      </c>
      <c r="F40" s="103" t="s">
        <v>105</v>
      </c>
      <c r="G40" s="150">
        <v>-1.1177103139088204E-3</v>
      </c>
      <c r="H40" s="151">
        <v>-2.3150281019094709</v>
      </c>
      <c r="I40" s="151">
        <v>3.6794916012206409</v>
      </c>
      <c r="J40" s="151">
        <v>2.5935717125900553</v>
      </c>
      <c r="K40" s="151">
        <v>-4.4794443893810794</v>
      </c>
      <c r="L40" s="151">
        <v>3.6972325507841761</v>
      </c>
      <c r="M40" s="151">
        <v>-1.142795927975178</v>
      </c>
      <c r="N40" s="151">
        <v>1.3259085931343544</v>
      </c>
      <c r="O40" s="151">
        <v>4.8168901285474117</v>
      </c>
      <c r="P40" s="151">
        <v>7.5003398791070044</v>
      </c>
      <c r="Q40" s="35">
        <f t="shared" si="11"/>
        <v>15.675048335804005</v>
      </c>
      <c r="S40" s="103" t="str">
        <f t="shared" ca="1" si="17"/>
        <v>km</v>
      </c>
      <c r="T40" s="34"/>
      <c r="V40" s="103" t="str">
        <f t="shared" ca="1" si="18"/>
        <v>km</v>
      </c>
      <c r="W40" s="150">
        <v>-29.698399999999992</v>
      </c>
      <c r="X40" s="151">
        <v>-132.73020000000065</v>
      </c>
      <c r="Y40" s="151">
        <v>93.205500000000029</v>
      </c>
      <c r="Z40" s="151">
        <v>45.3245</v>
      </c>
      <c r="AA40" s="151">
        <v>-55.884599999999985</v>
      </c>
      <c r="AB40" s="151">
        <v>31.981300000000015</v>
      </c>
      <c r="AC40" s="151">
        <v>-10.234499999999997</v>
      </c>
      <c r="AD40" s="151">
        <v>7.9806999999999997</v>
      </c>
      <c r="AE40" s="151">
        <v>25.441800000000001</v>
      </c>
      <c r="AF40" s="151">
        <v>24.613900000000001</v>
      </c>
      <c r="AG40" s="35">
        <f t="shared" si="12"/>
        <v>-5.6843418860808015E-13</v>
      </c>
      <c r="AI40" s="103" t="str">
        <f t="shared" ca="1" si="19"/>
        <v>km</v>
      </c>
      <c r="AJ40" s="150">
        <v>-0.69440000000145119</v>
      </c>
      <c r="AK40" s="151">
        <v>-195.02089999999953</v>
      </c>
      <c r="AL40" s="151">
        <v>158.47969999999978</v>
      </c>
      <c r="AM40" s="151">
        <v>-15.678600000000046</v>
      </c>
      <c r="AN40" s="151">
        <v>5.8594000000000044</v>
      </c>
      <c r="AO40" s="151">
        <v>-314.3202</v>
      </c>
      <c r="AP40" s="151">
        <v>199.44529999999961</v>
      </c>
      <c r="AQ40" s="151">
        <v>158.31839999999991</v>
      </c>
      <c r="AR40" s="151">
        <v>-66.836500000000044</v>
      </c>
      <c r="AS40" s="151">
        <v>70.447799999999958</v>
      </c>
      <c r="AT40" s="35">
        <f t="shared" si="13"/>
        <v>-1.8189894035458565E-12</v>
      </c>
      <c r="AU40" s="103" t="str">
        <f t="shared" si="20"/>
        <v>OK</v>
      </c>
    </row>
    <row r="41" spans="1:47" ht="14.25">
      <c r="A41" s="300"/>
      <c r="B41" s="300"/>
      <c r="C41" s="302"/>
      <c r="D41" s="104" t="s">
        <v>114</v>
      </c>
      <c r="F41" s="103" t="s">
        <v>105</v>
      </c>
      <c r="G41" s="150">
        <v>0</v>
      </c>
      <c r="H41" s="151">
        <v>0</v>
      </c>
      <c r="I41" s="151">
        <v>0</v>
      </c>
      <c r="J41" s="151">
        <v>0</v>
      </c>
      <c r="K41" s="151">
        <v>0</v>
      </c>
      <c r="L41" s="151">
        <v>0</v>
      </c>
      <c r="M41" s="151">
        <v>0</v>
      </c>
      <c r="N41" s="151">
        <v>0</v>
      </c>
      <c r="O41" s="151">
        <v>0</v>
      </c>
      <c r="P41" s="151">
        <v>0</v>
      </c>
      <c r="Q41" s="35">
        <f t="shared" si="11"/>
        <v>0</v>
      </c>
      <c r="S41" s="103" t="str">
        <f t="shared" ca="1" si="17"/>
        <v>km</v>
      </c>
      <c r="T41" s="106">
        <v>0</v>
      </c>
      <c r="V41" s="103" t="str">
        <f t="shared" ca="1" si="18"/>
        <v>km</v>
      </c>
      <c r="W41" s="150">
        <v>0</v>
      </c>
      <c r="X41" s="151">
        <v>0</v>
      </c>
      <c r="Y41" s="151">
        <v>0</v>
      </c>
      <c r="Z41" s="151">
        <v>0</v>
      </c>
      <c r="AA41" s="151">
        <v>0</v>
      </c>
      <c r="AB41" s="151">
        <v>0</v>
      </c>
      <c r="AC41" s="151">
        <v>0</v>
      </c>
      <c r="AD41" s="151">
        <v>0</v>
      </c>
      <c r="AE41" s="151">
        <v>0</v>
      </c>
      <c r="AF41" s="151">
        <v>0</v>
      </c>
      <c r="AG41" s="35">
        <f t="shared" si="12"/>
        <v>0</v>
      </c>
      <c r="AI41" s="103" t="str">
        <f t="shared" ca="1" si="19"/>
        <v>km</v>
      </c>
      <c r="AJ41" s="150">
        <v>0</v>
      </c>
      <c r="AK41" s="151">
        <v>0</v>
      </c>
      <c r="AL41" s="151">
        <v>0</v>
      </c>
      <c r="AM41" s="151">
        <v>0</v>
      </c>
      <c r="AN41" s="151">
        <v>0</v>
      </c>
      <c r="AO41" s="151">
        <v>0</v>
      </c>
      <c r="AP41" s="151">
        <v>0</v>
      </c>
      <c r="AQ41" s="151">
        <v>0</v>
      </c>
      <c r="AR41" s="151">
        <v>0</v>
      </c>
      <c r="AS41" s="151">
        <v>0</v>
      </c>
      <c r="AT41" s="35">
        <f t="shared" si="13"/>
        <v>0</v>
      </c>
      <c r="AU41" s="103" t="str">
        <f t="shared" si="20"/>
        <v>OK</v>
      </c>
    </row>
    <row r="42" spans="1:47" ht="14.25">
      <c r="A42" s="300"/>
      <c r="B42" s="300"/>
      <c r="C42" s="302"/>
      <c r="D42" s="104" t="s">
        <v>104</v>
      </c>
      <c r="F42" s="103" t="s">
        <v>105</v>
      </c>
      <c r="G42" s="34"/>
      <c r="H42" s="34"/>
      <c r="I42" s="34"/>
      <c r="J42" s="34"/>
      <c r="K42" s="34"/>
      <c r="L42" s="34"/>
      <c r="M42" s="34"/>
      <c r="N42" s="34"/>
      <c r="O42" s="34"/>
      <c r="P42" s="34"/>
      <c r="Q42" s="35">
        <f t="shared" si="11"/>
        <v>0</v>
      </c>
      <c r="S42" s="103" t="str">
        <f t="shared" ca="1" si="17"/>
        <v>km</v>
      </c>
      <c r="T42" s="34"/>
      <c r="V42" s="103" t="str">
        <f t="shared" ca="1" si="18"/>
        <v>km</v>
      </c>
      <c r="W42" s="34"/>
      <c r="X42" s="34"/>
      <c r="Y42" s="34"/>
      <c r="Z42" s="34"/>
      <c r="AA42" s="34"/>
      <c r="AB42" s="34"/>
      <c r="AC42" s="34"/>
      <c r="AD42" s="34"/>
      <c r="AE42" s="34"/>
      <c r="AF42" s="34"/>
      <c r="AG42" s="35">
        <f t="shared" si="12"/>
        <v>0</v>
      </c>
      <c r="AI42" s="103" t="str">
        <f t="shared" ca="1" si="19"/>
        <v>km</v>
      </c>
      <c r="AJ42" s="34"/>
      <c r="AK42" s="34"/>
      <c r="AL42" s="34"/>
      <c r="AM42" s="34"/>
      <c r="AN42" s="34"/>
      <c r="AO42" s="34"/>
      <c r="AP42" s="34"/>
      <c r="AQ42" s="34"/>
      <c r="AR42" s="34"/>
      <c r="AS42" s="34"/>
      <c r="AT42" s="35">
        <f t="shared" si="13"/>
        <v>0</v>
      </c>
      <c r="AU42" s="103" t="str">
        <f t="shared" si="20"/>
        <v>OK</v>
      </c>
    </row>
    <row r="43" spans="1:47" ht="14.25">
      <c r="A43" s="300"/>
      <c r="B43" s="300"/>
      <c r="C43" s="302"/>
      <c r="D43" s="104" t="s">
        <v>113</v>
      </c>
      <c r="F43" s="103" t="s">
        <v>105</v>
      </c>
      <c r="G43" s="150">
        <v>4.08044025298567E-5</v>
      </c>
      <c r="H43" s="151">
        <v>0.68767407349207832</v>
      </c>
      <c r="I43" s="151">
        <v>-1.172909528224189</v>
      </c>
      <c r="J43" s="151">
        <v>-1.9484556834160718</v>
      </c>
      <c r="K43" s="151">
        <v>-2.6492906508358654E-2</v>
      </c>
      <c r="L43" s="151">
        <v>-3.7999926801366768</v>
      </c>
      <c r="M43" s="151">
        <v>0</v>
      </c>
      <c r="N43" s="151">
        <v>-1.373974635188987</v>
      </c>
      <c r="O43" s="151">
        <v>-2.7365704341446171</v>
      </c>
      <c r="P43" s="151">
        <v>-8.5945682471138891</v>
      </c>
      <c r="Q43" s="35">
        <f t="shared" si="11"/>
        <v>-18.965249236838183</v>
      </c>
      <c r="S43" s="103" t="str">
        <f t="shared" ca="1" si="17"/>
        <v>km</v>
      </c>
      <c r="T43" s="106">
        <v>231.34152000000006</v>
      </c>
      <c r="V43" s="103" t="str">
        <f t="shared" ca="1" si="18"/>
        <v>km</v>
      </c>
      <c r="W43" s="150">
        <v>1.0815999999999999</v>
      </c>
      <c r="X43" s="151">
        <v>139.10322000000008</v>
      </c>
      <c r="Y43" s="151">
        <v>-27.932899999999954</v>
      </c>
      <c r="Z43" s="151">
        <v>-37.359500000000004</v>
      </c>
      <c r="AA43" s="151">
        <v>-0.32919999999999999</v>
      </c>
      <c r="AB43" s="151">
        <v>-33.161300000000018</v>
      </c>
      <c r="AC43" s="151">
        <v>0</v>
      </c>
      <c r="AD43" s="151">
        <v>-8.2744</v>
      </c>
      <c r="AE43" s="151">
        <v>-14.426399999999999</v>
      </c>
      <c r="AF43" s="151">
        <v>-29.766199999999998</v>
      </c>
      <c r="AG43" s="35">
        <f t="shared" si="12"/>
        <v>-11.065079999999888</v>
      </c>
      <c r="AI43" s="103" t="str">
        <f t="shared" ca="1" si="19"/>
        <v>km</v>
      </c>
      <c r="AJ43" s="150">
        <v>231.34152000000006</v>
      </c>
      <c r="AK43" s="151">
        <v>-2.5613000000000001</v>
      </c>
      <c r="AL43" s="151">
        <v>0</v>
      </c>
      <c r="AM43" s="151">
        <v>0</v>
      </c>
      <c r="AN43" s="151">
        <v>-22.599100000000004</v>
      </c>
      <c r="AO43" s="151">
        <v>-12.3445</v>
      </c>
      <c r="AP43" s="151">
        <v>-79.633599999999973</v>
      </c>
      <c r="AQ43" s="151">
        <v>-62.603999999999957</v>
      </c>
      <c r="AR43" s="151">
        <v>-0.25600000000000001</v>
      </c>
      <c r="AS43" s="151">
        <v>-62.408099999999955</v>
      </c>
      <c r="AT43" s="35">
        <f t="shared" si="13"/>
        <v>-11.065079999999817</v>
      </c>
      <c r="AU43" s="103" t="str">
        <f t="shared" si="20"/>
        <v>OK</v>
      </c>
    </row>
    <row r="44" spans="1:47" ht="14.25">
      <c r="A44" s="300"/>
      <c r="B44" s="300"/>
      <c r="C44" s="302"/>
      <c r="D44" s="104" t="s">
        <v>389</v>
      </c>
      <c r="F44" s="103" t="s">
        <v>105</v>
      </c>
      <c r="G44" s="150">
        <v>0</v>
      </c>
      <c r="H44" s="151">
        <v>0</v>
      </c>
      <c r="I44" s="151">
        <v>0</v>
      </c>
      <c r="J44" s="151">
        <v>0</v>
      </c>
      <c r="K44" s="151">
        <v>0</v>
      </c>
      <c r="L44" s="151">
        <v>0</v>
      </c>
      <c r="M44" s="151">
        <v>0</v>
      </c>
      <c r="N44" s="151">
        <v>0</v>
      </c>
      <c r="O44" s="151">
        <v>0</v>
      </c>
      <c r="P44" s="151">
        <v>0</v>
      </c>
      <c r="Q44" s="35">
        <f t="shared" si="11"/>
        <v>0</v>
      </c>
      <c r="S44" s="103" t="str">
        <f t="shared" ca="1" si="17"/>
        <v>km</v>
      </c>
      <c r="T44" s="106">
        <v>0</v>
      </c>
      <c r="V44" s="103" t="str">
        <f t="shared" ca="1" si="18"/>
        <v>km</v>
      </c>
      <c r="W44" s="150">
        <v>0</v>
      </c>
      <c r="X44" s="151">
        <v>0</v>
      </c>
      <c r="Y44" s="151">
        <v>0</v>
      </c>
      <c r="Z44" s="151">
        <v>0</v>
      </c>
      <c r="AA44" s="151">
        <v>0</v>
      </c>
      <c r="AB44" s="151">
        <v>0</v>
      </c>
      <c r="AC44" s="151">
        <v>0</v>
      </c>
      <c r="AD44" s="151">
        <v>0</v>
      </c>
      <c r="AE44" s="151">
        <v>0</v>
      </c>
      <c r="AF44" s="151">
        <v>0</v>
      </c>
      <c r="AG44" s="35">
        <f t="shared" si="12"/>
        <v>0</v>
      </c>
      <c r="AI44" s="103" t="str">
        <f t="shared" ca="1" si="19"/>
        <v>km</v>
      </c>
      <c r="AJ44" s="150">
        <v>0</v>
      </c>
      <c r="AK44" s="151">
        <v>0</v>
      </c>
      <c r="AL44" s="151">
        <v>0</v>
      </c>
      <c r="AM44" s="151">
        <v>0</v>
      </c>
      <c r="AN44" s="151">
        <v>0</v>
      </c>
      <c r="AO44" s="151">
        <v>0</v>
      </c>
      <c r="AP44" s="151">
        <v>0</v>
      </c>
      <c r="AQ44" s="151">
        <v>0</v>
      </c>
      <c r="AR44" s="151">
        <v>0</v>
      </c>
      <c r="AS44" s="151">
        <v>0</v>
      </c>
      <c r="AT44" s="35">
        <f t="shared" si="13"/>
        <v>0</v>
      </c>
      <c r="AU44" s="103" t="str">
        <f t="shared" si="20"/>
        <v>OK</v>
      </c>
    </row>
    <row r="45" spans="1:47" ht="14.25">
      <c r="A45" s="300"/>
      <c r="B45" s="300"/>
      <c r="C45" s="302"/>
      <c r="D45" s="104" t="s">
        <v>112</v>
      </c>
      <c r="F45" s="103" t="s">
        <v>105</v>
      </c>
      <c r="G45" s="150">
        <v>0</v>
      </c>
      <c r="H45" s="151">
        <v>0.21331524519597964</v>
      </c>
      <c r="I45" s="151">
        <v>2.4043038825957645E-2</v>
      </c>
      <c r="J45" s="151">
        <v>-0.19644430519764505</v>
      </c>
      <c r="K45" s="151">
        <v>0</v>
      </c>
      <c r="L45" s="151">
        <v>0</v>
      </c>
      <c r="M45" s="151">
        <v>-1.0681826254376314</v>
      </c>
      <c r="N45" s="151">
        <v>0</v>
      </c>
      <c r="O45" s="151">
        <v>0</v>
      </c>
      <c r="P45" s="151">
        <v>0</v>
      </c>
      <c r="Q45" s="35">
        <f t="shared" si="11"/>
        <v>-1.0272686466133392</v>
      </c>
      <c r="S45" s="103" t="str">
        <f t="shared" ca="1" si="17"/>
        <v>km</v>
      </c>
      <c r="T45" s="106">
        <v>48.391200000000005</v>
      </c>
      <c r="V45" s="103" t="str">
        <f t="shared" ca="1" si="18"/>
        <v>km</v>
      </c>
      <c r="W45" s="150">
        <v>0</v>
      </c>
      <c r="X45" s="151">
        <v>19.137600000000006</v>
      </c>
      <c r="Y45" s="151">
        <v>1.0022999999999997</v>
      </c>
      <c r="Z45" s="151">
        <v>-1.9395999999999951</v>
      </c>
      <c r="AA45" s="151">
        <v>0</v>
      </c>
      <c r="AB45" s="151">
        <v>0</v>
      </c>
      <c r="AC45" s="151">
        <v>-8.2529000000000021</v>
      </c>
      <c r="AD45" s="151">
        <v>0</v>
      </c>
      <c r="AE45" s="151">
        <v>0</v>
      </c>
      <c r="AF45" s="151">
        <v>0</v>
      </c>
      <c r="AG45" s="35">
        <f t="shared" si="12"/>
        <v>9.9474000000000071</v>
      </c>
      <c r="AI45" s="103" t="str">
        <f t="shared" ca="1" si="19"/>
        <v>km</v>
      </c>
      <c r="AJ45" s="150">
        <v>32.689700000000045</v>
      </c>
      <c r="AK45" s="151">
        <v>0</v>
      </c>
      <c r="AL45" s="151">
        <v>-0.2361</v>
      </c>
      <c r="AM45" s="151">
        <v>0</v>
      </c>
      <c r="AN45" s="151">
        <v>-0.43659999999999999</v>
      </c>
      <c r="AO45" s="151">
        <v>-8.2529000000000021</v>
      </c>
      <c r="AP45" s="151">
        <v>-13.816700000000001</v>
      </c>
      <c r="AQ45" s="151">
        <v>0</v>
      </c>
      <c r="AR45" s="151">
        <v>0</v>
      </c>
      <c r="AS45" s="151">
        <v>0</v>
      </c>
      <c r="AT45" s="35">
        <f t="shared" si="13"/>
        <v>9.9474000000000409</v>
      </c>
      <c r="AU45" s="103" t="str">
        <f t="shared" si="20"/>
        <v>OK</v>
      </c>
    </row>
    <row r="46" spans="1:47" ht="14.25">
      <c r="A46" s="300"/>
      <c r="B46" s="300"/>
      <c r="C46" s="302"/>
      <c r="D46" s="104" t="s">
        <v>111</v>
      </c>
      <c r="F46" s="103" t="s">
        <v>105</v>
      </c>
      <c r="G46" s="150">
        <v>0</v>
      </c>
      <c r="H46" s="151">
        <v>0</v>
      </c>
      <c r="I46" s="151">
        <v>0</v>
      </c>
      <c r="J46" s="151">
        <v>0</v>
      </c>
      <c r="K46" s="151">
        <v>0</v>
      </c>
      <c r="L46" s="151">
        <v>0</v>
      </c>
      <c r="M46" s="151">
        <v>0</v>
      </c>
      <c r="N46" s="151">
        <v>0</v>
      </c>
      <c r="O46" s="151">
        <v>0</v>
      </c>
      <c r="P46" s="151">
        <v>0</v>
      </c>
      <c r="Q46" s="35">
        <f t="shared" si="11"/>
        <v>0</v>
      </c>
      <c r="S46" s="103" t="str">
        <f t="shared" ca="1" si="17"/>
        <v>km</v>
      </c>
      <c r="T46" s="106">
        <v>0</v>
      </c>
      <c r="V46" s="103" t="str">
        <f t="shared" ca="1" si="18"/>
        <v>km</v>
      </c>
      <c r="W46" s="150">
        <v>0</v>
      </c>
      <c r="X46" s="151">
        <v>0</v>
      </c>
      <c r="Y46" s="151">
        <v>0</v>
      </c>
      <c r="Z46" s="151">
        <v>0</v>
      </c>
      <c r="AA46" s="151">
        <v>0</v>
      </c>
      <c r="AB46" s="151">
        <v>0</v>
      </c>
      <c r="AC46" s="151">
        <v>0</v>
      </c>
      <c r="AD46" s="151">
        <v>0</v>
      </c>
      <c r="AE46" s="151">
        <v>0</v>
      </c>
      <c r="AF46" s="151">
        <v>0</v>
      </c>
      <c r="AG46" s="35">
        <f t="shared" si="12"/>
        <v>0</v>
      </c>
      <c r="AI46" s="103" t="str">
        <f t="shared" ca="1" si="19"/>
        <v>km</v>
      </c>
      <c r="AJ46" s="150">
        <v>0</v>
      </c>
      <c r="AK46" s="151">
        <v>0</v>
      </c>
      <c r="AL46" s="151">
        <v>0</v>
      </c>
      <c r="AM46" s="151">
        <v>0</v>
      </c>
      <c r="AN46" s="151">
        <v>0</v>
      </c>
      <c r="AO46" s="151">
        <v>0</v>
      </c>
      <c r="AP46" s="151">
        <v>0</v>
      </c>
      <c r="AQ46" s="151">
        <v>0</v>
      </c>
      <c r="AR46" s="151">
        <v>0</v>
      </c>
      <c r="AS46" s="151">
        <v>0</v>
      </c>
      <c r="AT46" s="35">
        <f t="shared" si="13"/>
        <v>0</v>
      </c>
      <c r="AU46" s="103" t="str">
        <f t="shared" si="20"/>
        <v>OK</v>
      </c>
    </row>
    <row r="47" spans="1:47" ht="14.25">
      <c r="A47" s="300"/>
      <c r="B47" s="300"/>
      <c r="C47" s="302"/>
      <c r="D47" s="104" t="s">
        <v>390</v>
      </c>
      <c r="F47" s="103" t="s">
        <v>105</v>
      </c>
      <c r="G47" s="150">
        <v>0</v>
      </c>
      <c r="H47" s="151">
        <v>0</v>
      </c>
      <c r="I47" s="151">
        <v>0</v>
      </c>
      <c r="J47" s="151">
        <v>0</v>
      </c>
      <c r="K47" s="151">
        <v>0</v>
      </c>
      <c r="L47" s="151">
        <v>0</v>
      </c>
      <c r="M47" s="151">
        <v>0</v>
      </c>
      <c r="N47" s="151">
        <v>0</v>
      </c>
      <c r="O47" s="151">
        <v>0</v>
      </c>
      <c r="P47" s="151">
        <v>0</v>
      </c>
      <c r="Q47" s="35">
        <f t="shared" si="11"/>
        <v>0</v>
      </c>
      <c r="S47" s="103" t="str">
        <f t="shared" ca="1" si="17"/>
        <v>km</v>
      </c>
      <c r="T47" s="106">
        <v>0</v>
      </c>
      <c r="V47" s="103" t="str">
        <f t="shared" ca="1" si="18"/>
        <v>km</v>
      </c>
      <c r="W47" s="150">
        <v>0</v>
      </c>
      <c r="X47" s="151">
        <v>0</v>
      </c>
      <c r="Y47" s="151">
        <v>0</v>
      </c>
      <c r="Z47" s="151">
        <v>0</v>
      </c>
      <c r="AA47" s="151">
        <v>0</v>
      </c>
      <c r="AB47" s="151">
        <v>0</v>
      </c>
      <c r="AC47" s="151">
        <v>0</v>
      </c>
      <c r="AD47" s="151">
        <v>0</v>
      </c>
      <c r="AE47" s="151">
        <v>0</v>
      </c>
      <c r="AF47" s="151">
        <v>0</v>
      </c>
      <c r="AG47" s="35">
        <f t="shared" si="12"/>
        <v>0</v>
      </c>
      <c r="AI47" s="103" t="str">
        <f t="shared" ca="1" si="19"/>
        <v>km</v>
      </c>
      <c r="AJ47" s="150">
        <v>0</v>
      </c>
      <c r="AK47" s="151">
        <v>0</v>
      </c>
      <c r="AL47" s="151">
        <v>0</v>
      </c>
      <c r="AM47" s="151">
        <v>0</v>
      </c>
      <c r="AN47" s="151">
        <v>0</v>
      </c>
      <c r="AO47" s="151">
        <v>0</v>
      </c>
      <c r="AP47" s="151">
        <v>0</v>
      </c>
      <c r="AQ47" s="151">
        <v>0</v>
      </c>
      <c r="AR47" s="151">
        <v>0</v>
      </c>
      <c r="AS47" s="151">
        <v>0</v>
      </c>
      <c r="AT47" s="35">
        <f t="shared" si="13"/>
        <v>0</v>
      </c>
      <c r="AU47" s="103" t="str">
        <f t="shared" si="20"/>
        <v>OK</v>
      </c>
    </row>
    <row r="48" spans="1:47" ht="14.25">
      <c r="A48" s="300"/>
      <c r="B48" s="300"/>
      <c r="C48" s="302"/>
      <c r="D48" s="104" t="s">
        <v>110</v>
      </c>
      <c r="F48" s="103" t="s">
        <v>105</v>
      </c>
      <c r="G48" s="150">
        <v>0</v>
      </c>
      <c r="H48" s="151">
        <v>0</v>
      </c>
      <c r="I48" s="151">
        <v>0</v>
      </c>
      <c r="J48" s="151">
        <v>0</v>
      </c>
      <c r="K48" s="151">
        <v>0</v>
      </c>
      <c r="L48" s="151">
        <v>0</v>
      </c>
      <c r="M48" s="151">
        <v>0</v>
      </c>
      <c r="N48" s="151">
        <v>0</v>
      </c>
      <c r="O48" s="151">
        <v>0</v>
      </c>
      <c r="P48" s="151">
        <v>0</v>
      </c>
      <c r="Q48" s="35">
        <f t="shared" si="11"/>
        <v>0</v>
      </c>
      <c r="S48" s="103" t="str">
        <f t="shared" ca="1" si="17"/>
        <v>km</v>
      </c>
      <c r="T48" s="106">
        <v>0</v>
      </c>
      <c r="V48" s="103" t="str">
        <f t="shared" ca="1" si="18"/>
        <v>km</v>
      </c>
      <c r="W48" s="150">
        <v>0</v>
      </c>
      <c r="X48" s="151">
        <v>0</v>
      </c>
      <c r="Y48" s="151">
        <v>0</v>
      </c>
      <c r="Z48" s="151">
        <v>0</v>
      </c>
      <c r="AA48" s="151">
        <v>0</v>
      </c>
      <c r="AB48" s="151">
        <v>0</v>
      </c>
      <c r="AC48" s="151">
        <v>0</v>
      </c>
      <c r="AD48" s="151">
        <v>0</v>
      </c>
      <c r="AE48" s="151">
        <v>0</v>
      </c>
      <c r="AF48" s="151">
        <v>0</v>
      </c>
      <c r="AG48" s="35">
        <f t="shared" si="12"/>
        <v>0</v>
      </c>
      <c r="AI48" s="103" t="str">
        <f t="shared" ca="1" si="19"/>
        <v>km</v>
      </c>
      <c r="AJ48" s="150">
        <v>0</v>
      </c>
      <c r="AK48" s="151">
        <v>0</v>
      </c>
      <c r="AL48" s="151">
        <v>0</v>
      </c>
      <c r="AM48" s="151">
        <v>0</v>
      </c>
      <c r="AN48" s="151">
        <v>0</v>
      </c>
      <c r="AO48" s="151">
        <v>0</v>
      </c>
      <c r="AP48" s="151">
        <v>0</v>
      </c>
      <c r="AQ48" s="151">
        <v>0</v>
      </c>
      <c r="AR48" s="151">
        <v>0</v>
      </c>
      <c r="AS48" s="151">
        <v>0</v>
      </c>
      <c r="AT48" s="35">
        <f t="shared" si="13"/>
        <v>0</v>
      </c>
      <c r="AU48" s="103" t="str">
        <f t="shared" si="20"/>
        <v>OK</v>
      </c>
    </row>
    <row r="49" spans="1:47" ht="14.25">
      <c r="A49" s="300"/>
      <c r="B49" s="300"/>
      <c r="C49" s="302"/>
      <c r="D49" s="104" t="str">
        <f>D28</f>
        <v>Indirect Intervention</v>
      </c>
      <c r="F49" s="103" t="s">
        <v>105</v>
      </c>
      <c r="G49" s="150">
        <v>0</v>
      </c>
      <c r="H49" s="151">
        <v>0</v>
      </c>
      <c r="I49" s="151">
        <v>0</v>
      </c>
      <c r="J49" s="151">
        <v>0</v>
      </c>
      <c r="K49" s="151">
        <v>0</v>
      </c>
      <c r="L49" s="151">
        <v>0</v>
      </c>
      <c r="M49" s="151">
        <v>0</v>
      </c>
      <c r="N49" s="151">
        <v>0</v>
      </c>
      <c r="O49" s="151">
        <v>0</v>
      </c>
      <c r="P49" s="151">
        <v>0</v>
      </c>
      <c r="Q49" s="35">
        <f t="shared" si="11"/>
        <v>0</v>
      </c>
      <c r="S49" s="103" t="str">
        <f t="shared" ca="1" si="17"/>
        <v>km</v>
      </c>
      <c r="T49" s="106">
        <v>0</v>
      </c>
      <c r="V49" s="103" t="str">
        <f t="shared" ca="1" si="18"/>
        <v>km</v>
      </c>
      <c r="W49" s="150">
        <v>0</v>
      </c>
      <c r="X49" s="151">
        <v>0</v>
      </c>
      <c r="Y49" s="151">
        <v>0</v>
      </c>
      <c r="Z49" s="151">
        <v>0</v>
      </c>
      <c r="AA49" s="151">
        <v>0</v>
      </c>
      <c r="AB49" s="151">
        <v>0</v>
      </c>
      <c r="AC49" s="151">
        <v>0</v>
      </c>
      <c r="AD49" s="151">
        <v>0</v>
      </c>
      <c r="AE49" s="151">
        <v>0</v>
      </c>
      <c r="AF49" s="151">
        <v>0</v>
      </c>
      <c r="AG49" s="35">
        <f t="shared" si="12"/>
        <v>0</v>
      </c>
      <c r="AI49" s="103" t="str">
        <f t="shared" ca="1" si="19"/>
        <v>km</v>
      </c>
      <c r="AJ49" s="150">
        <v>0</v>
      </c>
      <c r="AK49" s="151">
        <v>0</v>
      </c>
      <c r="AL49" s="151">
        <v>0</v>
      </c>
      <c r="AM49" s="151">
        <v>0</v>
      </c>
      <c r="AN49" s="151">
        <v>0</v>
      </c>
      <c r="AO49" s="151">
        <v>0</v>
      </c>
      <c r="AP49" s="151">
        <v>0</v>
      </c>
      <c r="AQ49" s="151">
        <v>0</v>
      </c>
      <c r="AR49" s="151">
        <v>0</v>
      </c>
      <c r="AS49" s="151">
        <v>0</v>
      </c>
      <c r="AT49" s="35">
        <f t="shared" si="13"/>
        <v>0</v>
      </c>
      <c r="AU49" s="103" t="str">
        <f t="shared" si="20"/>
        <v>OK</v>
      </c>
    </row>
    <row r="50" spans="1:47" ht="14.25">
      <c r="A50" s="300"/>
      <c r="B50" s="300"/>
      <c r="C50" s="302"/>
      <c r="D50" s="104" t="s">
        <v>109</v>
      </c>
      <c r="F50" s="103" t="s">
        <v>105</v>
      </c>
      <c r="G50" s="34"/>
      <c r="H50" s="34"/>
      <c r="I50" s="34"/>
      <c r="J50" s="34"/>
      <c r="K50" s="34"/>
      <c r="L50" s="34"/>
      <c r="M50" s="34"/>
      <c r="N50" s="34"/>
      <c r="O50" s="34"/>
      <c r="P50" s="34"/>
      <c r="Q50" s="35">
        <f t="shared" si="11"/>
        <v>0</v>
      </c>
      <c r="S50" s="103" t="str">
        <f t="shared" ca="1" si="17"/>
        <v>km</v>
      </c>
      <c r="T50" s="34"/>
      <c r="V50" s="103" t="str">
        <f t="shared" ca="1" si="18"/>
        <v>km</v>
      </c>
      <c r="W50" s="34"/>
      <c r="X50" s="34"/>
      <c r="Y50" s="34"/>
      <c r="Z50" s="34"/>
      <c r="AA50" s="34"/>
      <c r="AB50" s="34"/>
      <c r="AC50" s="34"/>
      <c r="AD50" s="34"/>
      <c r="AE50" s="34"/>
      <c r="AF50" s="34"/>
      <c r="AG50" s="35">
        <f t="shared" si="12"/>
        <v>0</v>
      </c>
      <c r="AI50" s="103" t="str">
        <f t="shared" ca="1" si="19"/>
        <v>km</v>
      </c>
      <c r="AJ50" s="34"/>
      <c r="AK50" s="34"/>
      <c r="AL50" s="34"/>
      <c r="AM50" s="34"/>
      <c r="AN50" s="34"/>
      <c r="AO50" s="34"/>
      <c r="AP50" s="34"/>
      <c r="AQ50" s="34"/>
      <c r="AR50" s="34"/>
      <c r="AS50" s="34"/>
      <c r="AT50" s="35">
        <f t="shared" si="13"/>
        <v>0</v>
      </c>
      <c r="AU50" s="103" t="str">
        <f t="shared" si="20"/>
        <v>OK</v>
      </c>
    </row>
    <row r="51" spans="1:47" ht="14.25">
      <c r="A51" s="300"/>
      <c r="B51" s="300"/>
      <c r="C51" s="302"/>
      <c r="D51" s="104" t="s">
        <v>108</v>
      </c>
      <c r="F51" s="103" t="s">
        <v>105</v>
      </c>
      <c r="G51" s="34"/>
      <c r="H51" s="34"/>
      <c r="I51" s="34"/>
      <c r="J51" s="34"/>
      <c r="K51" s="34"/>
      <c r="L51" s="34"/>
      <c r="M51" s="34"/>
      <c r="N51" s="34"/>
      <c r="O51" s="34"/>
      <c r="P51" s="34"/>
      <c r="Q51" s="35">
        <f t="shared" si="11"/>
        <v>0</v>
      </c>
      <c r="S51" s="103" t="str">
        <f t="shared" ca="1" si="17"/>
        <v>km</v>
      </c>
      <c r="T51" s="34"/>
      <c r="V51" s="103" t="str">
        <f t="shared" ca="1" si="18"/>
        <v>km</v>
      </c>
      <c r="W51" s="34"/>
      <c r="X51" s="34"/>
      <c r="Y51" s="34"/>
      <c r="Z51" s="34"/>
      <c r="AA51" s="34"/>
      <c r="AB51" s="34"/>
      <c r="AC51" s="34"/>
      <c r="AD51" s="34"/>
      <c r="AE51" s="34"/>
      <c r="AF51" s="34"/>
      <c r="AG51" s="35">
        <f t="shared" si="12"/>
        <v>0</v>
      </c>
      <c r="AI51" s="103" t="str">
        <f t="shared" ca="1" si="19"/>
        <v>km</v>
      </c>
      <c r="AJ51" s="34"/>
      <c r="AK51" s="34"/>
      <c r="AL51" s="34"/>
      <c r="AM51" s="34"/>
      <c r="AN51" s="34"/>
      <c r="AO51" s="34"/>
      <c r="AP51" s="34"/>
      <c r="AQ51" s="34"/>
      <c r="AR51" s="34"/>
      <c r="AS51" s="34"/>
      <c r="AT51" s="35">
        <f t="shared" si="13"/>
        <v>0</v>
      </c>
      <c r="AU51" s="103" t="str">
        <f t="shared" si="20"/>
        <v>OK</v>
      </c>
    </row>
    <row r="52" spans="1:47" ht="14.25">
      <c r="A52" s="300"/>
      <c r="B52" s="300"/>
      <c r="C52" s="302"/>
      <c r="D52" s="104" t="s">
        <v>58</v>
      </c>
      <c r="F52" s="103" t="s">
        <v>105</v>
      </c>
      <c r="G52" s="34"/>
      <c r="H52" s="34"/>
      <c r="I52" s="34"/>
      <c r="J52" s="34"/>
      <c r="K52" s="34"/>
      <c r="L52" s="34"/>
      <c r="M52" s="34"/>
      <c r="N52" s="34"/>
      <c r="O52" s="34"/>
      <c r="P52" s="34"/>
      <c r="Q52" s="35">
        <f t="shared" si="11"/>
        <v>0</v>
      </c>
      <c r="S52" s="103" t="str">
        <f t="shared" ca="1" si="17"/>
        <v>km</v>
      </c>
      <c r="T52" s="34"/>
      <c r="V52" s="103" t="str">
        <f t="shared" ca="1" si="18"/>
        <v>km</v>
      </c>
      <c r="W52" s="34"/>
      <c r="X52" s="34"/>
      <c r="Y52" s="34"/>
      <c r="Z52" s="34"/>
      <c r="AA52" s="34"/>
      <c r="AB52" s="34"/>
      <c r="AC52" s="34"/>
      <c r="AD52" s="34"/>
      <c r="AE52" s="34"/>
      <c r="AF52" s="34"/>
      <c r="AG52" s="35">
        <f t="shared" si="12"/>
        <v>0</v>
      </c>
      <c r="AI52" s="103" t="str">
        <f t="shared" ca="1" si="19"/>
        <v>km</v>
      </c>
      <c r="AJ52" s="34"/>
      <c r="AK52" s="34"/>
      <c r="AL52" s="34"/>
      <c r="AM52" s="34"/>
      <c r="AN52" s="34"/>
      <c r="AO52" s="34"/>
      <c r="AP52" s="34"/>
      <c r="AQ52" s="34"/>
      <c r="AR52" s="34"/>
      <c r="AS52" s="34"/>
      <c r="AT52" s="35">
        <f t="shared" si="13"/>
        <v>0</v>
      </c>
      <c r="AU52" s="103" t="str">
        <f t="shared" si="20"/>
        <v>OK</v>
      </c>
    </row>
    <row r="53" spans="1:47" ht="14.25">
      <c r="A53" s="300"/>
      <c r="B53" s="300"/>
      <c r="C53" s="302"/>
      <c r="D53" s="104" t="s">
        <v>107</v>
      </c>
      <c r="F53" s="103" t="s">
        <v>105</v>
      </c>
      <c r="G53" s="34"/>
      <c r="H53" s="34"/>
      <c r="I53" s="34"/>
      <c r="J53" s="34"/>
      <c r="K53" s="34"/>
      <c r="L53" s="34"/>
      <c r="M53" s="34"/>
      <c r="N53" s="34"/>
      <c r="O53" s="34"/>
      <c r="P53" s="34"/>
      <c r="Q53" s="35">
        <f t="shared" si="11"/>
        <v>0</v>
      </c>
      <c r="S53" s="103" t="str">
        <f t="shared" ca="1" si="17"/>
        <v>km</v>
      </c>
      <c r="T53" s="34"/>
      <c r="V53" s="103" t="str">
        <f t="shared" ca="1" si="18"/>
        <v>km</v>
      </c>
      <c r="W53" s="34"/>
      <c r="X53" s="34"/>
      <c r="Y53" s="34"/>
      <c r="Z53" s="34"/>
      <c r="AA53" s="34"/>
      <c r="AB53" s="34"/>
      <c r="AC53" s="34"/>
      <c r="AD53" s="34"/>
      <c r="AE53" s="34"/>
      <c r="AF53" s="34"/>
      <c r="AG53" s="35">
        <f t="shared" si="12"/>
        <v>0</v>
      </c>
      <c r="AI53" s="103" t="str">
        <f t="shared" ca="1" si="19"/>
        <v>km</v>
      </c>
      <c r="AJ53" s="34"/>
      <c r="AK53" s="34"/>
      <c r="AL53" s="34"/>
      <c r="AM53" s="34"/>
      <c r="AN53" s="34"/>
      <c r="AO53" s="34"/>
      <c r="AP53" s="34"/>
      <c r="AQ53" s="34"/>
      <c r="AR53" s="34"/>
      <c r="AS53" s="34"/>
      <c r="AT53" s="35">
        <f t="shared" si="13"/>
        <v>0</v>
      </c>
      <c r="AU53" s="103" t="str">
        <f t="shared" si="20"/>
        <v>OK</v>
      </c>
    </row>
    <row r="54" spans="1:47" ht="14.25">
      <c r="A54" s="300"/>
      <c r="B54" s="300"/>
      <c r="C54" s="302"/>
      <c r="D54" s="104" t="s">
        <v>106</v>
      </c>
      <c r="F54" s="103" t="s">
        <v>105</v>
      </c>
      <c r="G54" s="150">
        <v>0</v>
      </c>
      <c r="H54" s="151">
        <v>0</v>
      </c>
      <c r="I54" s="151">
        <v>0</v>
      </c>
      <c r="J54" s="151">
        <v>0</v>
      </c>
      <c r="K54" s="151">
        <v>0</v>
      </c>
      <c r="L54" s="151">
        <v>0</v>
      </c>
      <c r="M54" s="151">
        <v>0</v>
      </c>
      <c r="N54" s="151">
        <v>0</v>
      </c>
      <c r="O54" s="151">
        <v>0</v>
      </c>
      <c r="P54" s="151">
        <v>0</v>
      </c>
      <c r="Q54" s="35">
        <f t="shared" si="11"/>
        <v>0</v>
      </c>
      <c r="S54" s="103" t="str">
        <f t="shared" ca="1" si="17"/>
        <v>km</v>
      </c>
      <c r="T54" s="106">
        <v>0</v>
      </c>
      <c r="V54" s="103" t="str">
        <f t="shared" ca="1" si="18"/>
        <v>km</v>
      </c>
      <c r="W54" s="150">
        <v>0</v>
      </c>
      <c r="X54" s="151">
        <v>0</v>
      </c>
      <c r="Y54" s="151">
        <v>0</v>
      </c>
      <c r="Z54" s="151">
        <v>0</v>
      </c>
      <c r="AA54" s="151">
        <v>0</v>
      </c>
      <c r="AB54" s="151">
        <v>0</v>
      </c>
      <c r="AC54" s="151">
        <v>0</v>
      </c>
      <c r="AD54" s="151">
        <v>0</v>
      </c>
      <c r="AE54" s="151">
        <v>0</v>
      </c>
      <c r="AF54" s="151">
        <v>0</v>
      </c>
      <c r="AG54" s="35">
        <f t="shared" si="12"/>
        <v>0</v>
      </c>
      <c r="AI54" s="103" t="str">
        <f t="shared" ca="1" si="19"/>
        <v>km</v>
      </c>
      <c r="AJ54" s="150">
        <v>0</v>
      </c>
      <c r="AK54" s="151">
        <v>0</v>
      </c>
      <c r="AL54" s="151">
        <v>0</v>
      </c>
      <c r="AM54" s="151">
        <v>0</v>
      </c>
      <c r="AN54" s="151">
        <v>0</v>
      </c>
      <c r="AO54" s="151">
        <v>0</v>
      </c>
      <c r="AP54" s="151">
        <v>0</v>
      </c>
      <c r="AQ54" s="151">
        <v>0</v>
      </c>
      <c r="AR54" s="151">
        <v>0</v>
      </c>
      <c r="AS54" s="151">
        <v>0</v>
      </c>
      <c r="AT54" s="35">
        <f t="shared" si="13"/>
        <v>0</v>
      </c>
      <c r="AU54" s="103" t="str">
        <f t="shared" si="20"/>
        <v>OK</v>
      </c>
    </row>
    <row r="55" spans="1:47" ht="14.25">
      <c r="A55" s="301"/>
      <c r="B55" s="301"/>
      <c r="C55" s="105" t="s">
        <v>224</v>
      </c>
      <c r="D55" s="104"/>
      <c r="F55" s="103" t="s">
        <v>105</v>
      </c>
      <c r="G55" s="35">
        <f t="shared" ref="G55:P55" si="21">SUM(G37:G54)</f>
        <v>1.3848367842620101E-3</v>
      </c>
      <c r="H55" s="35">
        <f t="shared" si="21"/>
        <v>8.4059038327800923</v>
      </c>
      <c r="I55" s="35">
        <f t="shared" si="21"/>
        <v>11.402068958963429</v>
      </c>
      <c r="J55" s="35">
        <f t="shared" si="21"/>
        <v>1.7552234419026527</v>
      </c>
      <c r="K55" s="35">
        <f t="shared" si="21"/>
        <v>1.2650558732595145</v>
      </c>
      <c r="L55" s="35">
        <f t="shared" si="21"/>
        <v>0.83111583845100467</v>
      </c>
      <c r="M55" s="35">
        <f t="shared" si="21"/>
        <v>4.0961269851154523</v>
      </c>
      <c r="N55" s="35">
        <f t="shared" si="21"/>
        <v>0</v>
      </c>
      <c r="O55" s="35">
        <f t="shared" si="21"/>
        <v>2.0803196944027946</v>
      </c>
      <c r="P55" s="35">
        <f t="shared" si="21"/>
        <v>2.9016983710998314</v>
      </c>
      <c r="Q55" s="94">
        <f>SUM(G55:P55)</f>
        <v>32.738897832759037</v>
      </c>
      <c r="S55" s="103" t="str">
        <f t="shared" ca="1" si="17"/>
        <v>km</v>
      </c>
      <c r="T55" s="103"/>
      <c r="V55" s="103" t="str">
        <f t="shared" ca="1" si="18"/>
        <v>km</v>
      </c>
      <c r="W55" s="35">
        <f t="shared" ref="W55:AF55" si="22">SUM(W37:W54)</f>
        <v>36.530399999999993</v>
      </c>
      <c r="X55" s="35">
        <f t="shared" si="22"/>
        <v>1061.3259199999998</v>
      </c>
      <c r="Y55" s="35">
        <f t="shared" si="22"/>
        <v>339.22920000000005</v>
      </c>
      <c r="Z55" s="35">
        <f t="shared" si="22"/>
        <v>30.160100000000011</v>
      </c>
      <c r="AA55" s="35">
        <f t="shared" si="22"/>
        <v>15.316499999999998</v>
      </c>
      <c r="AB55" s="35">
        <f t="shared" si="22"/>
        <v>7.6867999999999981</v>
      </c>
      <c r="AC55" s="35">
        <f t="shared" si="22"/>
        <v>31.2746</v>
      </c>
      <c r="AD55" s="35">
        <f t="shared" si="22"/>
        <v>0</v>
      </c>
      <c r="AE55" s="35">
        <f t="shared" si="22"/>
        <v>11.015400000000001</v>
      </c>
      <c r="AF55" s="35">
        <f t="shared" si="22"/>
        <v>13.156400000000005</v>
      </c>
      <c r="AG55" s="94">
        <f t="shared" si="12"/>
        <v>1545.6953199999998</v>
      </c>
      <c r="AI55" s="103" t="str">
        <f t="shared" ca="1" si="19"/>
        <v>km</v>
      </c>
      <c r="AJ55" s="35">
        <f t="shared" ref="AJ55:AS55" si="23">SUM(AJ37:AJ54)</f>
        <v>780.84161999999958</v>
      </c>
      <c r="AK55" s="35">
        <f t="shared" si="23"/>
        <v>96.411100000000047</v>
      </c>
      <c r="AL55" s="35">
        <f t="shared" si="23"/>
        <v>202.31239999999977</v>
      </c>
      <c r="AM55" s="35">
        <f t="shared" si="23"/>
        <v>43.630899999999983</v>
      </c>
      <c r="AN55" s="35">
        <f t="shared" si="23"/>
        <v>29.878500000000006</v>
      </c>
      <c r="AO55" s="35">
        <f t="shared" si="23"/>
        <v>22.74619999999998</v>
      </c>
      <c r="AP55" s="35">
        <f t="shared" si="23"/>
        <v>262.50919999999957</v>
      </c>
      <c r="AQ55" s="35">
        <f t="shared" si="23"/>
        <v>99.325699999999955</v>
      </c>
      <c r="AR55" s="35">
        <f t="shared" si="23"/>
        <v>2.2204460492503131E-16</v>
      </c>
      <c r="AS55" s="35">
        <f t="shared" si="23"/>
        <v>8.0397000000000034</v>
      </c>
      <c r="AT55" s="94">
        <f t="shared" si="13"/>
        <v>1545.6953199999987</v>
      </c>
      <c r="AU55" s="103" t="str">
        <f t="shared" si="20"/>
        <v>OK</v>
      </c>
    </row>
  </sheetData>
  <mergeCells count="6">
    <mergeCell ref="A14:A34"/>
    <mergeCell ref="B14:B34"/>
    <mergeCell ref="C17:C33"/>
    <mergeCell ref="A35:A55"/>
    <mergeCell ref="B35:B55"/>
    <mergeCell ref="C38:C54"/>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7030A0"/>
  </sheetPr>
  <dimension ref="A1:AU55"/>
  <sheetViews>
    <sheetView workbookViewId="0"/>
  </sheetViews>
  <sheetFormatPr defaultColWidth="9" defaultRowHeight="12.75"/>
  <cols>
    <col min="1" max="2" width="3.42578125" style="101" customWidth="1"/>
    <col min="3" max="3" width="51.28515625" style="101" bestFit="1" customWidth="1"/>
    <col min="4" max="4" width="46.5703125" style="101" bestFit="1" customWidth="1"/>
    <col min="5" max="5" width="1" style="101" customWidth="1"/>
    <col min="6" max="6" width="6.28515625" style="102" customWidth="1"/>
    <col min="7" max="17" width="9" style="101"/>
    <col min="18" max="18" width="1" style="101" customWidth="1"/>
    <col min="19" max="19" width="6.28515625" style="102" customWidth="1"/>
    <col min="20" max="20" width="9" style="101"/>
    <col min="21" max="21" width="1" style="101" customWidth="1"/>
    <col min="22" max="22" width="6.28515625" style="102" customWidth="1"/>
    <col min="23" max="33" width="9" style="101"/>
    <col min="34" max="34" width="1" style="101" customWidth="1"/>
    <col min="35" max="35" width="6.28515625" style="102" customWidth="1"/>
    <col min="36" max="46" width="9" style="101"/>
    <col min="47" max="47" width="9.42578125" style="101" bestFit="1" customWidth="1"/>
    <col min="48" max="16384" width="9" style="101"/>
  </cols>
  <sheetData>
    <row r="1" spans="1:47" ht="24.75">
      <c r="A1" s="1" t="str">
        <f>N0_Cover!A1</f>
        <v>RIIO-2 Business Plan Data Template</v>
      </c>
      <c r="B1" s="1"/>
      <c r="C1" s="2"/>
      <c r="D1" s="2"/>
      <c r="E1" s="2"/>
      <c r="F1" s="73"/>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row>
    <row r="2" spans="1:47" ht="22.5">
      <c r="A2" s="1" t="str">
        <f>N0_Cover!$B$12</f>
        <v>Scottish Power Transmission</v>
      </c>
      <c r="B2" s="1"/>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row>
    <row r="3" spans="1:47" ht="19.5">
      <c r="A3" s="5" t="str">
        <f>"Workbook " &amp; N0_Cover!$B$12</f>
        <v>Workbook Scottish Power Transmission</v>
      </c>
      <c r="B3" s="5"/>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row>
    <row r="4" spans="1:47" ht="18">
      <c r="A4" s="7" t="str">
        <f>"Submission Version " &amp; N0_Cover!$B$15 &amp; " - Submitted on " &amp; TEXT(N0_Cover!$B$16,"dd mmm yyyy")</f>
        <v>Submission Version 3.0 - Submitted on 09 Dec 2019</v>
      </c>
      <c r="B4" s="7"/>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row>
    <row r="5" spans="1:47" ht="18">
      <c r="A5" s="7" t="str">
        <f>"Template Version: " &amp; N0_Cover!$B$11</f>
        <v>Template Version: v3.0</v>
      </c>
      <c r="B5" s="7"/>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row>
    <row r="6" spans="1:47" ht="19.5">
      <c r="A6" s="5" t="str">
        <f ca="1">"Sheet: " &amp;VLOOKUP(RIGHT(CELL("filename",A1),LEN(CELL("filename",A1))-FIND("]",CELL("filename",A1))),'N0.1_Contents'!$A$11:$B$87,2,FALSE)</f>
        <v>Sheet: N3.06 132kV OHL Fittings</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row>
    <row r="7" spans="1:47" ht="18">
      <c r="A7" s="7" t="str">
        <f>"Prices Base: " &amp; 'N0.5_Data_Constants'!C13</f>
        <v>Prices Base: 2018/19</v>
      </c>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row>
    <row r="8" spans="1:47" s="168" customFormat="1">
      <c r="A8" s="171" t="str">
        <f ca="1">"Error Checks: " &amp; IF(ISERROR(MATCH("Error",$A$9:$AU$9,0)),"OK","Error")</f>
        <v>Error Checks: OK</v>
      </c>
      <c r="B8" s="171"/>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row>
    <row r="9" spans="1:47" s="168" customFormat="1">
      <c r="A9" s="173" t="str">
        <f t="shared" ref="A9:AU9" ca="1" si="0">IF(ISERROR(MATCH("Error",A10:A55,0)),"-","Error")</f>
        <v>-</v>
      </c>
      <c r="B9" s="173" t="str">
        <f t="shared" si="0"/>
        <v>-</v>
      </c>
      <c r="C9" s="173" t="str">
        <f t="shared" si="0"/>
        <v>-</v>
      </c>
      <c r="D9" s="173" t="str">
        <f t="shared" si="0"/>
        <v>-</v>
      </c>
      <c r="E9" s="173" t="str">
        <f t="shared" si="0"/>
        <v>-</v>
      </c>
      <c r="F9" s="173" t="str">
        <f t="shared" si="0"/>
        <v>-</v>
      </c>
      <c r="G9" s="173" t="str">
        <f t="shared" si="0"/>
        <v>-</v>
      </c>
      <c r="H9" s="173" t="str">
        <f t="shared" si="0"/>
        <v>-</v>
      </c>
      <c r="I9" s="173" t="str">
        <f t="shared" si="0"/>
        <v>-</v>
      </c>
      <c r="J9" s="173" t="str">
        <f t="shared" si="0"/>
        <v>-</v>
      </c>
      <c r="K9" s="173" t="str">
        <f t="shared" si="0"/>
        <v>-</v>
      </c>
      <c r="L9" s="173" t="str">
        <f t="shared" si="0"/>
        <v>-</v>
      </c>
      <c r="M9" s="173" t="str">
        <f t="shared" si="0"/>
        <v>-</v>
      </c>
      <c r="N9" s="173" t="str">
        <f t="shared" si="0"/>
        <v>-</v>
      </c>
      <c r="O9" s="173" t="str">
        <f t="shared" si="0"/>
        <v>-</v>
      </c>
      <c r="P9" s="173" t="str">
        <f t="shared" si="0"/>
        <v>-</v>
      </c>
      <c r="Q9" s="173" t="str">
        <f t="shared" si="0"/>
        <v>-</v>
      </c>
      <c r="R9" s="173" t="str">
        <f t="shared" si="0"/>
        <v>-</v>
      </c>
      <c r="S9" s="173" t="str">
        <f t="shared" ca="1" si="0"/>
        <v>-</v>
      </c>
      <c r="T9" s="173" t="str">
        <f t="shared" si="0"/>
        <v>-</v>
      </c>
      <c r="U9" s="173" t="str">
        <f t="shared" si="0"/>
        <v>-</v>
      </c>
      <c r="V9" s="173" t="str">
        <f t="shared" ca="1" si="0"/>
        <v>-</v>
      </c>
      <c r="W9" s="173" t="str">
        <f t="shared" si="0"/>
        <v>-</v>
      </c>
      <c r="X9" s="173" t="str">
        <f t="shared" ca="1" si="0"/>
        <v>-</v>
      </c>
      <c r="Y9" s="173" t="str">
        <f t="shared" si="0"/>
        <v>-</v>
      </c>
      <c r="Z9" s="173" t="str">
        <f t="shared" si="0"/>
        <v>-</v>
      </c>
      <c r="AA9" s="173" t="str">
        <f t="shared" si="0"/>
        <v>-</v>
      </c>
      <c r="AB9" s="173" t="str">
        <f t="shared" si="0"/>
        <v>-</v>
      </c>
      <c r="AC9" s="173" t="str">
        <f t="shared" si="0"/>
        <v>-</v>
      </c>
      <c r="AD9" s="173" t="str">
        <f t="shared" si="0"/>
        <v>-</v>
      </c>
      <c r="AE9" s="173" t="str">
        <f t="shared" si="0"/>
        <v>-</v>
      </c>
      <c r="AF9" s="173" t="str">
        <f t="shared" si="0"/>
        <v>-</v>
      </c>
      <c r="AG9" s="173" t="str">
        <f t="shared" si="0"/>
        <v>-</v>
      </c>
      <c r="AH9" s="173" t="str">
        <f t="shared" si="0"/>
        <v>-</v>
      </c>
      <c r="AI9" s="173" t="str">
        <f t="shared" ca="1" si="0"/>
        <v>-</v>
      </c>
      <c r="AJ9" s="173" t="str">
        <f t="shared" si="0"/>
        <v>-</v>
      </c>
      <c r="AK9" s="173" t="str">
        <f t="shared" si="0"/>
        <v>-</v>
      </c>
      <c r="AL9" s="173" t="str">
        <f t="shared" si="0"/>
        <v>-</v>
      </c>
      <c r="AM9" s="173" t="str">
        <f t="shared" si="0"/>
        <v>-</v>
      </c>
      <c r="AN9" s="173" t="str">
        <f t="shared" si="0"/>
        <v>-</v>
      </c>
      <c r="AO9" s="173" t="str">
        <f t="shared" si="0"/>
        <v>-</v>
      </c>
      <c r="AP9" s="173" t="str">
        <f t="shared" si="0"/>
        <v>-</v>
      </c>
      <c r="AQ9" s="173" t="str">
        <f t="shared" si="0"/>
        <v>-</v>
      </c>
      <c r="AR9" s="173" t="str">
        <f t="shared" si="0"/>
        <v>-</v>
      </c>
      <c r="AS9" s="173" t="str">
        <f t="shared" si="0"/>
        <v>-</v>
      </c>
      <c r="AT9" s="173" t="str">
        <f t="shared" si="0"/>
        <v>-</v>
      </c>
      <c r="AU9" s="173" t="str">
        <f t="shared" si="0"/>
        <v>-</v>
      </c>
    </row>
    <row r="12" spans="1:47" ht="19.5">
      <c r="A12" s="11" t="str">
        <f ca="1">SUBSTITUTE(VLOOKUP(RIGHT(CELL("filename",A1),LEN(CELL("filename",A1))-FIND("]",CELL("filename",A1))),'N0.1_Contents'!$A$11:$B$87,2,FALSE), LEFT(VLOOKUP(RIGHT(CELL("filename",A1),LEN(CELL("filename",A1))-FIND("]",CELL("filename",A1))),'N0.1_Contents'!$A$11:$B$87,2,FALSE),FIND(" ",VLOOKUP(RIGHT(CELL("filename",A1),LEN(CELL("filename",A1))-FIND("]",CELL("filename",A1))),'N0.1_Contents'!$A$11:$B$87,2,FALSE))),"")</f>
        <v>132kV OHL Fittings</v>
      </c>
      <c r="B12" s="11"/>
      <c r="D12"/>
      <c r="F12" s="11" t="s">
        <v>0</v>
      </c>
      <c r="S12" s="11" t="s">
        <v>2</v>
      </c>
      <c r="W12" s="190" t="s">
        <v>331</v>
      </c>
      <c r="X12" s="189" t="str">
        <f ca="1">VLOOKUP(A12, 'N0.6_Lookup_References'!A14:B50, 2, FALSE)</f>
        <v>#</v>
      </c>
      <c r="AI12" s="11"/>
    </row>
    <row r="13" spans="1:47" ht="15">
      <c r="C13" s="12"/>
      <c r="D13"/>
      <c r="S13" s="124" t="s">
        <v>152</v>
      </c>
      <c r="V13" s="124" t="s">
        <v>150</v>
      </c>
      <c r="AI13" s="124" t="s">
        <v>151</v>
      </c>
    </row>
    <row r="14" spans="1:47" s="112" customFormat="1" ht="13.9" customHeight="1" thickBot="1">
      <c r="A14" s="297" t="s">
        <v>24</v>
      </c>
      <c r="B14" s="299" t="s">
        <v>384</v>
      </c>
      <c r="C14" s="111"/>
      <c r="D14" s="104"/>
      <c r="E14" s="101"/>
      <c r="F14" s="110" t="s">
        <v>53</v>
      </c>
      <c r="G14" s="109" t="s">
        <v>14</v>
      </c>
      <c r="H14" s="21" t="s">
        <v>15</v>
      </c>
      <c r="I14" s="22" t="s">
        <v>16</v>
      </c>
      <c r="J14" s="23" t="s">
        <v>17</v>
      </c>
      <c r="K14" s="24" t="s">
        <v>18</v>
      </c>
      <c r="L14" s="25" t="s">
        <v>19</v>
      </c>
      <c r="M14" s="26" t="s">
        <v>20</v>
      </c>
      <c r="N14" s="29" t="s">
        <v>21</v>
      </c>
      <c r="O14" s="27" t="s">
        <v>22</v>
      </c>
      <c r="P14" s="31" t="s">
        <v>23</v>
      </c>
      <c r="Q14" s="108" t="s">
        <v>29</v>
      </c>
      <c r="R14" s="101"/>
      <c r="S14" s="110" t="s">
        <v>53</v>
      </c>
      <c r="T14" s="110" t="s">
        <v>94</v>
      </c>
      <c r="U14" s="101"/>
      <c r="V14" s="110" t="s">
        <v>53</v>
      </c>
      <c r="W14" s="109" t="s">
        <v>14</v>
      </c>
      <c r="X14" s="21" t="s">
        <v>15</v>
      </c>
      <c r="Y14" s="22" t="s">
        <v>16</v>
      </c>
      <c r="Z14" s="23" t="s">
        <v>17</v>
      </c>
      <c r="AA14" s="24" t="s">
        <v>18</v>
      </c>
      <c r="AB14" s="25" t="s">
        <v>19</v>
      </c>
      <c r="AC14" s="26" t="s">
        <v>20</v>
      </c>
      <c r="AD14" s="29" t="s">
        <v>21</v>
      </c>
      <c r="AE14" s="27" t="s">
        <v>22</v>
      </c>
      <c r="AF14" s="31" t="s">
        <v>23</v>
      </c>
      <c r="AG14" s="108" t="s">
        <v>29</v>
      </c>
      <c r="AH14" s="101"/>
      <c r="AI14" s="110" t="s">
        <v>53</v>
      </c>
      <c r="AJ14" s="109" t="s">
        <v>5</v>
      </c>
      <c r="AK14" s="21" t="s">
        <v>6</v>
      </c>
      <c r="AL14" s="22" t="s">
        <v>7</v>
      </c>
      <c r="AM14" s="23" t="s">
        <v>8</v>
      </c>
      <c r="AN14" s="24" t="s">
        <v>9</v>
      </c>
      <c r="AO14" s="25" t="s">
        <v>116</v>
      </c>
      <c r="AP14" s="26" t="s">
        <v>117</v>
      </c>
      <c r="AQ14" s="29" t="s">
        <v>118</v>
      </c>
      <c r="AR14" s="27" t="s">
        <v>119</v>
      </c>
      <c r="AS14" s="31" t="s">
        <v>120</v>
      </c>
      <c r="AT14" s="108" t="s">
        <v>29</v>
      </c>
      <c r="AU14" s="108" t="s">
        <v>47</v>
      </c>
    </row>
    <row r="15" spans="1:47" s="112" customFormat="1" ht="14.25" customHeight="1">
      <c r="A15" s="298"/>
      <c r="B15" s="300"/>
      <c r="C15" s="107" t="s">
        <v>383</v>
      </c>
      <c r="D15" s="104"/>
      <c r="E15" s="101"/>
      <c r="F15" s="103" t="s">
        <v>205</v>
      </c>
      <c r="G15" s="34"/>
      <c r="H15" s="34"/>
      <c r="I15" s="34"/>
      <c r="J15" s="34"/>
      <c r="K15" s="34"/>
      <c r="L15" s="34"/>
      <c r="M15" s="34"/>
      <c r="N15" s="34"/>
      <c r="O15" s="34"/>
      <c r="P15" s="34"/>
      <c r="Q15" s="35">
        <f t="shared" ref="Q15:Q34" si="1">SUM(G15:P15)</f>
        <v>0</v>
      </c>
      <c r="R15" s="101"/>
      <c r="S15" s="103"/>
      <c r="T15" s="34"/>
      <c r="U15" s="101"/>
      <c r="V15" s="103"/>
      <c r="W15" s="34"/>
      <c r="X15" s="34"/>
      <c r="Y15" s="34"/>
      <c r="Z15" s="34"/>
      <c r="AA15" s="34"/>
      <c r="AB15" s="34"/>
      <c r="AC15" s="34"/>
      <c r="AD15" s="34"/>
      <c r="AE15" s="34"/>
      <c r="AF15" s="34"/>
      <c r="AG15" s="35">
        <f t="shared" ref="AG15:AG33" si="2">SUM(W15:AF15)</f>
        <v>0</v>
      </c>
      <c r="AH15" s="101"/>
      <c r="AI15" s="103"/>
      <c r="AJ15" s="34"/>
      <c r="AK15" s="34"/>
      <c r="AL15" s="34"/>
      <c r="AM15" s="34"/>
      <c r="AN15" s="34"/>
      <c r="AO15" s="34"/>
      <c r="AP15" s="34"/>
      <c r="AQ15" s="34"/>
      <c r="AR15" s="34"/>
      <c r="AS15" s="34"/>
      <c r="AT15" s="35">
        <f t="shared" ref="AT15:AT33" si="3">SUM(AJ15:AS15)</f>
        <v>0</v>
      </c>
      <c r="AU15" s="103"/>
    </row>
    <row r="16" spans="1:47" s="112" customFormat="1" ht="14.25">
      <c r="A16" s="298"/>
      <c r="B16" s="300"/>
      <c r="C16" s="105" t="s">
        <v>554</v>
      </c>
      <c r="D16" s="104"/>
      <c r="E16" s="101"/>
      <c r="F16" s="103" t="s">
        <v>105</v>
      </c>
      <c r="G16" s="150">
        <v>0.15666941064252732</v>
      </c>
      <c r="H16" s="150">
        <v>160.77325359627673</v>
      </c>
      <c r="I16" s="150">
        <v>73.131973202755731</v>
      </c>
      <c r="J16" s="150">
        <v>45.94855782450292</v>
      </c>
      <c r="K16" s="150">
        <v>5.8565905164494474</v>
      </c>
      <c r="L16" s="150">
        <v>5.1125798808170639</v>
      </c>
      <c r="M16" s="150">
        <v>2.5469568112685961</v>
      </c>
      <c r="N16" s="150">
        <v>6.6411506380128973</v>
      </c>
      <c r="O16" s="150">
        <v>77.820000427963649</v>
      </c>
      <c r="P16" s="150">
        <v>0</v>
      </c>
      <c r="Q16" s="35">
        <f t="shared" si="1"/>
        <v>377.9877323086896</v>
      </c>
      <c r="R16" s="101"/>
      <c r="S16" s="103" t="str">
        <f ca="1">$X$12</f>
        <v>#</v>
      </c>
      <c r="T16" s="34"/>
      <c r="U16" s="101"/>
      <c r="V16" s="103" t="str">
        <f ca="1">$X$12</f>
        <v>#</v>
      </c>
      <c r="W16" s="150">
        <v>1131</v>
      </c>
      <c r="X16" s="150">
        <v>4492</v>
      </c>
      <c r="Y16" s="150">
        <v>598</v>
      </c>
      <c r="Z16" s="150">
        <v>192</v>
      </c>
      <c r="AA16" s="150">
        <v>18</v>
      </c>
      <c r="AB16" s="150">
        <v>12</v>
      </c>
      <c r="AC16" s="150">
        <v>5</v>
      </c>
      <c r="AD16" s="150">
        <v>11</v>
      </c>
      <c r="AE16" s="150">
        <v>114</v>
      </c>
      <c r="AF16" s="150">
        <v>0</v>
      </c>
      <c r="AG16" s="35">
        <f t="shared" si="2"/>
        <v>6573</v>
      </c>
      <c r="AH16" s="101"/>
      <c r="AI16" s="103" t="str">
        <f ca="1">$X$12</f>
        <v>#</v>
      </c>
      <c r="AJ16" s="150">
        <v>3284</v>
      </c>
      <c r="AK16" s="150">
        <v>1103</v>
      </c>
      <c r="AL16" s="150">
        <v>458</v>
      </c>
      <c r="AM16" s="150">
        <v>421</v>
      </c>
      <c r="AN16" s="150">
        <v>184</v>
      </c>
      <c r="AO16" s="150">
        <v>458</v>
      </c>
      <c r="AP16" s="150">
        <v>141</v>
      </c>
      <c r="AQ16" s="150">
        <v>141</v>
      </c>
      <c r="AR16" s="150">
        <v>52</v>
      </c>
      <c r="AS16" s="150">
        <v>331</v>
      </c>
      <c r="AT16" s="35">
        <f t="shared" si="3"/>
        <v>6573</v>
      </c>
      <c r="AU16" s="103" t="str">
        <f>IF(ABS(AG16-AT16)&lt;0.01,"OK","Error")</f>
        <v>OK</v>
      </c>
    </row>
    <row r="17" spans="1:47" s="112" customFormat="1" ht="14.25">
      <c r="A17" s="298"/>
      <c r="B17" s="300"/>
      <c r="C17" s="302" t="s">
        <v>115</v>
      </c>
      <c r="D17" s="104" t="s">
        <v>206</v>
      </c>
      <c r="E17" s="101"/>
      <c r="F17" s="103" t="s">
        <v>105</v>
      </c>
      <c r="G17" s="150">
        <v>0</v>
      </c>
      <c r="H17" s="151">
        <v>0</v>
      </c>
      <c r="I17" s="151">
        <v>0</v>
      </c>
      <c r="J17" s="151">
        <v>0</v>
      </c>
      <c r="K17" s="151">
        <v>0</v>
      </c>
      <c r="L17" s="151">
        <v>0</v>
      </c>
      <c r="M17" s="151">
        <v>0</v>
      </c>
      <c r="N17" s="151">
        <v>0</v>
      </c>
      <c r="O17" s="151">
        <v>0</v>
      </c>
      <c r="P17" s="151">
        <v>0</v>
      </c>
      <c r="Q17" s="35">
        <f t="shared" si="1"/>
        <v>0</v>
      </c>
      <c r="R17" s="101"/>
      <c r="S17" s="103" t="str">
        <f t="shared" ref="S17:S34" ca="1" si="4">$X$12</f>
        <v>#</v>
      </c>
      <c r="T17" s="106">
        <v>0</v>
      </c>
      <c r="U17" s="101"/>
      <c r="V17" s="103" t="str">
        <f t="shared" ref="V17:V34" ca="1" si="5">$X$12</f>
        <v>#</v>
      </c>
      <c r="W17" s="150">
        <v>0</v>
      </c>
      <c r="X17" s="151">
        <v>0</v>
      </c>
      <c r="Y17" s="151">
        <v>0</v>
      </c>
      <c r="Z17" s="151">
        <v>0</v>
      </c>
      <c r="AA17" s="151">
        <v>0</v>
      </c>
      <c r="AB17" s="151">
        <v>0</v>
      </c>
      <c r="AC17" s="151">
        <v>0</v>
      </c>
      <c r="AD17" s="151">
        <v>0</v>
      </c>
      <c r="AE17" s="151">
        <v>0</v>
      </c>
      <c r="AF17" s="151">
        <v>0</v>
      </c>
      <c r="AG17" s="35">
        <f t="shared" si="2"/>
        <v>0</v>
      </c>
      <c r="AH17" s="101"/>
      <c r="AI17" s="103" t="str">
        <f t="shared" ref="AI17:AI34" ca="1" si="6">$X$12</f>
        <v>#</v>
      </c>
      <c r="AJ17" s="150">
        <v>0</v>
      </c>
      <c r="AK17" s="151">
        <v>0</v>
      </c>
      <c r="AL17" s="151">
        <v>0</v>
      </c>
      <c r="AM17" s="151">
        <v>0</v>
      </c>
      <c r="AN17" s="151">
        <v>0</v>
      </c>
      <c r="AO17" s="151">
        <v>0</v>
      </c>
      <c r="AP17" s="151">
        <v>0</v>
      </c>
      <c r="AQ17" s="151">
        <v>0</v>
      </c>
      <c r="AR17" s="151">
        <v>0</v>
      </c>
      <c r="AS17" s="151">
        <v>0</v>
      </c>
      <c r="AT17" s="35">
        <f t="shared" si="3"/>
        <v>0</v>
      </c>
      <c r="AU17" s="103" t="str">
        <f t="shared" ref="AU17:AU34" si="7">IF(ABS(AG17-AT17)&lt;0.01,"OK","Error")</f>
        <v>OK</v>
      </c>
    </row>
    <row r="18" spans="1:47" s="112" customFormat="1" ht="14.25">
      <c r="A18" s="298"/>
      <c r="B18" s="300"/>
      <c r="C18" s="302"/>
      <c r="D18" s="104" t="s">
        <v>207</v>
      </c>
      <c r="E18" s="101"/>
      <c r="F18" s="103" t="s">
        <v>105</v>
      </c>
      <c r="G18" s="150">
        <v>0</v>
      </c>
      <c r="H18" s="151">
        <v>-3.9608608922187942</v>
      </c>
      <c r="I18" s="151">
        <v>-4.30823520345922</v>
      </c>
      <c r="J18" s="151">
        <v>0</v>
      </c>
      <c r="K18" s="151">
        <v>0</v>
      </c>
      <c r="L18" s="151">
        <v>0</v>
      </c>
      <c r="M18" s="151">
        <v>0</v>
      </c>
      <c r="N18" s="151">
        <v>0</v>
      </c>
      <c r="O18" s="151">
        <v>0</v>
      </c>
      <c r="P18" s="151">
        <v>0</v>
      </c>
      <c r="Q18" s="35">
        <f t="shared" si="1"/>
        <v>-8.2690960956780142</v>
      </c>
      <c r="R18" s="101"/>
      <c r="S18" s="103" t="str">
        <f t="shared" ca="1" si="4"/>
        <v>#</v>
      </c>
      <c r="T18" s="106">
        <v>94</v>
      </c>
      <c r="U18" s="101"/>
      <c r="V18" s="103" t="str">
        <f t="shared" ca="1" si="5"/>
        <v>#</v>
      </c>
      <c r="W18" s="150">
        <v>0</v>
      </c>
      <c r="X18" s="151">
        <v>-64</v>
      </c>
      <c r="Y18" s="151">
        <v>-30</v>
      </c>
      <c r="Z18" s="151">
        <v>0</v>
      </c>
      <c r="AA18" s="151">
        <v>0</v>
      </c>
      <c r="AB18" s="151">
        <v>0</v>
      </c>
      <c r="AC18" s="151">
        <v>0</v>
      </c>
      <c r="AD18" s="151">
        <v>0</v>
      </c>
      <c r="AE18" s="151">
        <v>0</v>
      </c>
      <c r="AF18" s="151">
        <v>0</v>
      </c>
      <c r="AG18" s="35">
        <f t="shared" si="2"/>
        <v>-94</v>
      </c>
      <c r="AH18" s="101"/>
      <c r="AI18" s="103" t="str">
        <f t="shared" ca="1" si="6"/>
        <v>#</v>
      </c>
      <c r="AJ18" s="150">
        <v>-6</v>
      </c>
      <c r="AK18" s="151">
        <v>-16</v>
      </c>
      <c r="AL18" s="151">
        <v>-12</v>
      </c>
      <c r="AM18" s="151">
        <v>0</v>
      </c>
      <c r="AN18" s="151">
        <v>-60</v>
      </c>
      <c r="AO18" s="151">
        <v>0</v>
      </c>
      <c r="AP18" s="151">
        <v>0</v>
      </c>
      <c r="AQ18" s="151">
        <v>0</v>
      </c>
      <c r="AR18" s="151">
        <v>0</v>
      </c>
      <c r="AS18" s="151">
        <v>0</v>
      </c>
      <c r="AT18" s="35">
        <f t="shared" si="3"/>
        <v>-94</v>
      </c>
      <c r="AU18" s="103" t="str">
        <f t="shared" si="7"/>
        <v>OK</v>
      </c>
    </row>
    <row r="19" spans="1:47" s="112" customFormat="1" ht="14.25">
      <c r="A19" s="298"/>
      <c r="B19" s="300"/>
      <c r="C19" s="302"/>
      <c r="D19" s="104" t="s">
        <v>3</v>
      </c>
      <c r="E19" s="101"/>
      <c r="F19" s="103" t="s">
        <v>105</v>
      </c>
      <c r="G19" s="150">
        <v>-5.4634700893639474</v>
      </c>
      <c r="H19" s="151">
        <v>-7.5730002298314503E-2</v>
      </c>
      <c r="I19" s="151">
        <v>10.032108974844121</v>
      </c>
      <c r="J19" s="151">
        <v>-13.764802240636286</v>
      </c>
      <c r="K19" s="151">
        <v>40.032301514344937</v>
      </c>
      <c r="L19" s="151">
        <v>0.89064148117088315</v>
      </c>
      <c r="M19" s="151">
        <v>0.562913109390629</v>
      </c>
      <c r="N19" s="151">
        <v>-2.5447503763677863</v>
      </c>
      <c r="O19" s="151">
        <v>-74.309457128205096</v>
      </c>
      <c r="P19" s="151">
        <v>114.27227232889697</v>
      </c>
      <c r="Q19" s="35">
        <f t="shared" si="1"/>
        <v>69.632027571776121</v>
      </c>
      <c r="R19" s="101"/>
      <c r="S19" s="103" t="str">
        <f t="shared" ca="1" si="4"/>
        <v>#</v>
      </c>
      <c r="T19" s="34"/>
      <c r="U19" s="101"/>
      <c r="V19" s="103" t="str">
        <f t="shared" ca="1" si="5"/>
        <v>#</v>
      </c>
      <c r="W19" s="150">
        <v>0</v>
      </c>
      <c r="X19" s="151">
        <v>-170</v>
      </c>
      <c r="Y19" s="151">
        <v>99</v>
      </c>
      <c r="Z19" s="151">
        <v>-56</v>
      </c>
      <c r="AA19" s="151">
        <v>112</v>
      </c>
      <c r="AB19" s="151">
        <v>2</v>
      </c>
      <c r="AC19" s="151">
        <v>1</v>
      </c>
      <c r="AD19" s="151">
        <v>-4</v>
      </c>
      <c r="AE19" s="151">
        <v>-109</v>
      </c>
      <c r="AF19" s="151">
        <v>125</v>
      </c>
      <c r="AG19" s="35">
        <f t="shared" si="2"/>
        <v>0</v>
      </c>
      <c r="AH19" s="101"/>
      <c r="AI19" s="103" t="str">
        <f t="shared" ca="1" si="6"/>
        <v>#</v>
      </c>
      <c r="AJ19" s="150">
        <v>0</v>
      </c>
      <c r="AK19" s="151">
        <v>0</v>
      </c>
      <c r="AL19" s="151">
        <v>0</v>
      </c>
      <c r="AM19" s="151">
        <v>0</v>
      </c>
      <c r="AN19" s="151">
        <v>0</v>
      </c>
      <c r="AO19" s="151">
        <v>0</v>
      </c>
      <c r="AP19" s="151">
        <v>0</v>
      </c>
      <c r="AQ19" s="151">
        <v>0</v>
      </c>
      <c r="AR19" s="151">
        <v>0</v>
      </c>
      <c r="AS19" s="151">
        <v>0</v>
      </c>
      <c r="AT19" s="35">
        <f t="shared" si="3"/>
        <v>0</v>
      </c>
      <c r="AU19" s="103" t="str">
        <f t="shared" si="7"/>
        <v>OK</v>
      </c>
    </row>
    <row r="20" spans="1:47" s="112" customFormat="1" ht="14.25">
      <c r="A20" s="298"/>
      <c r="B20" s="300"/>
      <c r="C20" s="302"/>
      <c r="D20" s="104" t="s">
        <v>114</v>
      </c>
      <c r="E20" s="101"/>
      <c r="F20" s="103" t="s">
        <v>105</v>
      </c>
      <c r="G20" s="150">
        <v>0</v>
      </c>
      <c r="H20" s="151">
        <v>0</v>
      </c>
      <c r="I20" s="151">
        <v>0</v>
      </c>
      <c r="J20" s="151">
        <v>0</v>
      </c>
      <c r="K20" s="151">
        <v>0</v>
      </c>
      <c r="L20" s="151">
        <v>0</v>
      </c>
      <c r="M20" s="151">
        <v>0</v>
      </c>
      <c r="N20" s="151">
        <v>0</v>
      </c>
      <c r="O20" s="151">
        <v>0</v>
      </c>
      <c r="P20" s="151">
        <v>0</v>
      </c>
      <c r="Q20" s="35">
        <f t="shared" si="1"/>
        <v>0</v>
      </c>
      <c r="R20" s="101"/>
      <c r="S20" s="103" t="str">
        <f t="shared" ca="1" si="4"/>
        <v>#</v>
      </c>
      <c r="T20" s="106">
        <v>0</v>
      </c>
      <c r="U20" s="101"/>
      <c r="V20" s="103" t="str">
        <f t="shared" ca="1" si="5"/>
        <v>#</v>
      </c>
      <c r="W20" s="150">
        <v>0</v>
      </c>
      <c r="X20" s="151">
        <v>0</v>
      </c>
      <c r="Y20" s="151">
        <v>0</v>
      </c>
      <c r="Z20" s="151">
        <v>0</v>
      </c>
      <c r="AA20" s="151">
        <v>0</v>
      </c>
      <c r="AB20" s="151">
        <v>0</v>
      </c>
      <c r="AC20" s="151">
        <v>0</v>
      </c>
      <c r="AD20" s="151">
        <v>0</v>
      </c>
      <c r="AE20" s="151">
        <v>0</v>
      </c>
      <c r="AF20" s="151">
        <v>0</v>
      </c>
      <c r="AG20" s="35">
        <f t="shared" si="2"/>
        <v>0</v>
      </c>
      <c r="AH20" s="101"/>
      <c r="AI20" s="103" t="str">
        <f t="shared" ca="1" si="6"/>
        <v>#</v>
      </c>
      <c r="AJ20" s="150">
        <v>0</v>
      </c>
      <c r="AK20" s="151">
        <v>0</v>
      </c>
      <c r="AL20" s="151">
        <v>0</v>
      </c>
      <c r="AM20" s="151">
        <v>0</v>
      </c>
      <c r="AN20" s="151">
        <v>0</v>
      </c>
      <c r="AO20" s="151">
        <v>0</v>
      </c>
      <c r="AP20" s="151">
        <v>0</v>
      </c>
      <c r="AQ20" s="151">
        <v>0</v>
      </c>
      <c r="AR20" s="151">
        <v>0</v>
      </c>
      <c r="AS20" s="151">
        <v>0</v>
      </c>
      <c r="AT20" s="35">
        <f t="shared" si="3"/>
        <v>0</v>
      </c>
      <c r="AU20" s="103" t="str">
        <f t="shared" si="7"/>
        <v>OK</v>
      </c>
    </row>
    <row r="21" spans="1:47" s="112" customFormat="1" ht="14.25">
      <c r="A21" s="298"/>
      <c r="B21" s="300"/>
      <c r="C21" s="302"/>
      <c r="D21" s="104" t="s">
        <v>104</v>
      </c>
      <c r="E21" s="101"/>
      <c r="F21" s="103" t="s">
        <v>105</v>
      </c>
      <c r="G21" s="34"/>
      <c r="H21" s="34"/>
      <c r="I21" s="34"/>
      <c r="J21" s="34"/>
      <c r="K21" s="34"/>
      <c r="L21" s="34"/>
      <c r="M21" s="34"/>
      <c r="N21" s="34"/>
      <c r="O21" s="34"/>
      <c r="P21" s="34"/>
      <c r="Q21" s="35">
        <f t="shared" si="1"/>
        <v>0</v>
      </c>
      <c r="R21" s="101"/>
      <c r="S21" s="103" t="str">
        <f t="shared" ca="1" si="4"/>
        <v>#</v>
      </c>
      <c r="T21" s="34"/>
      <c r="U21" s="101"/>
      <c r="V21" s="103" t="str">
        <f t="shared" ca="1" si="5"/>
        <v>#</v>
      </c>
      <c r="W21" s="34"/>
      <c r="X21" s="34"/>
      <c r="Y21" s="34"/>
      <c r="Z21" s="34"/>
      <c r="AA21" s="34"/>
      <c r="AB21" s="34"/>
      <c r="AC21" s="34"/>
      <c r="AD21" s="34"/>
      <c r="AE21" s="34"/>
      <c r="AF21" s="34"/>
      <c r="AG21" s="35">
        <f t="shared" si="2"/>
        <v>0</v>
      </c>
      <c r="AH21" s="101"/>
      <c r="AI21" s="103" t="str">
        <f t="shared" ca="1" si="6"/>
        <v>#</v>
      </c>
      <c r="AJ21" s="34"/>
      <c r="AK21" s="34"/>
      <c r="AL21" s="34"/>
      <c r="AM21" s="34"/>
      <c r="AN21" s="34"/>
      <c r="AO21" s="34"/>
      <c r="AP21" s="34"/>
      <c r="AQ21" s="34"/>
      <c r="AR21" s="34"/>
      <c r="AS21" s="34"/>
      <c r="AT21" s="35">
        <f t="shared" si="3"/>
        <v>0</v>
      </c>
      <c r="AU21" s="103" t="str">
        <f t="shared" si="7"/>
        <v>OK</v>
      </c>
    </row>
    <row r="22" spans="1:47" s="112" customFormat="1" ht="14.25">
      <c r="A22" s="298"/>
      <c r="B22" s="300"/>
      <c r="C22" s="302"/>
      <c r="D22" s="104" t="s">
        <v>113</v>
      </c>
      <c r="E22" s="101"/>
      <c r="F22" s="103" t="s">
        <v>105</v>
      </c>
      <c r="G22" s="150">
        <v>5.4781120683072775</v>
      </c>
      <c r="H22" s="151">
        <v>-10.575674637745308</v>
      </c>
      <c r="I22" s="151">
        <v>-10.316721930267992</v>
      </c>
      <c r="J22" s="151">
        <v>-13.128982836752753</v>
      </c>
      <c r="K22" s="151">
        <v>0</v>
      </c>
      <c r="L22" s="151">
        <v>1.9673762513994501E-2</v>
      </c>
      <c r="M22" s="151">
        <v>0</v>
      </c>
      <c r="N22" s="151">
        <v>0</v>
      </c>
      <c r="O22" s="151">
        <v>0</v>
      </c>
      <c r="P22" s="151">
        <v>0</v>
      </c>
      <c r="Q22" s="35">
        <f t="shared" si="1"/>
        <v>-28.52359357394478</v>
      </c>
      <c r="R22" s="101"/>
      <c r="S22" s="103" t="str">
        <f t="shared" ca="1" si="4"/>
        <v>#</v>
      </c>
      <c r="T22" s="106">
        <v>579</v>
      </c>
      <c r="U22" s="101"/>
      <c r="V22" s="103" t="str">
        <f t="shared" ca="1" si="5"/>
        <v>#</v>
      </c>
      <c r="W22" s="150">
        <v>138</v>
      </c>
      <c r="X22" s="151">
        <v>9</v>
      </c>
      <c r="Y22" s="151">
        <v>-91</v>
      </c>
      <c r="Z22" s="151">
        <v>-56</v>
      </c>
      <c r="AA22" s="151">
        <v>0</v>
      </c>
      <c r="AB22" s="151">
        <v>0</v>
      </c>
      <c r="AC22" s="151">
        <v>0</v>
      </c>
      <c r="AD22" s="151">
        <v>0</v>
      </c>
      <c r="AE22" s="151">
        <v>0</v>
      </c>
      <c r="AF22" s="151">
        <v>0</v>
      </c>
      <c r="AG22" s="35">
        <f t="shared" si="2"/>
        <v>0</v>
      </c>
      <c r="AH22" s="101"/>
      <c r="AI22" s="103" t="str">
        <f t="shared" ca="1" si="6"/>
        <v>#</v>
      </c>
      <c r="AJ22" s="150">
        <v>579</v>
      </c>
      <c r="AK22" s="151">
        <v>-18</v>
      </c>
      <c r="AL22" s="151">
        <v>-31</v>
      </c>
      <c r="AM22" s="151">
        <v>-63</v>
      </c>
      <c r="AN22" s="151">
        <v>-54</v>
      </c>
      <c r="AO22" s="151">
        <v>-221</v>
      </c>
      <c r="AP22" s="151">
        <v>-55</v>
      </c>
      <c r="AQ22" s="151">
        <v>-79</v>
      </c>
      <c r="AR22" s="151">
        <v>-14</v>
      </c>
      <c r="AS22" s="151">
        <v>-44</v>
      </c>
      <c r="AT22" s="35">
        <f t="shared" si="3"/>
        <v>0</v>
      </c>
      <c r="AU22" s="103" t="str">
        <f t="shared" si="7"/>
        <v>OK</v>
      </c>
    </row>
    <row r="23" spans="1:47" s="112" customFormat="1" ht="14.25">
      <c r="A23" s="298"/>
      <c r="B23" s="300"/>
      <c r="C23" s="302"/>
      <c r="D23" s="104" t="s">
        <v>389</v>
      </c>
      <c r="E23" s="101"/>
      <c r="F23" s="103" t="s">
        <v>105</v>
      </c>
      <c r="G23" s="150">
        <v>0</v>
      </c>
      <c r="H23" s="151">
        <v>0</v>
      </c>
      <c r="I23" s="151">
        <v>0</v>
      </c>
      <c r="J23" s="151">
        <v>0</v>
      </c>
      <c r="K23" s="151">
        <v>0</v>
      </c>
      <c r="L23" s="151">
        <v>0</v>
      </c>
      <c r="M23" s="151">
        <v>0</v>
      </c>
      <c r="N23" s="151">
        <v>0</v>
      </c>
      <c r="O23" s="151">
        <v>0</v>
      </c>
      <c r="P23" s="151">
        <v>0</v>
      </c>
      <c r="Q23" s="35">
        <f t="shared" si="1"/>
        <v>0</v>
      </c>
      <c r="R23" s="101"/>
      <c r="S23" s="103" t="str">
        <f t="shared" ca="1" si="4"/>
        <v>#</v>
      </c>
      <c r="T23" s="106">
        <v>0</v>
      </c>
      <c r="U23" s="101"/>
      <c r="V23" s="103" t="str">
        <f t="shared" ca="1" si="5"/>
        <v>#</v>
      </c>
      <c r="W23" s="150">
        <v>0</v>
      </c>
      <c r="X23" s="151">
        <v>0</v>
      </c>
      <c r="Y23" s="151">
        <v>0</v>
      </c>
      <c r="Z23" s="151">
        <v>0</v>
      </c>
      <c r="AA23" s="151">
        <v>0</v>
      </c>
      <c r="AB23" s="151">
        <v>0</v>
      </c>
      <c r="AC23" s="151">
        <v>0</v>
      </c>
      <c r="AD23" s="151">
        <v>0</v>
      </c>
      <c r="AE23" s="151">
        <v>0</v>
      </c>
      <c r="AF23" s="151">
        <v>0</v>
      </c>
      <c r="AG23" s="35">
        <f t="shared" si="2"/>
        <v>0</v>
      </c>
      <c r="AH23" s="101"/>
      <c r="AI23" s="103" t="str">
        <f t="shared" ca="1" si="6"/>
        <v>#</v>
      </c>
      <c r="AJ23" s="150">
        <v>0</v>
      </c>
      <c r="AK23" s="151">
        <v>0</v>
      </c>
      <c r="AL23" s="151">
        <v>0</v>
      </c>
      <c r="AM23" s="151">
        <v>0</v>
      </c>
      <c r="AN23" s="151">
        <v>0</v>
      </c>
      <c r="AO23" s="151">
        <v>0</v>
      </c>
      <c r="AP23" s="151">
        <v>0</v>
      </c>
      <c r="AQ23" s="151">
        <v>0</v>
      </c>
      <c r="AR23" s="151">
        <v>0</v>
      </c>
      <c r="AS23" s="151">
        <v>0</v>
      </c>
      <c r="AT23" s="35">
        <f t="shared" si="3"/>
        <v>0</v>
      </c>
      <c r="AU23" s="103" t="str">
        <f t="shared" si="7"/>
        <v>OK</v>
      </c>
    </row>
    <row r="24" spans="1:47" s="112" customFormat="1" ht="14.25">
      <c r="A24" s="298"/>
      <c r="B24" s="300"/>
      <c r="C24" s="302"/>
      <c r="D24" s="104" t="s">
        <v>112</v>
      </c>
      <c r="E24" s="101"/>
      <c r="F24" s="103" t="s">
        <v>105</v>
      </c>
      <c r="G24" s="150">
        <v>0</v>
      </c>
      <c r="H24" s="151">
        <v>0</v>
      </c>
      <c r="I24" s="151">
        <v>0</v>
      </c>
      <c r="J24" s="151">
        <v>0</v>
      </c>
      <c r="K24" s="151">
        <v>0</v>
      </c>
      <c r="L24" s="151">
        <v>0</v>
      </c>
      <c r="M24" s="151">
        <v>0</v>
      </c>
      <c r="N24" s="151">
        <v>0</v>
      </c>
      <c r="O24" s="151">
        <v>0</v>
      </c>
      <c r="P24" s="151">
        <v>0</v>
      </c>
      <c r="Q24" s="35">
        <f t="shared" si="1"/>
        <v>0</v>
      </c>
      <c r="R24" s="101"/>
      <c r="S24" s="103" t="str">
        <f t="shared" ca="1" si="4"/>
        <v>#</v>
      </c>
      <c r="T24" s="106">
        <v>0</v>
      </c>
      <c r="U24" s="101"/>
      <c r="V24" s="103" t="str">
        <f t="shared" ca="1" si="5"/>
        <v>#</v>
      </c>
      <c r="W24" s="150">
        <v>0</v>
      </c>
      <c r="X24" s="151">
        <v>0</v>
      </c>
      <c r="Y24" s="151">
        <v>0</v>
      </c>
      <c r="Z24" s="151">
        <v>0</v>
      </c>
      <c r="AA24" s="151">
        <v>0</v>
      </c>
      <c r="AB24" s="151">
        <v>0</v>
      </c>
      <c r="AC24" s="151">
        <v>0</v>
      </c>
      <c r="AD24" s="151">
        <v>0</v>
      </c>
      <c r="AE24" s="151">
        <v>0</v>
      </c>
      <c r="AF24" s="151">
        <v>0</v>
      </c>
      <c r="AG24" s="35">
        <f t="shared" si="2"/>
        <v>0</v>
      </c>
      <c r="AH24" s="101"/>
      <c r="AI24" s="103" t="str">
        <f t="shared" ca="1" si="6"/>
        <v>#</v>
      </c>
      <c r="AJ24" s="150">
        <v>0</v>
      </c>
      <c r="AK24" s="151">
        <v>0</v>
      </c>
      <c r="AL24" s="151">
        <v>0</v>
      </c>
      <c r="AM24" s="151">
        <v>0</v>
      </c>
      <c r="AN24" s="151">
        <v>0</v>
      </c>
      <c r="AO24" s="151">
        <v>0</v>
      </c>
      <c r="AP24" s="151">
        <v>0</v>
      </c>
      <c r="AQ24" s="151">
        <v>0</v>
      </c>
      <c r="AR24" s="151">
        <v>0</v>
      </c>
      <c r="AS24" s="151">
        <v>0</v>
      </c>
      <c r="AT24" s="35">
        <f t="shared" si="3"/>
        <v>0</v>
      </c>
      <c r="AU24" s="103" t="str">
        <f t="shared" si="7"/>
        <v>OK</v>
      </c>
    </row>
    <row r="25" spans="1:47" s="112" customFormat="1" ht="14.25">
      <c r="A25" s="298"/>
      <c r="B25" s="300"/>
      <c r="C25" s="302"/>
      <c r="D25" s="104" t="s">
        <v>111</v>
      </c>
      <c r="E25" s="101"/>
      <c r="F25" s="103" t="s">
        <v>105</v>
      </c>
      <c r="G25" s="150">
        <v>0</v>
      </c>
      <c r="H25" s="151">
        <v>0</v>
      </c>
      <c r="I25" s="151">
        <v>0</v>
      </c>
      <c r="J25" s="151">
        <v>0</v>
      </c>
      <c r="K25" s="151">
        <v>0</v>
      </c>
      <c r="L25" s="151">
        <v>0</v>
      </c>
      <c r="M25" s="151">
        <v>0</v>
      </c>
      <c r="N25" s="151">
        <v>0</v>
      </c>
      <c r="O25" s="151">
        <v>0</v>
      </c>
      <c r="P25" s="151">
        <v>0</v>
      </c>
      <c r="Q25" s="35">
        <f t="shared" si="1"/>
        <v>0</v>
      </c>
      <c r="R25" s="101"/>
      <c r="S25" s="103" t="str">
        <f t="shared" ca="1" si="4"/>
        <v>#</v>
      </c>
      <c r="T25" s="106">
        <v>0</v>
      </c>
      <c r="U25" s="101"/>
      <c r="V25" s="103" t="str">
        <f t="shared" ca="1" si="5"/>
        <v>#</v>
      </c>
      <c r="W25" s="150">
        <v>0</v>
      </c>
      <c r="X25" s="151">
        <v>0</v>
      </c>
      <c r="Y25" s="151">
        <v>0</v>
      </c>
      <c r="Z25" s="151">
        <v>0</v>
      </c>
      <c r="AA25" s="151">
        <v>0</v>
      </c>
      <c r="AB25" s="151">
        <v>0</v>
      </c>
      <c r="AC25" s="151">
        <v>0</v>
      </c>
      <c r="AD25" s="151">
        <v>0</v>
      </c>
      <c r="AE25" s="151">
        <v>0</v>
      </c>
      <c r="AF25" s="151">
        <v>0</v>
      </c>
      <c r="AG25" s="35">
        <f t="shared" si="2"/>
        <v>0</v>
      </c>
      <c r="AH25" s="101"/>
      <c r="AI25" s="103" t="str">
        <f t="shared" ca="1" si="6"/>
        <v>#</v>
      </c>
      <c r="AJ25" s="150">
        <v>0</v>
      </c>
      <c r="AK25" s="151">
        <v>0</v>
      </c>
      <c r="AL25" s="151">
        <v>0</v>
      </c>
      <c r="AM25" s="151">
        <v>0</v>
      </c>
      <c r="AN25" s="151">
        <v>0</v>
      </c>
      <c r="AO25" s="151">
        <v>0</v>
      </c>
      <c r="AP25" s="151">
        <v>0</v>
      </c>
      <c r="AQ25" s="151">
        <v>0</v>
      </c>
      <c r="AR25" s="151">
        <v>0</v>
      </c>
      <c r="AS25" s="151">
        <v>0</v>
      </c>
      <c r="AT25" s="35">
        <f t="shared" si="3"/>
        <v>0</v>
      </c>
      <c r="AU25" s="103" t="str">
        <f t="shared" si="7"/>
        <v>OK</v>
      </c>
    </row>
    <row r="26" spans="1:47" s="112" customFormat="1" ht="14.25">
      <c r="A26" s="298"/>
      <c r="B26" s="300"/>
      <c r="C26" s="302"/>
      <c r="D26" s="104" t="s">
        <v>390</v>
      </c>
      <c r="E26" s="101"/>
      <c r="F26" s="103" t="s">
        <v>105</v>
      </c>
      <c r="G26" s="150">
        <v>0</v>
      </c>
      <c r="H26" s="151">
        <v>0</v>
      </c>
      <c r="I26" s="151">
        <v>0</v>
      </c>
      <c r="J26" s="151">
        <v>0</v>
      </c>
      <c r="K26" s="151">
        <v>0</v>
      </c>
      <c r="L26" s="151">
        <v>0</v>
      </c>
      <c r="M26" s="151">
        <v>0</v>
      </c>
      <c r="N26" s="151">
        <v>0</v>
      </c>
      <c r="O26" s="151">
        <v>0</v>
      </c>
      <c r="P26" s="151">
        <v>0</v>
      </c>
      <c r="Q26" s="35">
        <f t="shared" si="1"/>
        <v>0</v>
      </c>
      <c r="R26" s="101"/>
      <c r="S26" s="103" t="str">
        <f t="shared" ca="1" si="4"/>
        <v>#</v>
      </c>
      <c r="T26" s="106">
        <v>0</v>
      </c>
      <c r="U26" s="101"/>
      <c r="V26" s="103" t="str">
        <f t="shared" ca="1" si="5"/>
        <v>#</v>
      </c>
      <c r="W26" s="150">
        <v>0</v>
      </c>
      <c r="X26" s="151">
        <v>0</v>
      </c>
      <c r="Y26" s="151">
        <v>0</v>
      </c>
      <c r="Z26" s="151">
        <v>0</v>
      </c>
      <c r="AA26" s="151">
        <v>0</v>
      </c>
      <c r="AB26" s="151">
        <v>0</v>
      </c>
      <c r="AC26" s="151">
        <v>0</v>
      </c>
      <c r="AD26" s="151">
        <v>0</v>
      </c>
      <c r="AE26" s="151">
        <v>0</v>
      </c>
      <c r="AF26" s="151">
        <v>0</v>
      </c>
      <c r="AG26" s="35">
        <f t="shared" si="2"/>
        <v>0</v>
      </c>
      <c r="AH26" s="101"/>
      <c r="AI26" s="103" t="str">
        <f t="shared" ca="1" si="6"/>
        <v>#</v>
      </c>
      <c r="AJ26" s="150">
        <v>0</v>
      </c>
      <c r="AK26" s="151">
        <v>0</v>
      </c>
      <c r="AL26" s="151">
        <v>0</v>
      </c>
      <c r="AM26" s="151">
        <v>0</v>
      </c>
      <c r="AN26" s="151">
        <v>0</v>
      </c>
      <c r="AO26" s="151">
        <v>0</v>
      </c>
      <c r="AP26" s="151">
        <v>0</v>
      </c>
      <c r="AQ26" s="151">
        <v>0</v>
      </c>
      <c r="AR26" s="151">
        <v>0</v>
      </c>
      <c r="AS26" s="151">
        <v>0</v>
      </c>
      <c r="AT26" s="35">
        <f t="shared" si="3"/>
        <v>0</v>
      </c>
      <c r="AU26" s="103" t="str">
        <f t="shared" si="7"/>
        <v>OK</v>
      </c>
    </row>
    <row r="27" spans="1:47" s="112" customFormat="1" ht="14.25">
      <c r="A27" s="298"/>
      <c r="B27" s="300"/>
      <c r="C27" s="302"/>
      <c r="D27" s="104" t="s">
        <v>110</v>
      </c>
      <c r="E27" s="101"/>
      <c r="F27" s="103" t="s">
        <v>105</v>
      </c>
      <c r="G27" s="150">
        <v>0</v>
      </c>
      <c r="H27" s="151">
        <v>0</v>
      </c>
      <c r="I27" s="151">
        <v>0</v>
      </c>
      <c r="J27" s="151">
        <v>0</v>
      </c>
      <c r="K27" s="151">
        <v>0</v>
      </c>
      <c r="L27" s="151">
        <v>0</v>
      </c>
      <c r="M27" s="151">
        <v>0</v>
      </c>
      <c r="N27" s="151">
        <v>0</v>
      </c>
      <c r="O27" s="151">
        <v>0</v>
      </c>
      <c r="P27" s="151">
        <v>0</v>
      </c>
      <c r="Q27" s="35">
        <f t="shared" si="1"/>
        <v>0</v>
      </c>
      <c r="R27" s="101"/>
      <c r="S27" s="103" t="str">
        <f t="shared" ca="1" si="4"/>
        <v>#</v>
      </c>
      <c r="T27" s="106">
        <v>0</v>
      </c>
      <c r="U27" s="101"/>
      <c r="V27" s="103" t="str">
        <f t="shared" ca="1" si="5"/>
        <v>#</v>
      </c>
      <c r="W27" s="150">
        <v>0</v>
      </c>
      <c r="X27" s="151">
        <v>0</v>
      </c>
      <c r="Y27" s="151">
        <v>0</v>
      </c>
      <c r="Z27" s="151">
        <v>0</v>
      </c>
      <c r="AA27" s="151">
        <v>0</v>
      </c>
      <c r="AB27" s="151">
        <v>0</v>
      </c>
      <c r="AC27" s="151">
        <v>0</v>
      </c>
      <c r="AD27" s="151">
        <v>0</v>
      </c>
      <c r="AE27" s="151">
        <v>0</v>
      </c>
      <c r="AF27" s="151">
        <v>0</v>
      </c>
      <c r="AG27" s="35">
        <f t="shared" si="2"/>
        <v>0</v>
      </c>
      <c r="AH27" s="101"/>
      <c r="AI27" s="103" t="str">
        <f t="shared" ca="1" si="6"/>
        <v>#</v>
      </c>
      <c r="AJ27" s="150">
        <v>0</v>
      </c>
      <c r="AK27" s="151">
        <v>0</v>
      </c>
      <c r="AL27" s="151">
        <v>0</v>
      </c>
      <c r="AM27" s="151">
        <v>0</v>
      </c>
      <c r="AN27" s="151">
        <v>0</v>
      </c>
      <c r="AO27" s="151">
        <v>0</v>
      </c>
      <c r="AP27" s="151">
        <v>0</v>
      </c>
      <c r="AQ27" s="151">
        <v>0</v>
      </c>
      <c r="AR27" s="151">
        <v>0</v>
      </c>
      <c r="AS27" s="151">
        <v>0</v>
      </c>
      <c r="AT27" s="35">
        <f t="shared" si="3"/>
        <v>0</v>
      </c>
      <c r="AU27" s="103" t="str">
        <f t="shared" si="7"/>
        <v>OK</v>
      </c>
    </row>
    <row r="28" spans="1:47" s="112" customFormat="1" ht="14.25">
      <c r="A28" s="298"/>
      <c r="B28" s="300"/>
      <c r="C28" s="302"/>
      <c r="D28" s="104" t="str">
        <f>'N1.1_Intervention_Definitions'!A17</f>
        <v>Indirect Intervention</v>
      </c>
      <c r="E28" s="101"/>
      <c r="F28" s="103" t="s">
        <v>105</v>
      </c>
      <c r="G28" s="150">
        <v>0</v>
      </c>
      <c r="H28" s="151">
        <v>0</v>
      </c>
      <c r="I28" s="151">
        <v>0</v>
      </c>
      <c r="J28" s="151">
        <v>0</v>
      </c>
      <c r="K28" s="151">
        <v>0</v>
      </c>
      <c r="L28" s="151">
        <v>0</v>
      </c>
      <c r="M28" s="151">
        <v>0</v>
      </c>
      <c r="N28" s="151">
        <v>0</v>
      </c>
      <c r="O28" s="151">
        <v>0</v>
      </c>
      <c r="P28" s="151">
        <v>0</v>
      </c>
      <c r="Q28" s="35">
        <f t="shared" si="1"/>
        <v>0</v>
      </c>
      <c r="R28" s="101"/>
      <c r="S28" s="103" t="str">
        <f t="shared" ca="1" si="4"/>
        <v>#</v>
      </c>
      <c r="T28" s="106">
        <v>0</v>
      </c>
      <c r="U28" s="101"/>
      <c r="V28" s="103" t="str">
        <f t="shared" ca="1" si="5"/>
        <v>#</v>
      </c>
      <c r="W28" s="150">
        <v>0</v>
      </c>
      <c r="X28" s="151">
        <v>0</v>
      </c>
      <c r="Y28" s="151">
        <v>0</v>
      </c>
      <c r="Z28" s="151">
        <v>0</v>
      </c>
      <c r="AA28" s="151">
        <v>0</v>
      </c>
      <c r="AB28" s="151">
        <v>0</v>
      </c>
      <c r="AC28" s="151">
        <v>0</v>
      </c>
      <c r="AD28" s="151">
        <v>0</v>
      </c>
      <c r="AE28" s="151">
        <v>0</v>
      </c>
      <c r="AF28" s="151">
        <v>0</v>
      </c>
      <c r="AG28" s="35">
        <f t="shared" si="2"/>
        <v>0</v>
      </c>
      <c r="AH28" s="101"/>
      <c r="AI28" s="103" t="str">
        <f t="shared" ca="1" si="6"/>
        <v>#</v>
      </c>
      <c r="AJ28" s="150">
        <v>0</v>
      </c>
      <c r="AK28" s="151">
        <v>0</v>
      </c>
      <c r="AL28" s="151">
        <v>0</v>
      </c>
      <c r="AM28" s="151">
        <v>0</v>
      </c>
      <c r="AN28" s="151">
        <v>0</v>
      </c>
      <c r="AO28" s="151">
        <v>0</v>
      </c>
      <c r="AP28" s="151">
        <v>0</v>
      </c>
      <c r="AQ28" s="151">
        <v>0</v>
      </c>
      <c r="AR28" s="151">
        <v>0</v>
      </c>
      <c r="AS28" s="151">
        <v>0</v>
      </c>
      <c r="AT28" s="35">
        <f t="shared" si="3"/>
        <v>0</v>
      </c>
      <c r="AU28" s="103" t="str">
        <f t="shared" si="7"/>
        <v>OK</v>
      </c>
    </row>
    <row r="29" spans="1:47" s="112" customFormat="1" ht="14.25">
      <c r="A29" s="298"/>
      <c r="B29" s="300"/>
      <c r="C29" s="302"/>
      <c r="D29" s="104" t="s">
        <v>109</v>
      </c>
      <c r="E29" s="101"/>
      <c r="F29" s="103" t="s">
        <v>105</v>
      </c>
      <c r="G29" s="34"/>
      <c r="H29" s="34"/>
      <c r="I29" s="34"/>
      <c r="J29" s="34"/>
      <c r="K29" s="34"/>
      <c r="L29" s="34"/>
      <c r="M29" s="34"/>
      <c r="N29" s="34"/>
      <c r="O29" s="34"/>
      <c r="P29" s="34"/>
      <c r="Q29" s="35">
        <f t="shared" si="1"/>
        <v>0</v>
      </c>
      <c r="R29" s="101"/>
      <c r="S29" s="103" t="str">
        <f t="shared" ca="1" si="4"/>
        <v>#</v>
      </c>
      <c r="T29" s="34"/>
      <c r="U29" s="101"/>
      <c r="V29" s="103" t="str">
        <f t="shared" ca="1" si="5"/>
        <v>#</v>
      </c>
      <c r="W29" s="34"/>
      <c r="X29" s="34"/>
      <c r="Y29" s="34"/>
      <c r="Z29" s="34"/>
      <c r="AA29" s="34"/>
      <c r="AB29" s="34"/>
      <c r="AC29" s="34"/>
      <c r="AD29" s="34"/>
      <c r="AE29" s="34"/>
      <c r="AF29" s="34"/>
      <c r="AG29" s="35">
        <f t="shared" si="2"/>
        <v>0</v>
      </c>
      <c r="AH29" s="101"/>
      <c r="AI29" s="103" t="str">
        <f t="shared" ca="1" si="6"/>
        <v>#</v>
      </c>
      <c r="AJ29" s="34"/>
      <c r="AK29" s="34"/>
      <c r="AL29" s="34"/>
      <c r="AM29" s="34"/>
      <c r="AN29" s="34"/>
      <c r="AO29" s="34"/>
      <c r="AP29" s="34"/>
      <c r="AQ29" s="34"/>
      <c r="AR29" s="34"/>
      <c r="AS29" s="34"/>
      <c r="AT29" s="35">
        <f t="shared" si="3"/>
        <v>0</v>
      </c>
      <c r="AU29" s="103" t="str">
        <f t="shared" si="7"/>
        <v>OK</v>
      </c>
    </row>
    <row r="30" spans="1:47" s="112" customFormat="1" ht="14.25">
      <c r="A30" s="298"/>
      <c r="B30" s="300"/>
      <c r="C30" s="302"/>
      <c r="D30" s="104" t="s">
        <v>108</v>
      </c>
      <c r="E30" s="101"/>
      <c r="F30" s="103" t="s">
        <v>105</v>
      </c>
      <c r="G30" s="34"/>
      <c r="H30" s="34"/>
      <c r="I30" s="34"/>
      <c r="J30" s="34"/>
      <c r="K30" s="34"/>
      <c r="L30" s="34"/>
      <c r="M30" s="34"/>
      <c r="N30" s="34"/>
      <c r="O30" s="34"/>
      <c r="P30" s="34"/>
      <c r="Q30" s="35">
        <f t="shared" si="1"/>
        <v>0</v>
      </c>
      <c r="R30" s="101"/>
      <c r="S30" s="103" t="str">
        <f t="shared" ca="1" si="4"/>
        <v>#</v>
      </c>
      <c r="T30" s="34"/>
      <c r="U30" s="101"/>
      <c r="V30" s="103" t="str">
        <f t="shared" ca="1" si="5"/>
        <v>#</v>
      </c>
      <c r="W30" s="34"/>
      <c r="X30" s="34"/>
      <c r="Y30" s="34"/>
      <c r="Z30" s="34"/>
      <c r="AA30" s="34"/>
      <c r="AB30" s="34"/>
      <c r="AC30" s="34"/>
      <c r="AD30" s="34"/>
      <c r="AE30" s="34"/>
      <c r="AF30" s="34"/>
      <c r="AG30" s="35">
        <f t="shared" si="2"/>
        <v>0</v>
      </c>
      <c r="AH30" s="101"/>
      <c r="AI30" s="103" t="str">
        <f t="shared" ca="1" si="6"/>
        <v>#</v>
      </c>
      <c r="AJ30" s="34"/>
      <c r="AK30" s="34"/>
      <c r="AL30" s="34"/>
      <c r="AM30" s="34"/>
      <c r="AN30" s="34"/>
      <c r="AO30" s="34"/>
      <c r="AP30" s="34"/>
      <c r="AQ30" s="34"/>
      <c r="AR30" s="34"/>
      <c r="AS30" s="34"/>
      <c r="AT30" s="35">
        <f t="shared" si="3"/>
        <v>0</v>
      </c>
      <c r="AU30" s="103" t="str">
        <f t="shared" si="7"/>
        <v>OK</v>
      </c>
    </row>
    <row r="31" spans="1:47" s="112" customFormat="1" ht="14.25">
      <c r="A31" s="298"/>
      <c r="B31" s="300"/>
      <c r="C31" s="302"/>
      <c r="D31" s="104" t="s">
        <v>58</v>
      </c>
      <c r="E31" s="101"/>
      <c r="F31" s="103" t="s">
        <v>105</v>
      </c>
      <c r="G31" s="34"/>
      <c r="H31" s="34"/>
      <c r="I31" s="34"/>
      <c r="J31" s="34"/>
      <c r="K31" s="34"/>
      <c r="L31" s="34"/>
      <c r="M31" s="34"/>
      <c r="N31" s="34"/>
      <c r="O31" s="34"/>
      <c r="P31" s="34"/>
      <c r="Q31" s="35">
        <f t="shared" si="1"/>
        <v>0</v>
      </c>
      <c r="R31" s="101"/>
      <c r="S31" s="103" t="str">
        <f t="shared" ca="1" si="4"/>
        <v>#</v>
      </c>
      <c r="T31" s="34"/>
      <c r="U31" s="101"/>
      <c r="V31" s="103" t="str">
        <f t="shared" ca="1" si="5"/>
        <v>#</v>
      </c>
      <c r="W31" s="34"/>
      <c r="X31" s="34"/>
      <c r="Y31" s="34"/>
      <c r="Z31" s="34"/>
      <c r="AA31" s="34"/>
      <c r="AB31" s="34"/>
      <c r="AC31" s="34"/>
      <c r="AD31" s="34"/>
      <c r="AE31" s="34"/>
      <c r="AF31" s="34"/>
      <c r="AG31" s="35">
        <f t="shared" si="2"/>
        <v>0</v>
      </c>
      <c r="AH31" s="101"/>
      <c r="AI31" s="103" t="str">
        <f t="shared" ca="1" si="6"/>
        <v>#</v>
      </c>
      <c r="AJ31" s="34"/>
      <c r="AK31" s="34"/>
      <c r="AL31" s="34"/>
      <c r="AM31" s="34"/>
      <c r="AN31" s="34"/>
      <c r="AO31" s="34"/>
      <c r="AP31" s="34"/>
      <c r="AQ31" s="34"/>
      <c r="AR31" s="34"/>
      <c r="AS31" s="34"/>
      <c r="AT31" s="35">
        <f t="shared" si="3"/>
        <v>0</v>
      </c>
      <c r="AU31" s="103" t="str">
        <f t="shared" si="7"/>
        <v>OK</v>
      </c>
    </row>
    <row r="32" spans="1:47" s="112" customFormat="1" ht="14.25">
      <c r="A32" s="298"/>
      <c r="B32" s="300"/>
      <c r="C32" s="302"/>
      <c r="D32" s="104" t="s">
        <v>107</v>
      </c>
      <c r="E32" s="101"/>
      <c r="F32" s="103" t="s">
        <v>105</v>
      </c>
      <c r="G32" s="34"/>
      <c r="H32" s="34"/>
      <c r="I32" s="34"/>
      <c r="J32" s="34"/>
      <c r="K32" s="34"/>
      <c r="L32" s="34"/>
      <c r="M32" s="34"/>
      <c r="N32" s="34"/>
      <c r="O32" s="34"/>
      <c r="P32" s="34"/>
      <c r="Q32" s="35">
        <f t="shared" si="1"/>
        <v>0</v>
      </c>
      <c r="R32" s="101"/>
      <c r="S32" s="103" t="str">
        <f t="shared" ca="1" si="4"/>
        <v>#</v>
      </c>
      <c r="T32" s="34"/>
      <c r="U32" s="101"/>
      <c r="V32" s="103" t="str">
        <f t="shared" ca="1" si="5"/>
        <v>#</v>
      </c>
      <c r="W32" s="34"/>
      <c r="X32" s="34"/>
      <c r="Y32" s="34"/>
      <c r="Z32" s="34"/>
      <c r="AA32" s="34"/>
      <c r="AB32" s="34"/>
      <c r="AC32" s="34"/>
      <c r="AD32" s="34"/>
      <c r="AE32" s="34"/>
      <c r="AF32" s="34"/>
      <c r="AG32" s="35">
        <f t="shared" si="2"/>
        <v>0</v>
      </c>
      <c r="AH32" s="101"/>
      <c r="AI32" s="103" t="str">
        <f t="shared" ca="1" si="6"/>
        <v>#</v>
      </c>
      <c r="AJ32" s="34"/>
      <c r="AK32" s="34"/>
      <c r="AL32" s="34"/>
      <c r="AM32" s="34"/>
      <c r="AN32" s="34"/>
      <c r="AO32" s="34"/>
      <c r="AP32" s="34"/>
      <c r="AQ32" s="34"/>
      <c r="AR32" s="34"/>
      <c r="AS32" s="34"/>
      <c r="AT32" s="35">
        <f t="shared" si="3"/>
        <v>0</v>
      </c>
      <c r="AU32" s="103" t="str">
        <f t="shared" si="7"/>
        <v>OK</v>
      </c>
    </row>
    <row r="33" spans="1:47" s="112" customFormat="1" ht="14.25">
      <c r="A33" s="298"/>
      <c r="B33" s="300"/>
      <c r="C33" s="302"/>
      <c r="D33" s="104" t="s">
        <v>106</v>
      </c>
      <c r="E33" s="101"/>
      <c r="F33" s="103" t="s">
        <v>105</v>
      </c>
      <c r="G33" s="150">
        <v>0</v>
      </c>
      <c r="H33" s="151">
        <v>0</v>
      </c>
      <c r="I33" s="151">
        <v>0</v>
      </c>
      <c r="J33" s="151">
        <v>0</v>
      </c>
      <c r="K33" s="151">
        <v>0</v>
      </c>
      <c r="L33" s="151">
        <v>0</v>
      </c>
      <c r="M33" s="151">
        <v>0</v>
      </c>
      <c r="N33" s="151">
        <v>0</v>
      </c>
      <c r="O33" s="151">
        <v>0</v>
      </c>
      <c r="P33" s="151">
        <v>0</v>
      </c>
      <c r="Q33" s="35">
        <f t="shared" si="1"/>
        <v>0</v>
      </c>
      <c r="R33" s="101"/>
      <c r="S33" s="103" t="str">
        <f t="shared" ca="1" si="4"/>
        <v>#</v>
      </c>
      <c r="T33" s="106">
        <v>0</v>
      </c>
      <c r="U33" s="101"/>
      <c r="V33" s="103" t="str">
        <f t="shared" ca="1" si="5"/>
        <v>#</v>
      </c>
      <c r="W33" s="150">
        <v>0</v>
      </c>
      <c r="X33" s="151">
        <v>0</v>
      </c>
      <c r="Y33" s="151">
        <v>0</v>
      </c>
      <c r="Z33" s="151">
        <v>0</v>
      </c>
      <c r="AA33" s="151">
        <v>0</v>
      </c>
      <c r="AB33" s="151">
        <v>0</v>
      </c>
      <c r="AC33" s="151">
        <v>0</v>
      </c>
      <c r="AD33" s="151">
        <v>0</v>
      </c>
      <c r="AE33" s="151">
        <v>0</v>
      </c>
      <c r="AF33" s="151">
        <v>0</v>
      </c>
      <c r="AG33" s="35">
        <f t="shared" si="2"/>
        <v>0</v>
      </c>
      <c r="AH33" s="101"/>
      <c r="AI33" s="103" t="str">
        <f t="shared" ca="1" si="6"/>
        <v>#</v>
      </c>
      <c r="AJ33" s="150">
        <v>0</v>
      </c>
      <c r="AK33" s="151">
        <v>0</v>
      </c>
      <c r="AL33" s="151">
        <v>0</v>
      </c>
      <c r="AM33" s="151">
        <v>0</v>
      </c>
      <c r="AN33" s="151">
        <v>0</v>
      </c>
      <c r="AO33" s="151">
        <v>0</v>
      </c>
      <c r="AP33" s="151">
        <v>0</v>
      </c>
      <c r="AQ33" s="151">
        <v>0</v>
      </c>
      <c r="AR33" s="151">
        <v>0</v>
      </c>
      <c r="AS33" s="151">
        <v>0</v>
      </c>
      <c r="AT33" s="35">
        <f t="shared" si="3"/>
        <v>0</v>
      </c>
      <c r="AU33" s="103" t="str">
        <f t="shared" si="7"/>
        <v>OK</v>
      </c>
    </row>
    <row r="34" spans="1:47" s="112" customFormat="1" ht="14.25">
      <c r="A34" s="298"/>
      <c r="B34" s="301"/>
      <c r="C34" s="105" t="s">
        <v>393</v>
      </c>
      <c r="D34" s="104"/>
      <c r="E34" s="101"/>
      <c r="F34" s="103" t="s">
        <v>105</v>
      </c>
      <c r="G34" s="35">
        <f t="shared" ref="G34:P34" si="8">SUM(G16:G33)</f>
        <v>0.17131138958585712</v>
      </c>
      <c r="H34" s="35">
        <f t="shared" si="8"/>
        <v>146.1609880640143</v>
      </c>
      <c r="I34" s="35">
        <f t="shared" si="8"/>
        <v>68.539125043872644</v>
      </c>
      <c r="J34" s="35">
        <f t="shared" si="8"/>
        <v>19.05477274711388</v>
      </c>
      <c r="K34" s="35">
        <f t="shared" si="8"/>
        <v>45.888892030794381</v>
      </c>
      <c r="L34" s="35">
        <f t="shared" si="8"/>
        <v>6.0228951245019413</v>
      </c>
      <c r="M34" s="35">
        <f t="shared" si="8"/>
        <v>3.1098699206592251</v>
      </c>
      <c r="N34" s="35">
        <f t="shared" si="8"/>
        <v>4.096400261645111</v>
      </c>
      <c r="O34" s="35">
        <f t="shared" si="8"/>
        <v>3.5105432997585524</v>
      </c>
      <c r="P34" s="35">
        <f t="shared" si="8"/>
        <v>114.27227232889697</v>
      </c>
      <c r="Q34" s="94">
        <f t="shared" si="1"/>
        <v>410.82707021084286</v>
      </c>
      <c r="R34" s="101"/>
      <c r="S34" s="103" t="str">
        <f t="shared" ca="1" si="4"/>
        <v>#</v>
      </c>
      <c r="T34" s="103"/>
      <c r="U34" s="101"/>
      <c r="V34" s="103" t="str">
        <f t="shared" ca="1" si="5"/>
        <v>#</v>
      </c>
      <c r="W34" s="35">
        <f t="shared" ref="W34:AF34" si="9">SUM(W16:W33)</f>
        <v>1269</v>
      </c>
      <c r="X34" s="35">
        <f t="shared" si="9"/>
        <v>4267</v>
      </c>
      <c r="Y34" s="35">
        <f t="shared" si="9"/>
        <v>576</v>
      </c>
      <c r="Z34" s="35">
        <f t="shared" si="9"/>
        <v>80</v>
      </c>
      <c r="AA34" s="35">
        <f t="shared" si="9"/>
        <v>130</v>
      </c>
      <c r="AB34" s="35">
        <f t="shared" si="9"/>
        <v>14</v>
      </c>
      <c r="AC34" s="35">
        <f t="shared" si="9"/>
        <v>6</v>
      </c>
      <c r="AD34" s="35">
        <f t="shared" si="9"/>
        <v>7</v>
      </c>
      <c r="AE34" s="35">
        <f t="shared" si="9"/>
        <v>5</v>
      </c>
      <c r="AF34" s="35">
        <f t="shared" si="9"/>
        <v>125</v>
      </c>
      <c r="AG34" s="94">
        <f>SUM(W34:AF34)</f>
        <v>6479</v>
      </c>
      <c r="AH34" s="101"/>
      <c r="AI34" s="103" t="str">
        <f t="shared" ca="1" si="6"/>
        <v>#</v>
      </c>
      <c r="AJ34" s="35">
        <f t="shared" ref="AJ34:AS34" si="10">SUM(AJ16:AJ33)</f>
        <v>3857</v>
      </c>
      <c r="AK34" s="35">
        <f t="shared" si="10"/>
        <v>1069</v>
      </c>
      <c r="AL34" s="35">
        <f t="shared" si="10"/>
        <v>415</v>
      </c>
      <c r="AM34" s="35">
        <f t="shared" si="10"/>
        <v>358</v>
      </c>
      <c r="AN34" s="35">
        <f t="shared" si="10"/>
        <v>70</v>
      </c>
      <c r="AO34" s="35">
        <f t="shared" si="10"/>
        <v>237</v>
      </c>
      <c r="AP34" s="35">
        <f t="shared" si="10"/>
        <v>86</v>
      </c>
      <c r="AQ34" s="35">
        <f t="shared" si="10"/>
        <v>62</v>
      </c>
      <c r="AR34" s="35">
        <f t="shared" si="10"/>
        <v>38</v>
      </c>
      <c r="AS34" s="35">
        <f t="shared" si="10"/>
        <v>287</v>
      </c>
      <c r="AT34" s="94">
        <f>SUM(AJ34:AS34)</f>
        <v>6479</v>
      </c>
      <c r="AU34" s="103" t="str">
        <f t="shared" si="7"/>
        <v>OK</v>
      </c>
    </row>
    <row r="35" spans="1:47" ht="15" thickBot="1">
      <c r="A35" s="299" t="s">
        <v>25</v>
      </c>
      <c r="B35" s="299" t="s">
        <v>385</v>
      </c>
      <c r="C35" s="111"/>
      <c r="D35" s="104"/>
      <c r="F35" s="110" t="s">
        <v>53</v>
      </c>
      <c r="G35" s="109" t="s">
        <v>14</v>
      </c>
      <c r="H35" s="21" t="s">
        <v>15</v>
      </c>
      <c r="I35" s="22" t="s">
        <v>16</v>
      </c>
      <c r="J35" s="23" t="s">
        <v>17</v>
      </c>
      <c r="K35" s="24" t="s">
        <v>18</v>
      </c>
      <c r="L35" s="25" t="s">
        <v>19</v>
      </c>
      <c r="M35" s="26" t="s">
        <v>20</v>
      </c>
      <c r="N35" s="29" t="s">
        <v>21</v>
      </c>
      <c r="O35" s="27" t="s">
        <v>22</v>
      </c>
      <c r="P35" s="31" t="s">
        <v>23</v>
      </c>
      <c r="Q35" s="108" t="s">
        <v>29</v>
      </c>
      <c r="S35" s="110" t="s">
        <v>53</v>
      </c>
      <c r="T35" s="110" t="s">
        <v>94</v>
      </c>
      <c r="V35" s="110" t="s">
        <v>53</v>
      </c>
      <c r="W35" s="109" t="s">
        <v>14</v>
      </c>
      <c r="X35" s="21" t="s">
        <v>15</v>
      </c>
      <c r="Y35" s="22" t="s">
        <v>16</v>
      </c>
      <c r="Z35" s="23" t="s">
        <v>17</v>
      </c>
      <c r="AA35" s="24" t="s">
        <v>18</v>
      </c>
      <c r="AB35" s="25" t="s">
        <v>19</v>
      </c>
      <c r="AC35" s="26" t="s">
        <v>20</v>
      </c>
      <c r="AD35" s="29" t="s">
        <v>21</v>
      </c>
      <c r="AE35" s="27" t="s">
        <v>22</v>
      </c>
      <c r="AF35" s="31" t="s">
        <v>23</v>
      </c>
      <c r="AG35" s="108" t="s">
        <v>29</v>
      </c>
      <c r="AI35" s="110" t="s">
        <v>53</v>
      </c>
      <c r="AJ35" s="109" t="s">
        <v>5</v>
      </c>
      <c r="AK35" s="21" t="s">
        <v>6</v>
      </c>
      <c r="AL35" s="22" t="s">
        <v>7</v>
      </c>
      <c r="AM35" s="23" t="s">
        <v>8</v>
      </c>
      <c r="AN35" s="24" t="s">
        <v>9</v>
      </c>
      <c r="AO35" s="25" t="s">
        <v>116</v>
      </c>
      <c r="AP35" s="26" t="s">
        <v>117</v>
      </c>
      <c r="AQ35" s="29" t="s">
        <v>118</v>
      </c>
      <c r="AR35" s="27" t="s">
        <v>119</v>
      </c>
      <c r="AS35" s="31" t="s">
        <v>120</v>
      </c>
      <c r="AT35" s="108" t="s">
        <v>29</v>
      </c>
      <c r="AU35" s="108" t="s">
        <v>47</v>
      </c>
    </row>
    <row r="36" spans="1:47" ht="14.25">
      <c r="A36" s="300"/>
      <c r="B36" s="300"/>
      <c r="C36" s="107" t="s">
        <v>394</v>
      </c>
      <c r="D36" s="104"/>
      <c r="F36" s="103" t="s">
        <v>205</v>
      </c>
      <c r="G36" s="103"/>
      <c r="H36" s="103"/>
      <c r="I36" s="103"/>
      <c r="J36" s="103"/>
      <c r="K36" s="103"/>
      <c r="L36" s="103"/>
      <c r="M36" s="103"/>
      <c r="N36" s="103"/>
      <c r="O36" s="103"/>
      <c r="P36" s="151">
        <v>2667.7257624743465</v>
      </c>
      <c r="Q36" s="35">
        <f t="shared" ref="Q36:Q54" si="11">SUM(G36:P36)</f>
        <v>2667.7257624743465</v>
      </c>
      <c r="S36" s="103"/>
      <c r="T36" s="34"/>
      <c r="V36" s="103"/>
      <c r="W36" s="34"/>
      <c r="X36" s="34"/>
      <c r="Y36" s="34"/>
      <c r="Z36" s="34"/>
      <c r="AA36" s="34"/>
      <c r="AB36" s="34"/>
      <c r="AC36" s="34"/>
      <c r="AD36" s="34"/>
      <c r="AE36" s="34"/>
      <c r="AF36" s="34"/>
      <c r="AG36" s="35">
        <f t="shared" ref="AG36:AG55" si="12">SUM(W36:AF36)</f>
        <v>0</v>
      </c>
      <c r="AI36" s="103"/>
      <c r="AJ36" s="34"/>
      <c r="AK36" s="34"/>
      <c r="AL36" s="34"/>
      <c r="AM36" s="34"/>
      <c r="AN36" s="34"/>
      <c r="AO36" s="34"/>
      <c r="AP36" s="34"/>
      <c r="AQ36" s="34"/>
      <c r="AR36" s="34"/>
      <c r="AS36" s="34"/>
      <c r="AT36" s="35">
        <f t="shared" ref="AT36:AT55" si="13">SUM(AJ36:AS36)</f>
        <v>0</v>
      </c>
      <c r="AU36" s="103"/>
    </row>
    <row r="37" spans="1:47" ht="14.25">
      <c r="A37" s="300"/>
      <c r="B37" s="300"/>
      <c r="C37" s="105" t="s">
        <v>223</v>
      </c>
      <c r="D37" s="104"/>
      <c r="F37" s="103" t="s">
        <v>105</v>
      </c>
      <c r="G37" s="35">
        <f>G34</f>
        <v>0.17131138958585712</v>
      </c>
      <c r="H37" s="35">
        <f t="shared" ref="H37:P37" si="14">H34</f>
        <v>146.1609880640143</v>
      </c>
      <c r="I37" s="35">
        <f t="shared" si="14"/>
        <v>68.539125043872644</v>
      </c>
      <c r="J37" s="35">
        <f t="shared" si="14"/>
        <v>19.05477274711388</v>
      </c>
      <c r="K37" s="35">
        <f t="shared" si="14"/>
        <v>45.888892030794381</v>
      </c>
      <c r="L37" s="35">
        <f t="shared" si="14"/>
        <v>6.0228951245019413</v>
      </c>
      <c r="M37" s="35">
        <f t="shared" si="14"/>
        <v>3.1098699206592251</v>
      </c>
      <c r="N37" s="35">
        <f t="shared" si="14"/>
        <v>4.096400261645111</v>
      </c>
      <c r="O37" s="35">
        <f t="shared" si="14"/>
        <v>3.5105432997585524</v>
      </c>
      <c r="P37" s="35">
        <f t="shared" si="14"/>
        <v>114.27227232889697</v>
      </c>
      <c r="Q37" s="35">
        <f t="shared" si="11"/>
        <v>410.82707021084286</v>
      </c>
      <c r="S37" s="103" t="str">
        <f ca="1">$X$12</f>
        <v>#</v>
      </c>
      <c r="T37" s="34"/>
      <c r="V37" s="103" t="str">
        <f ca="1">$X$12</f>
        <v>#</v>
      </c>
      <c r="W37" s="35">
        <f t="shared" ref="W37:AF37" si="15">W34</f>
        <v>1269</v>
      </c>
      <c r="X37" s="35">
        <f t="shared" si="15"/>
        <v>4267</v>
      </c>
      <c r="Y37" s="35">
        <f t="shared" si="15"/>
        <v>576</v>
      </c>
      <c r="Z37" s="35">
        <f t="shared" si="15"/>
        <v>80</v>
      </c>
      <c r="AA37" s="35">
        <f t="shared" si="15"/>
        <v>130</v>
      </c>
      <c r="AB37" s="35">
        <f t="shared" si="15"/>
        <v>14</v>
      </c>
      <c r="AC37" s="35">
        <f t="shared" si="15"/>
        <v>6</v>
      </c>
      <c r="AD37" s="35">
        <f t="shared" si="15"/>
        <v>7</v>
      </c>
      <c r="AE37" s="35">
        <f t="shared" si="15"/>
        <v>5</v>
      </c>
      <c r="AF37" s="35">
        <f t="shared" si="15"/>
        <v>125</v>
      </c>
      <c r="AG37" s="35">
        <f t="shared" si="12"/>
        <v>6479</v>
      </c>
      <c r="AI37" s="103" t="str">
        <f ca="1">$X$12</f>
        <v>#</v>
      </c>
      <c r="AJ37" s="35">
        <f t="shared" ref="AJ37:AS37" si="16">AJ34</f>
        <v>3857</v>
      </c>
      <c r="AK37" s="35">
        <f t="shared" si="16"/>
        <v>1069</v>
      </c>
      <c r="AL37" s="35">
        <f t="shared" si="16"/>
        <v>415</v>
      </c>
      <c r="AM37" s="35">
        <f t="shared" si="16"/>
        <v>358</v>
      </c>
      <c r="AN37" s="35">
        <f t="shared" si="16"/>
        <v>70</v>
      </c>
      <c r="AO37" s="35">
        <f t="shared" si="16"/>
        <v>237</v>
      </c>
      <c r="AP37" s="35">
        <f t="shared" si="16"/>
        <v>86</v>
      </c>
      <c r="AQ37" s="35">
        <f t="shared" si="16"/>
        <v>62</v>
      </c>
      <c r="AR37" s="35">
        <f t="shared" si="16"/>
        <v>38</v>
      </c>
      <c r="AS37" s="35">
        <f t="shared" si="16"/>
        <v>287</v>
      </c>
      <c r="AT37" s="35">
        <f t="shared" si="13"/>
        <v>6479</v>
      </c>
      <c r="AU37" s="103" t="str">
        <f>IF(ABS(AG37-AT37)&lt;0.01,"OK","Error")</f>
        <v>OK</v>
      </c>
    </row>
    <row r="38" spans="1:47" ht="14.25">
      <c r="A38" s="300"/>
      <c r="B38" s="300"/>
      <c r="C38" s="302" t="s">
        <v>115</v>
      </c>
      <c r="D38" s="104" t="s">
        <v>206</v>
      </c>
      <c r="F38" s="103" t="s">
        <v>105</v>
      </c>
      <c r="G38" s="150">
        <v>0</v>
      </c>
      <c r="H38" s="150">
        <v>0</v>
      </c>
      <c r="I38" s="150">
        <v>0</v>
      </c>
      <c r="J38" s="150">
        <v>0</v>
      </c>
      <c r="K38" s="150">
        <v>0</v>
      </c>
      <c r="L38" s="150">
        <v>0</v>
      </c>
      <c r="M38" s="150">
        <v>0</v>
      </c>
      <c r="N38" s="150">
        <v>0</v>
      </c>
      <c r="O38" s="150">
        <v>0</v>
      </c>
      <c r="P38" s="150">
        <v>0</v>
      </c>
      <c r="Q38" s="35">
        <f t="shared" si="11"/>
        <v>0</v>
      </c>
      <c r="S38" s="103" t="str">
        <f t="shared" ref="S38:S55" ca="1" si="17">$X$12</f>
        <v>#</v>
      </c>
      <c r="T38" s="106">
        <v>0</v>
      </c>
      <c r="V38" s="103" t="str">
        <f t="shared" ref="V38:V55" ca="1" si="18">$X$12</f>
        <v>#</v>
      </c>
      <c r="W38" s="150">
        <v>0</v>
      </c>
      <c r="X38" s="150">
        <v>0</v>
      </c>
      <c r="Y38" s="150">
        <v>0</v>
      </c>
      <c r="Z38" s="150">
        <v>0</v>
      </c>
      <c r="AA38" s="150">
        <v>0</v>
      </c>
      <c r="AB38" s="150">
        <v>0</v>
      </c>
      <c r="AC38" s="150">
        <v>0</v>
      </c>
      <c r="AD38" s="150">
        <v>0</v>
      </c>
      <c r="AE38" s="150">
        <v>0</v>
      </c>
      <c r="AF38" s="150">
        <v>0</v>
      </c>
      <c r="AG38" s="35">
        <f t="shared" si="12"/>
        <v>0</v>
      </c>
      <c r="AI38" s="103" t="str">
        <f t="shared" ref="AI38:AI55" ca="1" si="19">$X$12</f>
        <v>#</v>
      </c>
      <c r="AJ38" s="150">
        <v>0</v>
      </c>
      <c r="AK38" s="150">
        <v>0</v>
      </c>
      <c r="AL38" s="150">
        <v>0</v>
      </c>
      <c r="AM38" s="150">
        <v>0</v>
      </c>
      <c r="AN38" s="150">
        <v>0</v>
      </c>
      <c r="AO38" s="150">
        <v>0</v>
      </c>
      <c r="AP38" s="150">
        <v>0</v>
      </c>
      <c r="AQ38" s="150">
        <v>0</v>
      </c>
      <c r="AR38" s="150">
        <v>0</v>
      </c>
      <c r="AS38" s="150">
        <v>0</v>
      </c>
      <c r="AT38" s="35">
        <f t="shared" si="13"/>
        <v>0</v>
      </c>
      <c r="AU38" s="103" t="str">
        <f t="shared" ref="AU38:AU55" si="20">IF(ABS(AG38-AT38)&lt;0.01,"OK","Error")</f>
        <v>OK</v>
      </c>
    </row>
    <row r="39" spans="1:47" ht="14.25">
      <c r="A39" s="300"/>
      <c r="B39" s="300"/>
      <c r="C39" s="302"/>
      <c r="D39" s="104" t="s">
        <v>207</v>
      </c>
      <c r="F39" s="103" t="s">
        <v>105</v>
      </c>
      <c r="G39" s="150">
        <v>0</v>
      </c>
      <c r="H39" s="151">
        <v>-1.127804653856596</v>
      </c>
      <c r="I39" s="151">
        <v>-0.39636496072330235</v>
      </c>
      <c r="J39" s="151">
        <v>0</v>
      </c>
      <c r="K39" s="151">
        <v>0</v>
      </c>
      <c r="L39" s="151">
        <v>0</v>
      </c>
      <c r="M39" s="151">
        <v>0</v>
      </c>
      <c r="N39" s="151">
        <v>0</v>
      </c>
      <c r="O39" s="151">
        <v>0</v>
      </c>
      <c r="P39" s="151">
        <v>0</v>
      </c>
      <c r="Q39" s="35">
        <f t="shared" si="11"/>
        <v>-1.5241696145798984</v>
      </c>
      <c r="S39" s="103" t="str">
        <f t="shared" ca="1" si="17"/>
        <v>#</v>
      </c>
      <c r="T39" s="106">
        <v>22</v>
      </c>
      <c r="V39" s="103" t="str">
        <f t="shared" ca="1" si="18"/>
        <v>#</v>
      </c>
      <c r="W39" s="150">
        <v>0</v>
      </c>
      <c r="X39" s="151">
        <v>-18</v>
      </c>
      <c r="Y39" s="151">
        <v>-4</v>
      </c>
      <c r="Z39" s="151">
        <v>0</v>
      </c>
      <c r="AA39" s="151">
        <v>0</v>
      </c>
      <c r="AB39" s="151">
        <v>0</v>
      </c>
      <c r="AC39" s="151">
        <v>0</v>
      </c>
      <c r="AD39" s="151">
        <v>0</v>
      </c>
      <c r="AE39" s="151">
        <v>0</v>
      </c>
      <c r="AF39" s="151">
        <v>0</v>
      </c>
      <c r="AG39" s="35">
        <f t="shared" si="12"/>
        <v>-22</v>
      </c>
      <c r="AI39" s="103" t="str">
        <f t="shared" ca="1" si="19"/>
        <v>#</v>
      </c>
      <c r="AJ39" s="150">
        <v>0</v>
      </c>
      <c r="AK39" s="151">
        <v>-11</v>
      </c>
      <c r="AL39" s="151">
        <v>-7</v>
      </c>
      <c r="AM39" s="151">
        <v>-4</v>
      </c>
      <c r="AN39" s="151">
        <v>0</v>
      </c>
      <c r="AO39" s="151">
        <v>0</v>
      </c>
      <c r="AP39" s="151">
        <v>0</v>
      </c>
      <c r="AQ39" s="151">
        <v>0</v>
      </c>
      <c r="AR39" s="151">
        <v>0</v>
      </c>
      <c r="AS39" s="151">
        <v>0</v>
      </c>
      <c r="AT39" s="35">
        <f t="shared" si="13"/>
        <v>-22</v>
      </c>
      <c r="AU39" s="103" t="str">
        <f t="shared" si="20"/>
        <v>OK</v>
      </c>
    </row>
    <row r="40" spans="1:47" ht="14.25">
      <c r="A40" s="300"/>
      <c r="B40" s="300"/>
      <c r="C40" s="302"/>
      <c r="D40" s="104" t="s">
        <v>3</v>
      </c>
      <c r="F40" s="103" t="s">
        <v>105</v>
      </c>
      <c r="G40" s="150">
        <v>4.2295623230030888E-3</v>
      </c>
      <c r="H40" s="151">
        <v>-26.135521987712082</v>
      </c>
      <c r="I40" s="151">
        <v>47.048503009869606</v>
      </c>
      <c r="J40" s="151">
        <v>10.159677476160418</v>
      </c>
      <c r="K40" s="151">
        <v>-35.294324280164851</v>
      </c>
      <c r="L40" s="151">
        <v>7.8477172274842015</v>
      </c>
      <c r="M40" s="151">
        <v>15.496980262509815</v>
      </c>
      <c r="N40" s="151">
        <v>16.996219811258033</v>
      </c>
      <c r="O40" s="151">
        <v>15.565546143198521</v>
      </c>
      <c r="P40" s="151">
        <v>236.47239037849795</v>
      </c>
      <c r="Q40" s="35">
        <f t="shared" si="11"/>
        <v>288.16141760342464</v>
      </c>
      <c r="S40" s="103" t="str">
        <f t="shared" ca="1" si="17"/>
        <v>#</v>
      </c>
      <c r="T40" s="34"/>
      <c r="V40" s="103" t="str">
        <f t="shared" ca="1" si="18"/>
        <v>#</v>
      </c>
      <c r="W40" s="150">
        <v>0</v>
      </c>
      <c r="X40" s="151">
        <v>-526</v>
      </c>
      <c r="Y40" s="151">
        <v>355</v>
      </c>
      <c r="Z40" s="151">
        <v>48</v>
      </c>
      <c r="AA40" s="151">
        <v>-98</v>
      </c>
      <c r="AB40" s="151">
        <v>18</v>
      </c>
      <c r="AC40" s="151">
        <v>29</v>
      </c>
      <c r="AD40" s="151">
        <v>29</v>
      </c>
      <c r="AE40" s="151">
        <v>22</v>
      </c>
      <c r="AF40" s="151">
        <v>123</v>
      </c>
      <c r="AG40" s="35">
        <f t="shared" si="12"/>
        <v>0</v>
      </c>
      <c r="AI40" s="103" t="str">
        <f t="shared" ca="1" si="19"/>
        <v>#</v>
      </c>
      <c r="AJ40" s="150">
        <v>-1161</v>
      </c>
      <c r="AK40" s="151">
        <v>320</v>
      </c>
      <c r="AL40" s="151">
        <v>370</v>
      </c>
      <c r="AM40" s="151">
        <v>44</v>
      </c>
      <c r="AN40" s="151">
        <v>197</v>
      </c>
      <c r="AO40" s="151">
        <v>90</v>
      </c>
      <c r="AP40" s="151">
        <v>15</v>
      </c>
      <c r="AQ40" s="151">
        <v>34</v>
      </c>
      <c r="AR40" s="151">
        <v>4</v>
      </c>
      <c r="AS40" s="151">
        <v>87</v>
      </c>
      <c r="AT40" s="35">
        <f t="shared" si="13"/>
        <v>0</v>
      </c>
      <c r="AU40" s="103" t="str">
        <f t="shared" si="20"/>
        <v>OK</v>
      </c>
    </row>
    <row r="41" spans="1:47" ht="14.25">
      <c r="A41" s="300"/>
      <c r="B41" s="300"/>
      <c r="C41" s="302"/>
      <c r="D41" s="104" t="s">
        <v>114</v>
      </c>
      <c r="F41" s="103" t="s">
        <v>105</v>
      </c>
      <c r="G41" s="150">
        <v>0</v>
      </c>
      <c r="H41" s="151">
        <v>0</v>
      </c>
      <c r="I41" s="151">
        <v>0</v>
      </c>
      <c r="J41" s="151">
        <v>0</v>
      </c>
      <c r="K41" s="151">
        <v>0</v>
      </c>
      <c r="L41" s="151">
        <v>0</v>
      </c>
      <c r="M41" s="151">
        <v>0</v>
      </c>
      <c r="N41" s="151">
        <v>0</v>
      </c>
      <c r="O41" s="151">
        <v>0</v>
      </c>
      <c r="P41" s="151">
        <v>0</v>
      </c>
      <c r="Q41" s="35">
        <f t="shared" si="11"/>
        <v>0</v>
      </c>
      <c r="S41" s="103" t="str">
        <f t="shared" ca="1" si="17"/>
        <v>#</v>
      </c>
      <c r="T41" s="106">
        <v>0</v>
      </c>
      <c r="V41" s="103" t="str">
        <f t="shared" ca="1" si="18"/>
        <v>#</v>
      </c>
      <c r="W41" s="150">
        <v>0</v>
      </c>
      <c r="X41" s="151">
        <v>0</v>
      </c>
      <c r="Y41" s="151">
        <v>0</v>
      </c>
      <c r="Z41" s="151">
        <v>0</v>
      </c>
      <c r="AA41" s="151">
        <v>0</v>
      </c>
      <c r="AB41" s="151">
        <v>0</v>
      </c>
      <c r="AC41" s="151">
        <v>0</v>
      </c>
      <c r="AD41" s="151">
        <v>0</v>
      </c>
      <c r="AE41" s="151">
        <v>0</v>
      </c>
      <c r="AF41" s="151">
        <v>0</v>
      </c>
      <c r="AG41" s="35">
        <f t="shared" si="12"/>
        <v>0</v>
      </c>
      <c r="AI41" s="103" t="str">
        <f t="shared" ca="1" si="19"/>
        <v>#</v>
      </c>
      <c r="AJ41" s="150">
        <v>0</v>
      </c>
      <c r="AK41" s="151">
        <v>0</v>
      </c>
      <c r="AL41" s="151">
        <v>0</v>
      </c>
      <c r="AM41" s="151">
        <v>0</v>
      </c>
      <c r="AN41" s="151">
        <v>0</v>
      </c>
      <c r="AO41" s="151">
        <v>0</v>
      </c>
      <c r="AP41" s="151">
        <v>0</v>
      </c>
      <c r="AQ41" s="151">
        <v>0</v>
      </c>
      <c r="AR41" s="151">
        <v>0</v>
      </c>
      <c r="AS41" s="151">
        <v>0</v>
      </c>
      <c r="AT41" s="35">
        <f t="shared" si="13"/>
        <v>0</v>
      </c>
      <c r="AU41" s="103" t="str">
        <f t="shared" si="20"/>
        <v>OK</v>
      </c>
    </row>
    <row r="42" spans="1:47" ht="14.25">
      <c r="A42" s="300"/>
      <c r="B42" s="300"/>
      <c r="C42" s="302"/>
      <c r="D42" s="104" t="s">
        <v>104</v>
      </c>
      <c r="F42" s="103" t="s">
        <v>105</v>
      </c>
      <c r="G42" s="34"/>
      <c r="H42" s="34"/>
      <c r="I42" s="34"/>
      <c r="J42" s="34"/>
      <c r="K42" s="34"/>
      <c r="L42" s="34"/>
      <c r="M42" s="34"/>
      <c r="N42" s="34"/>
      <c r="O42" s="34"/>
      <c r="P42" s="34"/>
      <c r="Q42" s="35">
        <f t="shared" si="11"/>
        <v>0</v>
      </c>
      <c r="S42" s="103" t="str">
        <f t="shared" ca="1" si="17"/>
        <v>#</v>
      </c>
      <c r="T42" s="34"/>
      <c r="V42" s="103" t="str">
        <f t="shared" ca="1" si="18"/>
        <v>#</v>
      </c>
      <c r="W42" s="34"/>
      <c r="X42" s="34"/>
      <c r="Y42" s="34"/>
      <c r="Z42" s="34"/>
      <c r="AA42" s="34"/>
      <c r="AB42" s="34"/>
      <c r="AC42" s="34"/>
      <c r="AD42" s="34"/>
      <c r="AE42" s="34"/>
      <c r="AF42" s="34"/>
      <c r="AG42" s="35">
        <f t="shared" si="12"/>
        <v>0</v>
      </c>
      <c r="AI42" s="103" t="str">
        <f t="shared" ca="1" si="19"/>
        <v>#</v>
      </c>
      <c r="AJ42" s="34"/>
      <c r="AK42" s="34"/>
      <c r="AL42" s="34"/>
      <c r="AM42" s="34"/>
      <c r="AN42" s="34"/>
      <c r="AO42" s="34"/>
      <c r="AP42" s="34"/>
      <c r="AQ42" s="34"/>
      <c r="AR42" s="34"/>
      <c r="AS42" s="34"/>
      <c r="AT42" s="35">
        <f t="shared" si="13"/>
        <v>0</v>
      </c>
      <c r="AU42" s="103" t="str">
        <f t="shared" si="20"/>
        <v>OK</v>
      </c>
    </row>
    <row r="43" spans="1:47" ht="14.25">
      <c r="A43" s="300"/>
      <c r="B43" s="300"/>
      <c r="C43" s="302"/>
      <c r="D43" s="104" t="s">
        <v>113</v>
      </c>
      <c r="F43" s="103" t="s">
        <v>105</v>
      </c>
      <c r="G43" s="150">
        <v>0</v>
      </c>
      <c r="H43" s="151">
        <v>4.1712564905632226</v>
      </c>
      <c r="I43" s="151">
        <v>-3.4627520088582266</v>
      </c>
      <c r="J43" s="151">
        <v>-2.022625693250248</v>
      </c>
      <c r="K43" s="151">
        <v>-2.1575192369348954</v>
      </c>
      <c r="L43" s="151">
        <v>-5.8501837160764651</v>
      </c>
      <c r="M43" s="151">
        <v>-10.206927019554804</v>
      </c>
      <c r="N43" s="151">
        <v>-16.790508020760505</v>
      </c>
      <c r="O43" s="151">
        <v>-6.1684834706916547</v>
      </c>
      <c r="P43" s="151">
        <v>-322.72114149679498</v>
      </c>
      <c r="Q43" s="35">
        <f t="shared" si="11"/>
        <v>-365.20888417235858</v>
      </c>
      <c r="S43" s="103" t="str">
        <f t="shared" ca="1" si="17"/>
        <v>#</v>
      </c>
      <c r="T43" s="106">
        <v>422</v>
      </c>
      <c r="V43" s="103" t="str">
        <f t="shared" ca="1" si="18"/>
        <v>#</v>
      </c>
      <c r="W43" s="150">
        <v>0</v>
      </c>
      <c r="X43" s="151">
        <v>361</v>
      </c>
      <c r="Y43" s="151">
        <v>-25</v>
      </c>
      <c r="Z43" s="151">
        <v>-8</v>
      </c>
      <c r="AA43" s="151">
        <v>-7</v>
      </c>
      <c r="AB43" s="151">
        <v>-14</v>
      </c>
      <c r="AC43" s="151">
        <v>-19</v>
      </c>
      <c r="AD43" s="151">
        <v>-29</v>
      </c>
      <c r="AE43" s="151">
        <v>-9</v>
      </c>
      <c r="AF43" s="151">
        <v>-229</v>
      </c>
      <c r="AG43" s="35">
        <f t="shared" si="12"/>
        <v>21</v>
      </c>
      <c r="AI43" s="103" t="str">
        <f t="shared" ca="1" si="19"/>
        <v>#</v>
      </c>
      <c r="AJ43" s="150">
        <v>422</v>
      </c>
      <c r="AK43" s="151">
        <v>-18</v>
      </c>
      <c r="AL43" s="151">
        <v>-22</v>
      </c>
      <c r="AM43" s="151">
        <v>-1</v>
      </c>
      <c r="AN43" s="151">
        <v>-2</v>
      </c>
      <c r="AO43" s="151">
        <v>-7</v>
      </c>
      <c r="AP43" s="151">
        <v>-14</v>
      </c>
      <c r="AQ43" s="151">
        <v>-22</v>
      </c>
      <c r="AR43" s="151">
        <v>-11</v>
      </c>
      <c r="AS43" s="151">
        <v>-304</v>
      </c>
      <c r="AT43" s="35">
        <f t="shared" si="13"/>
        <v>21</v>
      </c>
      <c r="AU43" s="103" t="str">
        <f t="shared" si="20"/>
        <v>OK</v>
      </c>
    </row>
    <row r="44" spans="1:47" ht="14.25">
      <c r="A44" s="300"/>
      <c r="B44" s="300"/>
      <c r="C44" s="302"/>
      <c r="D44" s="104" t="s">
        <v>389</v>
      </c>
      <c r="F44" s="103" t="s">
        <v>105</v>
      </c>
      <c r="G44" s="150">
        <v>0</v>
      </c>
      <c r="H44" s="151">
        <v>0</v>
      </c>
      <c r="I44" s="151">
        <v>0</v>
      </c>
      <c r="J44" s="151">
        <v>0</v>
      </c>
      <c r="K44" s="151">
        <v>0</v>
      </c>
      <c r="L44" s="151">
        <v>0</v>
      </c>
      <c r="M44" s="151">
        <v>0</v>
      </c>
      <c r="N44" s="151">
        <v>0</v>
      </c>
      <c r="O44" s="151">
        <v>0</v>
      </c>
      <c r="P44" s="151">
        <v>0</v>
      </c>
      <c r="Q44" s="35">
        <f t="shared" si="11"/>
        <v>0</v>
      </c>
      <c r="S44" s="103" t="str">
        <f t="shared" ca="1" si="17"/>
        <v>#</v>
      </c>
      <c r="T44" s="106">
        <v>0</v>
      </c>
      <c r="V44" s="103" t="str">
        <f t="shared" ca="1" si="18"/>
        <v>#</v>
      </c>
      <c r="W44" s="150">
        <v>0</v>
      </c>
      <c r="X44" s="151">
        <v>0</v>
      </c>
      <c r="Y44" s="151">
        <v>0</v>
      </c>
      <c r="Z44" s="151">
        <v>0</v>
      </c>
      <c r="AA44" s="151">
        <v>0</v>
      </c>
      <c r="AB44" s="151">
        <v>0</v>
      </c>
      <c r="AC44" s="151">
        <v>0</v>
      </c>
      <c r="AD44" s="151">
        <v>0</v>
      </c>
      <c r="AE44" s="151">
        <v>0</v>
      </c>
      <c r="AF44" s="151">
        <v>0</v>
      </c>
      <c r="AG44" s="35">
        <f t="shared" si="12"/>
        <v>0</v>
      </c>
      <c r="AI44" s="103" t="str">
        <f t="shared" ca="1" si="19"/>
        <v>#</v>
      </c>
      <c r="AJ44" s="150">
        <v>0</v>
      </c>
      <c r="AK44" s="151">
        <v>0</v>
      </c>
      <c r="AL44" s="151">
        <v>0</v>
      </c>
      <c r="AM44" s="151">
        <v>0</v>
      </c>
      <c r="AN44" s="151">
        <v>0</v>
      </c>
      <c r="AO44" s="151">
        <v>0</v>
      </c>
      <c r="AP44" s="151">
        <v>0</v>
      </c>
      <c r="AQ44" s="151">
        <v>0</v>
      </c>
      <c r="AR44" s="151">
        <v>0</v>
      </c>
      <c r="AS44" s="151">
        <v>0</v>
      </c>
      <c r="AT44" s="35">
        <f t="shared" si="13"/>
        <v>0</v>
      </c>
      <c r="AU44" s="103" t="str">
        <f t="shared" si="20"/>
        <v>OK</v>
      </c>
    </row>
    <row r="45" spans="1:47" ht="14.25">
      <c r="A45" s="300"/>
      <c r="B45" s="300"/>
      <c r="C45" s="302"/>
      <c r="D45" s="104" t="s">
        <v>112</v>
      </c>
      <c r="F45" s="103" t="s">
        <v>105</v>
      </c>
      <c r="G45" s="150">
        <v>0</v>
      </c>
      <c r="H45" s="151">
        <v>7.4778170821191985</v>
      </c>
      <c r="I45" s="151">
        <v>-6.575051822670221</v>
      </c>
      <c r="J45" s="151">
        <v>-7.8871097793711984</v>
      </c>
      <c r="K45" s="151">
        <v>-2.814124782393101</v>
      </c>
      <c r="L45" s="151">
        <v>0</v>
      </c>
      <c r="M45" s="151">
        <v>0</v>
      </c>
      <c r="N45" s="151">
        <v>-1.8566257924682521</v>
      </c>
      <c r="O45" s="151">
        <v>0</v>
      </c>
      <c r="P45" s="151">
        <v>-17.394288587462331</v>
      </c>
      <c r="Q45" s="35">
        <f t="shared" si="11"/>
        <v>-29.049383682245903</v>
      </c>
      <c r="S45" s="103" t="str">
        <f t="shared" ca="1" si="17"/>
        <v>#</v>
      </c>
      <c r="T45" s="106">
        <v>150</v>
      </c>
      <c r="V45" s="103" t="str">
        <f t="shared" ca="1" si="18"/>
        <v>#</v>
      </c>
      <c r="W45" s="150">
        <v>0</v>
      </c>
      <c r="X45" s="151">
        <v>150</v>
      </c>
      <c r="Y45" s="151">
        <v>-57</v>
      </c>
      <c r="Z45" s="151">
        <v>-30</v>
      </c>
      <c r="AA45" s="151">
        <v>-8</v>
      </c>
      <c r="AB45" s="151">
        <v>0</v>
      </c>
      <c r="AC45" s="151">
        <v>0</v>
      </c>
      <c r="AD45" s="151">
        <v>-3</v>
      </c>
      <c r="AE45" s="151">
        <v>0</v>
      </c>
      <c r="AF45" s="151">
        <v>-10</v>
      </c>
      <c r="AG45" s="35">
        <f t="shared" si="12"/>
        <v>42</v>
      </c>
      <c r="AI45" s="103" t="str">
        <f t="shared" ca="1" si="19"/>
        <v>#</v>
      </c>
      <c r="AJ45" s="150">
        <v>150</v>
      </c>
      <c r="AK45" s="151">
        <v>-2</v>
      </c>
      <c r="AL45" s="151">
        <v>-46</v>
      </c>
      <c r="AM45" s="151">
        <v>0</v>
      </c>
      <c r="AN45" s="151">
        <v>0</v>
      </c>
      <c r="AO45" s="151">
        <v>-1</v>
      </c>
      <c r="AP45" s="151">
        <v>-35</v>
      </c>
      <c r="AQ45" s="151">
        <v>0</v>
      </c>
      <c r="AR45" s="151">
        <v>-2</v>
      </c>
      <c r="AS45" s="151">
        <v>-22</v>
      </c>
      <c r="AT45" s="35">
        <f t="shared" si="13"/>
        <v>42</v>
      </c>
      <c r="AU45" s="103" t="str">
        <f t="shared" si="20"/>
        <v>OK</v>
      </c>
    </row>
    <row r="46" spans="1:47" ht="14.25">
      <c r="A46" s="300"/>
      <c r="B46" s="300"/>
      <c r="C46" s="302"/>
      <c r="D46" s="104" t="s">
        <v>111</v>
      </c>
      <c r="F46" s="103" t="s">
        <v>105</v>
      </c>
      <c r="G46" s="150">
        <v>0</v>
      </c>
      <c r="H46" s="151">
        <v>0</v>
      </c>
      <c r="I46" s="151">
        <v>0</v>
      </c>
      <c r="J46" s="151">
        <v>0</v>
      </c>
      <c r="K46" s="151">
        <v>0</v>
      </c>
      <c r="L46" s="151">
        <v>0</v>
      </c>
      <c r="M46" s="151">
        <v>0</v>
      </c>
      <c r="N46" s="151">
        <v>0</v>
      </c>
      <c r="O46" s="151">
        <v>0</v>
      </c>
      <c r="P46" s="151">
        <v>0</v>
      </c>
      <c r="Q46" s="35">
        <f t="shared" si="11"/>
        <v>0</v>
      </c>
      <c r="S46" s="103" t="str">
        <f t="shared" ca="1" si="17"/>
        <v>#</v>
      </c>
      <c r="T46" s="106">
        <v>0</v>
      </c>
      <c r="V46" s="103" t="str">
        <f t="shared" ca="1" si="18"/>
        <v>#</v>
      </c>
      <c r="W46" s="150">
        <v>0</v>
      </c>
      <c r="X46" s="151">
        <v>0</v>
      </c>
      <c r="Y46" s="151">
        <v>0</v>
      </c>
      <c r="Z46" s="151">
        <v>0</v>
      </c>
      <c r="AA46" s="151">
        <v>0</v>
      </c>
      <c r="AB46" s="151">
        <v>0</v>
      </c>
      <c r="AC46" s="151">
        <v>0</v>
      </c>
      <c r="AD46" s="151">
        <v>0</v>
      </c>
      <c r="AE46" s="151">
        <v>0</v>
      </c>
      <c r="AF46" s="151">
        <v>0</v>
      </c>
      <c r="AG46" s="35">
        <f t="shared" si="12"/>
        <v>0</v>
      </c>
      <c r="AI46" s="103" t="str">
        <f t="shared" ca="1" si="19"/>
        <v>#</v>
      </c>
      <c r="AJ46" s="150">
        <v>0</v>
      </c>
      <c r="AK46" s="151">
        <v>0</v>
      </c>
      <c r="AL46" s="151">
        <v>0</v>
      </c>
      <c r="AM46" s="151">
        <v>0</v>
      </c>
      <c r="AN46" s="151">
        <v>0</v>
      </c>
      <c r="AO46" s="151">
        <v>0</v>
      </c>
      <c r="AP46" s="151">
        <v>0</v>
      </c>
      <c r="AQ46" s="151">
        <v>0</v>
      </c>
      <c r="AR46" s="151">
        <v>0</v>
      </c>
      <c r="AS46" s="151">
        <v>0</v>
      </c>
      <c r="AT46" s="35">
        <f t="shared" si="13"/>
        <v>0</v>
      </c>
      <c r="AU46" s="103" t="str">
        <f t="shared" si="20"/>
        <v>OK</v>
      </c>
    </row>
    <row r="47" spans="1:47" ht="14.25">
      <c r="A47" s="300"/>
      <c r="B47" s="300"/>
      <c r="C47" s="302"/>
      <c r="D47" s="104" t="s">
        <v>390</v>
      </c>
      <c r="F47" s="103" t="s">
        <v>105</v>
      </c>
      <c r="G47" s="150">
        <v>0</v>
      </c>
      <c r="H47" s="151">
        <v>0</v>
      </c>
      <c r="I47" s="151">
        <v>0</v>
      </c>
      <c r="J47" s="151">
        <v>0</v>
      </c>
      <c r="K47" s="151">
        <v>0</v>
      </c>
      <c r="L47" s="151">
        <v>0</v>
      </c>
      <c r="M47" s="151">
        <v>0</v>
      </c>
      <c r="N47" s="151">
        <v>0</v>
      </c>
      <c r="O47" s="151">
        <v>0</v>
      </c>
      <c r="P47" s="151">
        <v>0</v>
      </c>
      <c r="Q47" s="35">
        <f t="shared" si="11"/>
        <v>0</v>
      </c>
      <c r="S47" s="103" t="str">
        <f t="shared" ca="1" si="17"/>
        <v>#</v>
      </c>
      <c r="T47" s="106">
        <v>0</v>
      </c>
      <c r="V47" s="103" t="str">
        <f t="shared" ca="1" si="18"/>
        <v>#</v>
      </c>
      <c r="W47" s="150">
        <v>0</v>
      </c>
      <c r="X47" s="151">
        <v>0</v>
      </c>
      <c r="Y47" s="151">
        <v>0</v>
      </c>
      <c r="Z47" s="151">
        <v>0</v>
      </c>
      <c r="AA47" s="151">
        <v>0</v>
      </c>
      <c r="AB47" s="151">
        <v>0</v>
      </c>
      <c r="AC47" s="151">
        <v>0</v>
      </c>
      <c r="AD47" s="151">
        <v>0</v>
      </c>
      <c r="AE47" s="151">
        <v>0</v>
      </c>
      <c r="AF47" s="151">
        <v>0</v>
      </c>
      <c r="AG47" s="35">
        <f t="shared" si="12"/>
        <v>0</v>
      </c>
      <c r="AI47" s="103" t="str">
        <f t="shared" ca="1" si="19"/>
        <v>#</v>
      </c>
      <c r="AJ47" s="150">
        <v>0</v>
      </c>
      <c r="AK47" s="151">
        <v>0</v>
      </c>
      <c r="AL47" s="151">
        <v>0</v>
      </c>
      <c r="AM47" s="151">
        <v>0</v>
      </c>
      <c r="AN47" s="151">
        <v>0</v>
      </c>
      <c r="AO47" s="151">
        <v>0</v>
      </c>
      <c r="AP47" s="151">
        <v>0</v>
      </c>
      <c r="AQ47" s="151">
        <v>0</v>
      </c>
      <c r="AR47" s="151">
        <v>0</v>
      </c>
      <c r="AS47" s="151">
        <v>0</v>
      </c>
      <c r="AT47" s="35">
        <f t="shared" si="13"/>
        <v>0</v>
      </c>
      <c r="AU47" s="103" t="str">
        <f t="shared" si="20"/>
        <v>OK</v>
      </c>
    </row>
    <row r="48" spans="1:47" ht="14.25">
      <c r="A48" s="300"/>
      <c r="B48" s="300"/>
      <c r="C48" s="302"/>
      <c r="D48" s="104" t="s">
        <v>110</v>
      </c>
      <c r="F48" s="103" t="s">
        <v>105</v>
      </c>
      <c r="G48" s="150">
        <v>0</v>
      </c>
      <c r="H48" s="151">
        <v>0</v>
      </c>
      <c r="I48" s="151">
        <v>0</v>
      </c>
      <c r="J48" s="151">
        <v>0</v>
      </c>
      <c r="K48" s="151">
        <v>0</v>
      </c>
      <c r="L48" s="151">
        <v>0</v>
      </c>
      <c r="M48" s="151">
        <v>0</v>
      </c>
      <c r="N48" s="151">
        <v>0</v>
      </c>
      <c r="O48" s="151">
        <v>0</v>
      </c>
      <c r="P48" s="151">
        <v>0</v>
      </c>
      <c r="Q48" s="35">
        <f t="shared" si="11"/>
        <v>0</v>
      </c>
      <c r="S48" s="103" t="str">
        <f t="shared" ca="1" si="17"/>
        <v>#</v>
      </c>
      <c r="T48" s="106">
        <v>0</v>
      </c>
      <c r="V48" s="103" t="str">
        <f t="shared" ca="1" si="18"/>
        <v>#</v>
      </c>
      <c r="W48" s="150">
        <v>0</v>
      </c>
      <c r="X48" s="151">
        <v>0</v>
      </c>
      <c r="Y48" s="151">
        <v>0</v>
      </c>
      <c r="Z48" s="151">
        <v>0</v>
      </c>
      <c r="AA48" s="151">
        <v>0</v>
      </c>
      <c r="AB48" s="151">
        <v>0</v>
      </c>
      <c r="AC48" s="151">
        <v>0</v>
      </c>
      <c r="AD48" s="151">
        <v>0</v>
      </c>
      <c r="AE48" s="151">
        <v>0</v>
      </c>
      <c r="AF48" s="151">
        <v>0</v>
      </c>
      <c r="AG48" s="35">
        <f t="shared" si="12"/>
        <v>0</v>
      </c>
      <c r="AI48" s="103" t="str">
        <f t="shared" ca="1" si="19"/>
        <v>#</v>
      </c>
      <c r="AJ48" s="150">
        <v>0</v>
      </c>
      <c r="AK48" s="151">
        <v>0</v>
      </c>
      <c r="AL48" s="151">
        <v>0</v>
      </c>
      <c r="AM48" s="151">
        <v>0</v>
      </c>
      <c r="AN48" s="151">
        <v>0</v>
      </c>
      <c r="AO48" s="151">
        <v>0</v>
      </c>
      <c r="AP48" s="151">
        <v>0</v>
      </c>
      <c r="AQ48" s="151">
        <v>0</v>
      </c>
      <c r="AR48" s="151">
        <v>0</v>
      </c>
      <c r="AS48" s="151">
        <v>0</v>
      </c>
      <c r="AT48" s="35">
        <f t="shared" si="13"/>
        <v>0</v>
      </c>
      <c r="AU48" s="103" t="str">
        <f t="shared" si="20"/>
        <v>OK</v>
      </c>
    </row>
    <row r="49" spans="1:47" ht="14.25">
      <c r="A49" s="300"/>
      <c r="B49" s="300"/>
      <c r="C49" s="302"/>
      <c r="D49" s="104" t="str">
        <f>D28</f>
        <v>Indirect Intervention</v>
      </c>
      <c r="F49" s="103" t="s">
        <v>105</v>
      </c>
      <c r="G49" s="150">
        <v>0</v>
      </c>
      <c r="H49" s="151">
        <v>0</v>
      </c>
      <c r="I49" s="151">
        <v>0</v>
      </c>
      <c r="J49" s="151">
        <v>0</v>
      </c>
      <c r="K49" s="151">
        <v>0</v>
      </c>
      <c r="L49" s="151">
        <v>0</v>
      </c>
      <c r="M49" s="151">
        <v>0</v>
      </c>
      <c r="N49" s="151">
        <v>0</v>
      </c>
      <c r="O49" s="151">
        <v>0</v>
      </c>
      <c r="P49" s="151">
        <v>0</v>
      </c>
      <c r="Q49" s="35">
        <f t="shared" si="11"/>
        <v>0</v>
      </c>
      <c r="S49" s="103" t="str">
        <f t="shared" ca="1" si="17"/>
        <v>#</v>
      </c>
      <c r="T49" s="106">
        <v>0</v>
      </c>
      <c r="V49" s="103" t="str">
        <f t="shared" ca="1" si="18"/>
        <v>#</v>
      </c>
      <c r="W49" s="150">
        <v>0</v>
      </c>
      <c r="X49" s="151">
        <v>0</v>
      </c>
      <c r="Y49" s="151">
        <v>0</v>
      </c>
      <c r="Z49" s="151">
        <v>0</v>
      </c>
      <c r="AA49" s="151">
        <v>0</v>
      </c>
      <c r="AB49" s="151">
        <v>0</v>
      </c>
      <c r="AC49" s="151">
        <v>0</v>
      </c>
      <c r="AD49" s="151">
        <v>0</v>
      </c>
      <c r="AE49" s="151">
        <v>0</v>
      </c>
      <c r="AF49" s="151">
        <v>0</v>
      </c>
      <c r="AG49" s="35">
        <f t="shared" si="12"/>
        <v>0</v>
      </c>
      <c r="AI49" s="103" t="str">
        <f t="shared" ca="1" si="19"/>
        <v>#</v>
      </c>
      <c r="AJ49" s="150">
        <v>0</v>
      </c>
      <c r="AK49" s="151">
        <v>0</v>
      </c>
      <c r="AL49" s="151">
        <v>0</v>
      </c>
      <c r="AM49" s="151">
        <v>0</v>
      </c>
      <c r="AN49" s="151">
        <v>0</v>
      </c>
      <c r="AO49" s="151">
        <v>0</v>
      </c>
      <c r="AP49" s="151">
        <v>0</v>
      </c>
      <c r="AQ49" s="151">
        <v>0</v>
      </c>
      <c r="AR49" s="151">
        <v>0</v>
      </c>
      <c r="AS49" s="151">
        <v>0</v>
      </c>
      <c r="AT49" s="35">
        <f t="shared" si="13"/>
        <v>0</v>
      </c>
      <c r="AU49" s="103" t="str">
        <f t="shared" si="20"/>
        <v>OK</v>
      </c>
    </row>
    <row r="50" spans="1:47" ht="14.25">
      <c r="A50" s="300"/>
      <c r="B50" s="300"/>
      <c r="C50" s="302"/>
      <c r="D50" s="104" t="s">
        <v>109</v>
      </c>
      <c r="F50" s="103" t="s">
        <v>105</v>
      </c>
      <c r="G50" s="34"/>
      <c r="H50" s="34"/>
      <c r="I50" s="34"/>
      <c r="J50" s="34"/>
      <c r="K50" s="34"/>
      <c r="L50" s="34"/>
      <c r="M50" s="34"/>
      <c r="N50" s="34"/>
      <c r="O50" s="34"/>
      <c r="P50" s="34"/>
      <c r="Q50" s="35">
        <f t="shared" si="11"/>
        <v>0</v>
      </c>
      <c r="S50" s="103" t="str">
        <f t="shared" ca="1" si="17"/>
        <v>#</v>
      </c>
      <c r="T50" s="34"/>
      <c r="V50" s="103" t="str">
        <f t="shared" ca="1" si="18"/>
        <v>#</v>
      </c>
      <c r="W50" s="34"/>
      <c r="X50" s="34"/>
      <c r="Y50" s="34"/>
      <c r="Z50" s="34"/>
      <c r="AA50" s="34"/>
      <c r="AB50" s="34"/>
      <c r="AC50" s="34"/>
      <c r="AD50" s="34"/>
      <c r="AE50" s="34"/>
      <c r="AF50" s="34"/>
      <c r="AG50" s="35">
        <f t="shared" si="12"/>
        <v>0</v>
      </c>
      <c r="AI50" s="103" t="str">
        <f t="shared" ca="1" si="19"/>
        <v>#</v>
      </c>
      <c r="AJ50" s="34"/>
      <c r="AK50" s="34"/>
      <c r="AL50" s="34"/>
      <c r="AM50" s="34"/>
      <c r="AN50" s="34"/>
      <c r="AO50" s="34"/>
      <c r="AP50" s="34"/>
      <c r="AQ50" s="34"/>
      <c r="AR50" s="34"/>
      <c r="AS50" s="34"/>
      <c r="AT50" s="35">
        <f t="shared" si="13"/>
        <v>0</v>
      </c>
      <c r="AU50" s="103" t="str">
        <f t="shared" si="20"/>
        <v>OK</v>
      </c>
    </row>
    <row r="51" spans="1:47" ht="14.25">
      <c r="A51" s="300"/>
      <c r="B51" s="300"/>
      <c r="C51" s="302"/>
      <c r="D51" s="104" t="s">
        <v>108</v>
      </c>
      <c r="F51" s="103" t="s">
        <v>105</v>
      </c>
      <c r="G51" s="34"/>
      <c r="H51" s="34"/>
      <c r="I51" s="34"/>
      <c r="J51" s="34"/>
      <c r="K51" s="34"/>
      <c r="L51" s="34"/>
      <c r="M51" s="34"/>
      <c r="N51" s="34"/>
      <c r="O51" s="34"/>
      <c r="P51" s="34"/>
      <c r="Q51" s="35">
        <f t="shared" si="11"/>
        <v>0</v>
      </c>
      <c r="S51" s="103" t="str">
        <f t="shared" ca="1" si="17"/>
        <v>#</v>
      </c>
      <c r="T51" s="34"/>
      <c r="V51" s="103" t="str">
        <f t="shared" ca="1" si="18"/>
        <v>#</v>
      </c>
      <c r="W51" s="34"/>
      <c r="X51" s="34"/>
      <c r="Y51" s="34"/>
      <c r="Z51" s="34"/>
      <c r="AA51" s="34"/>
      <c r="AB51" s="34"/>
      <c r="AC51" s="34"/>
      <c r="AD51" s="34"/>
      <c r="AE51" s="34"/>
      <c r="AF51" s="34"/>
      <c r="AG51" s="35">
        <f t="shared" si="12"/>
        <v>0</v>
      </c>
      <c r="AI51" s="103" t="str">
        <f t="shared" ca="1" si="19"/>
        <v>#</v>
      </c>
      <c r="AJ51" s="34"/>
      <c r="AK51" s="34"/>
      <c r="AL51" s="34"/>
      <c r="AM51" s="34"/>
      <c r="AN51" s="34"/>
      <c r="AO51" s="34"/>
      <c r="AP51" s="34"/>
      <c r="AQ51" s="34"/>
      <c r="AR51" s="34"/>
      <c r="AS51" s="34"/>
      <c r="AT51" s="35">
        <f t="shared" si="13"/>
        <v>0</v>
      </c>
      <c r="AU51" s="103" t="str">
        <f t="shared" si="20"/>
        <v>OK</v>
      </c>
    </row>
    <row r="52" spans="1:47" ht="14.25">
      <c r="A52" s="300"/>
      <c r="B52" s="300"/>
      <c r="C52" s="302"/>
      <c r="D52" s="104" t="s">
        <v>58</v>
      </c>
      <c r="F52" s="103" t="s">
        <v>105</v>
      </c>
      <c r="G52" s="34"/>
      <c r="H52" s="34"/>
      <c r="I52" s="34"/>
      <c r="J52" s="34"/>
      <c r="K52" s="34"/>
      <c r="L52" s="34"/>
      <c r="M52" s="34"/>
      <c r="N52" s="34"/>
      <c r="O52" s="34"/>
      <c r="P52" s="34"/>
      <c r="Q52" s="35">
        <f t="shared" si="11"/>
        <v>0</v>
      </c>
      <c r="S52" s="103" t="str">
        <f t="shared" ca="1" si="17"/>
        <v>#</v>
      </c>
      <c r="T52" s="34"/>
      <c r="V52" s="103" t="str">
        <f t="shared" ca="1" si="18"/>
        <v>#</v>
      </c>
      <c r="W52" s="34"/>
      <c r="X52" s="34"/>
      <c r="Y52" s="34"/>
      <c r="Z52" s="34"/>
      <c r="AA52" s="34"/>
      <c r="AB52" s="34"/>
      <c r="AC52" s="34"/>
      <c r="AD52" s="34"/>
      <c r="AE52" s="34"/>
      <c r="AF52" s="34"/>
      <c r="AG52" s="35">
        <f t="shared" si="12"/>
        <v>0</v>
      </c>
      <c r="AI52" s="103" t="str">
        <f t="shared" ca="1" si="19"/>
        <v>#</v>
      </c>
      <c r="AJ52" s="34"/>
      <c r="AK52" s="34"/>
      <c r="AL52" s="34"/>
      <c r="AM52" s="34"/>
      <c r="AN52" s="34"/>
      <c r="AO52" s="34"/>
      <c r="AP52" s="34"/>
      <c r="AQ52" s="34"/>
      <c r="AR52" s="34"/>
      <c r="AS52" s="34"/>
      <c r="AT52" s="35">
        <f t="shared" si="13"/>
        <v>0</v>
      </c>
      <c r="AU52" s="103" t="str">
        <f t="shared" si="20"/>
        <v>OK</v>
      </c>
    </row>
    <row r="53" spans="1:47" ht="14.25">
      <c r="A53" s="300"/>
      <c r="B53" s="300"/>
      <c r="C53" s="302"/>
      <c r="D53" s="104" t="s">
        <v>107</v>
      </c>
      <c r="F53" s="103" t="s">
        <v>105</v>
      </c>
      <c r="G53" s="34"/>
      <c r="H53" s="34"/>
      <c r="I53" s="34"/>
      <c r="J53" s="34"/>
      <c r="K53" s="34"/>
      <c r="L53" s="34"/>
      <c r="M53" s="34"/>
      <c r="N53" s="34"/>
      <c r="O53" s="34"/>
      <c r="P53" s="34"/>
      <c r="Q53" s="35">
        <f t="shared" si="11"/>
        <v>0</v>
      </c>
      <c r="S53" s="103" t="str">
        <f t="shared" ca="1" si="17"/>
        <v>#</v>
      </c>
      <c r="T53" s="34"/>
      <c r="V53" s="103" t="str">
        <f t="shared" ca="1" si="18"/>
        <v>#</v>
      </c>
      <c r="W53" s="34"/>
      <c r="X53" s="34"/>
      <c r="Y53" s="34"/>
      <c r="Z53" s="34"/>
      <c r="AA53" s="34"/>
      <c r="AB53" s="34"/>
      <c r="AC53" s="34"/>
      <c r="AD53" s="34"/>
      <c r="AE53" s="34"/>
      <c r="AF53" s="34"/>
      <c r="AG53" s="35">
        <f t="shared" si="12"/>
        <v>0</v>
      </c>
      <c r="AI53" s="103" t="str">
        <f t="shared" ca="1" si="19"/>
        <v>#</v>
      </c>
      <c r="AJ53" s="34"/>
      <c r="AK53" s="34"/>
      <c r="AL53" s="34"/>
      <c r="AM53" s="34"/>
      <c r="AN53" s="34"/>
      <c r="AO53" s="34"/>
      <c r="AP53" s="34"/>
      <c r="AQ53" s="34"/>
      <c r="AR53" s="34"/>
      <c r="AS53" s="34"/>
      <c r="AT53" s="35">
        <f t="shared" si="13"/>
        <v>0</v>
      </c>
      <c r="AU53" s="103" t="str">
        <f t="shared" si="20"/>
        <v>OK</v>
      </c>
    </row>
    <row r="54" spans="1:47" ht="14.25">
      <c r="A54" s="300"/>
      <c r="B54" s="300"/>
      <c r="C54" s="302"/>
      <c r="D54" s="104" t="s">
        <v>106</v>
      </c>
      <c r="F54" s="103" t="s">
        <v>105</v>
      </c>
      <c r="G54" s="150">
        <v>0</v>
      </c>
      <c r="H54" s="151">
        <v>0</v>
      </c>
      <c r="I54" s="151">
        <v>0</v>
      </c>
      <c r="J54" s="151">
        <v>0</v>
      </c>
      <c r="K54" s="151">
        <v>0</v>
      </c>
      <c r="L54" s="151">
        <v>0</v>
      </c>
      <c r="M54" s="151">
        <v>0</v>
      </c>
      <c r="N54" s="151">
        <v>0</v>
      </c>
      <c r="O54" s="151">
        <v>0</v>
      </c>
      <c r="P54" s="151">
        <v>0</v>
      </c>
      <c r="Q54" s="35">
        <f t="shared" si="11"/>
        <v>0</v>
      </c>
      <c r="S54" s="103" t="str">
        <f t="shared" ca="1" si="17"/>
        <v>#</v>
      </c>
      <c r="T54" s="106">
        <v>0</v>
      </c>
      <c r="V54" s="103" t="str">
        <f t="shared" ca="1" si="18"/>
        <v>#</v>
      </c>
      <c r="W54" s="150">
        <v>0</v>
      </c>
      <c r="X54" s="151">
        <v>0</v>
      </c>
      <c r="Y54" s="151">
        <v>0</v>
      </c>
      <c r="Z54" s="151">
        <v>0</v>
      </c>
      <c r="AA54" s="151">
        <v>0</v>
      </c>
      <c r="AB54" s="151">
        <v>0</v>
      </c>
      <c r="AC54" s="151">
        <v>0</v>
      </c>
      <c r="AD54" s="151">
        <v>0</v>
      </c>
      <c r="AE54" s="151">
        <v>0</v>
      </c>
      <c r="AF54" s="151">
        <v>0</v>
      </c>
      <c r="AG54" s="35">
        <f t="shared" si="12"/>
        <v>0</v>
      </c>
      <c r="AI54" s="103" t="str">
        <f t="shared" ca="1" si="19"/>
        <v>#</v>
      </c>
      <c r="AJ54" s="150">
        <v>0</v>
      </c>
      <c r="AK54" s="151">
        <v>0</v>
      </c>
      <c r="AL54" s="151">
        <v>0</v>
      </c>
      <c r="AM54" s="151">
        <v>0</v>
      </c>
      <c r="AN54" s="151">
        <v>0</v>
      </c>
      <c r="AO54" s="151">
        <v>0</v>
      </c>
      <c r="AP54" s="151">
        <v>0</v>
      </c>
      <c r="AQ54" s="151">
        <v>0</v>
      </c>
      <c r="AR54" s="151">
        <v>0</v>
      </c>
      <c r="AS54" s="151">
        <v>0</v>
      </c>
      <c r="AT54" s="35">
        <f t="shared" si="13"/>
        <v>0</v>
      </c>
      <c r="AU54" s="103" t="str">
        <f t="shared" si="20"/>
        <v>OK</v>
      </c>
    </row>
    <row r="55" spans="1:47" ht="14.25">
      <c r="A55" s="301"/>
      <c r="B55" s="301"/>
      <c r="C55" s="105" t="s">
        <v>224</v>
      </c>
      <c r="D55" s="104"/>
      <c r="F55" s="103" t="s">
        <v>105</v>
      </c>
      <c r="G55" s="35">
        <f t="shared" ref="G55:P55" si="21">SUM(G37:G54)</f>
        <v>0.17554095190886021</v>
      </c>
      <c r="H55" s="35">
        <f t="shared" si="21"/>
        <v>130.54673499512805</v>
      </c>
      <c r="I55" s="35">
        <f t="shared" si="21"/>
        <v>105.1534592614905</v>
      </c>
      <c r="J55" s="35">
        <f t="shared" si="21"/>
        <v>19.304714750652852</v>
      </c>
      <c r="K55" s="35">
        <f t="shared" si="21"/>
        <v>5.6229237313015332</v>
      </c>
      <c r="L55" s="35">
        <f t="shared" si="21"/>
        <v>8.0204286359096777</v>
      </c>
      <c r="M55" s="35">
        <f t="shared" si="21"/>
        <v>8.3999231636142362</v>
      </c>
      <c r="N55" s="35">
        <f t="shared" si="21"/>
        <v>2.4454862596743876</v>
      </c>
      <c r="O55" s="35">
        <f t="shared" si="21"/>
        <v>12.907605972265419</v>
      </c>
      <c r="P55" s="35">
        <f t="shared" si="21"/>
        <v>10.629232623137607</v>
      </c>
      <c r="Q55" s="94">
        <f>SUM(G55:P55)</f>
        <v>303.20605034508316</v>
      </c>
      <c r="S55" s="103" t="str">
        <f t="shared" ca="1" si="17"/>
        <v>#</v>
      </c>
      <c r="T55" s="103"/>
      <c r="V55" s="103" t="str">
        <f t="shared" ca="1" si="18"/>
        <v>#</v>
      </c>
      <c r="W55" s="35">
        <f t="shared" ref="W55:AF55" si="22">SUM(W37:W54)</f>
        <v>1269</v>
      </c>
      <c r="X55" s="35">
        <f t="shared" si="22"/>
        <v>4234</v>
      </c>
      <c r="Y55" s="35">
        <f t="shared" si="22"/>
        <v>845</v>
      </c>
      <c r="Z55" s="35">
        <f t="shared" si="22"/>
        <v>90</v>
      </c>
      <c r="AA55" s="35">
        <f t="shared" si="22"/>
        <v>17</v>
      </c>
      <c r="AB55" s="35">
        <f t="shared" si="22"/>
        <v>18</v>
      </c>
      <c r="AC55" s="35">
        <f t="shared" si="22"/>
        <v>16</v>
      </c>
      <c r="AD55" s="35">
        <f t="shared" si="22"/>
        <v>4</v>
      </c>
      <c r="AE55" s="35">
        <f t="shared" si="22"/>
        <v>18</v>
      </c>
      <c r="AF55" s="35">
        <f t="shared" si="22"/>
        <v>9</v>
      </c>
      <c r="AG55" s="94">
        <f t="shared" si="12"/>
        <v>6520</v>
      </c>
      <c r="AI55" s="103" t="str">
        <f t="shared" ca="1" si="19"/>
        <v>#</v>
      </c>
      <c r="AJ55" s="35">
        <f t="shared" ref="AJ55:AS55" si="23">SUM(AJ37:AJ54)</f>
        <v>3268</v>
      </c>
      <c r="AK55" s="35">
        <f t="shared" si="23"/>
        <v>1358</v>
      </c>
      <c r="AL55" s="35">
        <f t="shared" si="23"/>
        <v>710</v>
      </c>
      <c r="AM55" s="35">
        <f t="shared" si="23"/>
        <v>397</v>
      </c>
      <c r="AN55" s="35">
        <f t="shared" si="23"/>
        <v>265</v>
      </c>
      <c r="AO55" s="35">
        <f t="shared" si="23"/>
        <v>319</v>
      </c>
      <c r="AP55" s="35">
        <f t="shared" si="23"/>
        <v>52</v>
      </c>
      <c r="AQ55" s="35">
        <f t="shared" si="23"/>
        <v>74</v>
      </c>
      <c r="AR55" s="35">
        <f t="shared" si="23"/>
        <v>29</v>
      </c>
      <c r="AS55" s="35">
        <f t="shared" si="23"/>
        <v>48</v>
      </c>
      <c r="AT55" s="94">
        <f t="shared" si="13"/>
        <v>6520</v>
      </c>
      <c r="AU55" s="103" t="str">
        <f t="shared" si="20"/>
        <v>OK</v>
      </c>
    </row>
  </sheetData>
  <mergeCells count="6">
    <mergeCell ref="A14:A34"/>
    <mergeCell ref="B14:B34"/>
    <mergeCell ref="C17:C33"/>
    <mergeCell ref="A35:A55"/>
    <mergeCell ref="B35:B55"/>
    <mergeCell ref="C38:C5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8" tint="-0.249977111117893"/>
  </sheetPr>
  <dimension ref="A1:G74"/>
  <sheetViews>
    <sheetView workbookViewId="0"/>
  </sheetViews>
  <sheetFormatPr defaultColWidth="9" defaultRowHeight="12.75"/>
  <cols>
    <col min="1" max="1" width="14.85546875" style="49" customWidth="1"/>
    <col min="2" max="2" width="53" style="49" customWidth="1"/>
    <col min="3" max="3" width="16" style="50" bestFit="1" customWidth="1"/>
    <col min="4" max="4" width="9.28515625" style="50" customWidth="1"/>
    <col min="5" max="5" width="16" style="49" customWidth="1"/>
    <col min="6" max="6" width="53" style="49" customWidth="1"/>
    <col min="7" max="7" width="19.140625" style="49" customWidth="1"/>
    <col min="8" max="46" width="9" style="49"/>
    <col min="47" max="47" width="9.42578125" style="49" bestFit="1" customWidth="1"/>
    <col min="48" max="16384" width="9" style="49"/>
  </cols>
  <sheetData>
    <row r="1" spans="1:7" ht="24.75">
      <c r="A1" s="1" t="str">
        <f>N0_Cover!A1</f>
        <v>RIIO-2 Business Plan Data Template</v>
      </c>
      <c r="B1" s="2"/>
      <c r="C1" s="2"/>
      <c r="D1" s="2"/>
      <c r="E1" s="2"/>
      <c r="F1" s="73"/>
      <c r="G1" s="2"/>
    </row>
    <row r="2" spans="1:7" s="62" customFormat="1" ht="22.5">
      <c r="A2" s="1" t="str">
        <f>N0_Cover!$B$12</f>
        <v>Scottish Power Transmission</v>
      </c>
      <c r="B2" s="4"/>
      <c r="C2" s="4"/>
      <c r="D2" s="4"/>
      <c r="E2" s="4"/>
      <c r="F2" s="4"/>
      <c r="G2" s="4"/>
    </row>
    <row r="3" spans="1:7" s="48" customFormat="1" ht="19.5">
      <c r="A3" s="5" t="str">
        <f>"Workbook " &amp; N0_Cover!$B$14</f>
        <v>Workbook N: NARM</v>
      </c>
      <c r="B3" s="6"/>
      <c r="C3" s="6"/>
      <c r="D3" s="6"/>
      <c r="E3" s="6"/>
      <c r="F3" s="6"/>
      <c r="G3" s="6"/>
    </row>
    <row r="4" spans="1:7" s="48" customFormat="1" ht="19.5">
      <c r="A4" s="7" t="str">
        <f>"Submission Version " &amp; N0_Cover!$B$15 &amp; " - Submitted on " &amp; TEXT(N0_Cover!$B$16,"dd mmm yyyy")</f>
        <v>Submission Version 3.0 - Submitted on 09 Dec 2019</v>
      </c>
      <c r="B4" s="8"/>
      <c r="C4" s="8"/>
      <c r="D4" s="8"/>
      <c r="E4" s="8"/>
      <c r="F4" s="8"/>
      <c r="G4" s="8"/>
    </row>
    <row r="5" spans="1:7" s="48" customFormat="1" ht="19.5">
      <c r="A5" s="7" t="str">
        <f>"Template Version: " &amp; N0_Cover!$B$11</f>
        <v>Template Version: v3.0</v>
      </c>
      <c r="B5" s="8"/>
      <c r="C5" s="8"/>
      <c r="D5" s="8"/>
      <c r="E5" s="8"/>
      <c r="F5" s="8"/>
      <c r="G5" s="8"/>
    </row>
    <row r="6" spans="1:7" s="47" customFormat="1" ht="19.5">
      <c r="A6" s="5" t="str">
        <f ca="1">"Sheet: " &amp;VLOOKUP(RIGHT(CELL("filename",A1),LEN(CELL("filename",A1))-FIND("]",CELL("filename",A1))),'N0.1_Contents'!$A$11:$B$87,2,FALSE)</f>
        <v>Sheet: N0.2 Submission Version History</v>
      </c>
      <c r="B6" s="6"/>
      <c r="C6" s="6"/>
      <c r="D6" s="6"/>
      <c r="E6" s="6"/>
      <c r="F6" s="6"/>
      <c r="G6" s="6"/>
    </row>
    <row r="7" spans="1:7" ht="18">
      <c r="A7" s="7" t="str">
        <f>"Prices Base: " &amp; 'N0.5_Data_Constants'!C13</f>
        <v>Prices Base: 2018/19</v>
      </c>
      <c r="B7" s="8"/>
      <c r="C7" s="8"/>
      <c r="D7" s="8"/>
      <c r="E7" s="8"/>
      <c r="F7" s="8"/>
      <c r="G7" s="8"/>
    </row>
    <row r="8" spans="1:7" s="160" customFormat="1">
      <c r="A8" s="171" t="str">
        <f>"Error Checks: " &amp; IF(ISERROR(MATCH("Error",$A$9:$G$9,0)),"OK","Error")</f>
        <v>Error Checks: OK</v>
      </c>
      <c r="B8" s="172"/>
      <c r="C8" s="172"/>
      <c r="D8" s="172"/>
      <c r="E8" s="172"/>
      <c r="F8" s="172"/>
      <c r="G8" s="172"/>
    </row>
    <row r="9" spans="1:7" s="160" customFormat="1">
      <c r="A9" s="178" t="str">
        <f t="shared" ref="A9:G9" si="0">IF(ISERROR(MATCH("Error",A10:A165,0)),"-","Error")</f>
        <v>-</v>
      </c>
      <c r="B9" s="178" t="str">
        <f t="shared" si="0"/>
        <v>-</v>
      </c>
      <c r="C9" s="178" t="str">
        <f t="shared" si="0"/>
        <v>-</v>
      </c>
      <c r="D9" s="178" t="str">
        <f t="shared" si="0"/>
        <v>-</v>
      </c>
      <c r="E9" s="178" t="str">
        <f t="shared" si="0"/>
        <v>-</v>
      </c>
      <c r="F9" s="178" t="str">
        <f t="shared" si="0"/>
        <v>-</v>
      </c>
      <c r="G9" s="178" t="str">
        <f t="shared" si="0"/>
        <v>-</v>
      </c>
    </row>
    <row r="11" spans="1:7">
      <c r="A11" s="38" t="s">
        <v>235</v>
      </c>
    </row>
    <row r="12" spans="1:7" ht="15">
      <c r="A12" s="271" t="s">
        <v>236</v>
      </c>
      <c r="B12" s="272"/>
    </row>
    <row r="13" spans="1:7" ht="15">
      <c r="A13" s="273" t="s">
        <v>237</v>
      </c>
      <c r="B13" s="274"/>
    </row>
    <row r="16" spans="1:7">
      <c r="A16" s="38" t="s">
        <v>233</v>
      </c>
    </row>
    <row r="17" spans="1:7" ht="14.25" customHeight="1">
      <c r="A17" s="268" t="s">
        <v>183</v>
      </c>
      <c r="B17" s="268"/>
      <c r="C17" s="269"/>
      <c r="D17" s="270" t="s">
        <v>184</v>
      </c>
      <c r="E17" s="268"/>
      <c r="F17" s="268"/>
      <c r="G17" s="268"/>
    </row>
    <row r="18" spans="1:7" ht="28.5" customHeight="1">
      <c r="A18" s="138" t="s">
        <v>231</v>
      </c>
      <c r="B18" s="138" t="s">
        <v>234</v>
      </c>
      <c r="C18" s="145" t="s">
        <v>182</v>
      </c>
      <c r="D18" s="143" t="s">
        <v>177</v>
      </c>
      <c r="E18" s="139" t="s">
        <v>176</v>
      </c>
      <c r="F18" s="138" t="s">
        <v>179</v>
      </c>
      <c r="G18" s="138" t="s">
        <v>232</v>
      </c>
    </row>
    <row r="19" spans="1:7" ht="15">
      <c r="A19" s="161" t="s">
        <v>771</v>
      </c>
      <c r="B19" s="162" t="s">
        <v>773</v>
      </c>
      <c r="C19" s="163">
        <v>43808</v>
      </c>
      <c r="D19" s="164"/>
      <c r="E19" s="161"/>
      <c r="F19" s="162"/>
      <c r="G19" s="165"/>
    </row>
    <row r="20" spans="1:7" ht="30">
      <c r="A20" s="155"/>
      <c r="B20" s="156"/>
      <c r="C20" s="157"/>
      <c r="D20" s="158">
        <v>1</v>
      </c>
      <c r="E20" s="155" t="s">
        <v>774</v>
      </c>
      <c r="F20" s="156" t="s">
        <v>775</v>
      </c>
      <c r="G20" s="159" t="s">
        <v>433</v>
      </c>
    </row>
    <row r="21" spans="1:7" ht="30">
      <c r="A21" s="155"/>
      <c r="B21" s="156"/>
      <c r="C21" s="157"/>
      <c r="D21" s="158"/>
      <c r="E21" s="155" t="s">
        <v>776</v>
      </c>
      <c r="F21" s="156" t="s">
        <v>777</v>
      </c>
      <c r="G21" s="159" t="s">
        <v>433</v>
      </c>
    </row>
    <row r="22" spans="1:7" ht="15">
      <c r="A22" s="155"/>
      <c r="B22" s="156"/>
      <c r="C22" s="157"/>
      <c r="D22" s="158"/>
      <c r="E22" s="155"/>
      <c r="F22" s="156"/>
      <c r="G22" s="159"/>
    </row>
    <row r="23" spans="1:7" ht="15">
      <c r="A23" s="155"/>
      <c r="B23" s="156"/>
      <c r="C23" s="157"/>
      <c r="D23" s="158"/>
      <c r="E23" s="155"/>
      <c r="F23" s="156"/>
      <c r="G23" s="159"/>
    </row>
    <row r="24" spans="1:7" ht="15">
      <c r="A24" s="155"/>
      <c r="B24" s="156"/>
      <c r="C24" s="157"/>
      <c r="D24" s="158"/>
      <c r="E24" s="155"/>
      <c r="F24" s="156"/>
      <c r="G24" s="159"/>
    </row>
    <row r="25" spans="1:7" ht="15">
      <c r="A25" s="155"/>
      <c r="B25" s="156"/>
      <c r="C25" s="157"/>
      <c r="D25" s="158"/>
      <c r="E25" s="155"/>
      <c r="F25" s="156"/>
      <c r="G25" s="159"/>
    </row>
    <row r="26" spans="1:7" ht="15">
      <c r="A26" s="155"/>
      <c r="B26" s="156"/>
      <c r="C26" s="157"/>
      <c r="D26" s="158"/>
      <c r="E26" s="155"/>
      <c r="F26" s="156"/>
      <c r="G26" s="159"/>
    </row>
    <row r="27" spans="1:7" ht="15">
      <c r="A27" s="161"/>
      <c r="B27" s="162"/>
      <c r="C27" s="163"/>
      <c r="D27" s="164"/>
      <c r="E27" s="161"/>
      <c r="F27" s="162"/>
      <c r="G27" s="165"/>
    </row>
    <row r="28" spans="1:7" ht="15">
      <c r="A28" s="155"/>
      <c r="B28" s="156"/>
      <c r="C28" s="157"/>
      <c r="D28" s="158"/>
      <c r="E28" s="155"/>
      <c r="F28" s="156"/>
      <c r="G28" s="159"/>
    </row>
    <row r="29" spans="1:7" ht="15">
      <c r="A29" s="155"/>
      <c r="B29" s="156"/>
      <c r="C29" s="157"/>
      <c r="D29" s="158"/>
      <c r="E29" s="155"/>
      <c r="F29" s="156"/>
      <c r="G29" s="159"/>
    </row>
    <row r="30" spans="1:7" ht="15">
      <c r="A30" s="155"/>
      <c r="B30" s="156"/>
      <c r="C30" s="157"/>
      <c r="D30" s="158"/>
      <c r="E30" s="155"/>
      <c r="F30" s="156"/>
      <c r="G30" s="159"/>
    </row>
    <row r="31" spans="1:7" ht="15">
      <c r="A31" s="155"/>
      <c r="B31" s="156"/>
      <c r="C31" s="157"/>
      <c r="D31" s="158"/>
      <c r="E31" s="155"/>
      <c r="F31" s="156"/>
      <c r="G31" s="159"/>
    </row>
    <row r="32" spans="1:7" ht="15">
      <c r="A32" s="155"/>
      <c r="B32" s="156"/>
      <c r="C32" s="157"/>
      <c r="D32" s="158"/>
      <c r="E32" s="155"/>
      <c r="F32" s="156"/>
      <c r="G32" s="159"/>
    </row>
    <row r="33" spans="1:7" ht="15">
      <c r="A33" s="155"/>
      <c r="B33" s="156"/>
      <c r="C33" s="157"/>
      <c r="D33" s="158"/>
      <c r="E33" s="155"/>
      <c r="F33" s="156"/>
      <c r="G33" s="159"/>
    </row>
    <row r="34" spans="1:7" ht="15">
      <c r="A34" s="155"/>
      <c r="B34" s="156"/>
      <c r="C34" s="157"/>
      <c r="D34" s="158"/>
      <c r="E34" s="155"/>
      <c r="F34" s="156"/>
      <c r="G34" s="159"/>
    </row>
    <row r="35" spans="1:7" ht="15">
      <c r="A35" s="161"/>
      <c r="B35" s="162"/>
      <c r="C35" s="163"/>
      <c r="D35" s="164"/>
      <c r="E35" s="161"/>
      <c r="F35" s="162"/>
      <c r="G35" s="165"/>
    </row>
    <row r="36" spans="1:7" ht="15">
      <c r="A36" s="155"/>
      <c r="B36" s="156"/>
      <c r="C36" s="157"/>
      <c r="D36" s="158"/>
      <c r="E36" s="155"/>
      <c r="F36" s="156"/>
      <c r="G36" s="159"/>
    </row>
    <row r="37" spans="1:7" ht="15">
      <c r="A37" s="155"/>
      <c r="B37" s="156"/>
      <c r="C37" s="157"/>
      <c r="D37" s="158"/>
      <c r="E37" s="155"/>
      <c r="F37" s="156"/>
      <c r="G37" s="159"/>
    </row>
    <row r="38" spans="1:7" ht="15">
      <c r="A38" s="155"/>
      <c r="B38" s="156"/>
      <c r="C38" s="157"/>
      <c r="D38" s="158"/>
      <c r="E38" s="155"/>
      <c r="F38" s="156"/>
      <c r="G38" s="159"/>
    </row>
    <row r="39" spans="1:7" ht="15">
      <c r="A39" s="155"/>
      <c r="B39" s="156"/>
      <c r="C39" s="157"/>
      <c r="D39" s="158"/>
      <c r="E39" s="155"/>
      <c r="F39" s="156"/>
      <c r="G39" s="159"/>
    </row>
    <row r="40" spans="1:7" ht="15">
      <c r="A40" s="155"/>
      <c r="B40" s="156"/>
      <c r="C40" s="157"/>
      <c r="D40" s="158"/>
      <c r="E40" s="155"/>
      <c r="F40" s="156"/>
      <c r="G40" s="159"/>
    </row>
    <row r="41" spans="1:7" ht="15">
      <c r="A41" s="155"/>
      <c r="B41" s="156"/>
      <c r="C41" s="157"/>
      <c r="D41" s="158"/>
      <c r="E41" s="155"/>
      <c r="F41" s="156"/>
      <c r="G41" s="159"/>
    </row>
    <row r="42" spans="1:7" ht="15">
      <c r="A42" s="155"/>
      <c r="B42" s="156"/>
      <c r="C42" s="157"/>
      <c r="D42" s="158"/>
      <c r="E42" s="155"/>
      <c r="F42" s="156"/>
      <c r="G42" s="159"/>
    </row>
    <row r="43" spans="1:7" ht="15">
      <c r="A43" s="161"/>
      <c r="B43" s="162"/>
      <c r="C43" s="163"/>
      <c r="D43" s="164"/>
      <c r="E43" s="161"/>
      <c r="F43" s="162"/>
      <c r="G43" s="165"/>
    </row>
    <row r="44" spans="1:7" ht="15">
      <c r="A44" s="155"/>
      <c r="B44" s="156"/>
      <c r="C44" s="157"/>
      <c r="D44" s="158"/>
      <c r="E44" s="155"/>
      <c r="F44" s="156"/>
      <c r="G44" s="159"/>
    </row>
    <row r="45" spans="1:7" ht="15">
      <c r="A45" s="155"/>
      <c r="B45" s="156"/>
      <c r="C45" s="157"/>
      <c r="D45" s="158"/>
      <c r="E45" s="155"/>
      <c r="F45" s="156"/>
      <c r="G45" s="159"/>
    </row>
    <row r="46" spans="1:7" ht="15">
      <c r="A46" s="155"/>
      <c r="B46" s="156"/>
      <c r="C46" s="157"/>
      <c r="D46" s="158"/>
      <c r="E46" s="155"/>
      <c r="F46" s="156"/>
      <c r="G46" s="159"/>
    </row>
    <row r="47" spans="1:7" ht="15">
      <c r="A47" s="155"/>
      <c r="B47" s="156"/>
      <c r="C47" s="157"/>
      <c r="D47" s="158"/>
      <c r="E47" s="155"/>
      <c r="F47" s="156"/>
      <c r="G47" s="159"/>
    </row>
    <row r="48" spans="1:7" ht="15">
      <c r="A48" s="155"/>
      <c r="B48" s="156"/>
      <c r="C48" s="157"/>
      <c r="D48" s="158"/>
      <c r="E48" s="155"/>
      <c r="F48" s="156"/>
      <c r="G48" s="159"/>
    </row>
    <row r="49" spans="1:7" ht="15">
      <c r="A49" s="155"/>
      <c r="B49" s="156"/>
      <c r="C49" s="157"/>
      <c r="D49" s="158"/>
      <c r="E49" s="155"/>
      <c r="F49" s="156"/>
      <c r="G49" s="159"/>
    </row>
    <row r="50" spans="1:7" ht="15">
      <c r="A50" s="155"/>
      <c r="B50" s="156"/>
      <c r="C50" s="157"/>
      <c r="D50" s="158"/>
      <c r="E50" s="155"/>
      <c r="F50" s="156"/>
      <c r="G50" s="159"/>
    </row>
    <row r="51" spans="1:7" ht="15">
      <c r="A51" s="161"/>
      <c r="B51" s="162"/>
      <c r="C51" s="163"/>
      <c r="D51" s="164"/>
      <c r="E51" s="161"/>
      <c r="F51" s="162"/>
      <c r="G51" s="165"/>
    </row>
    <row r="52" spans="1:7" ht="15">
      <c r="A52" s="155"/>
      <c r="B52" s="156"/>
      <c r="C52" s="157"/>
      <c r="D52" s="158"/>
      <c r="E52" s="155"/>
      <c r="F52" s="156"/>
      <c r="G52" s="159"/>
    </row>
    <row r="53" spans="1:7" ht="15">
      <c r="A53" s="155"/>
      <c r="B53" s="156"/>
      <c r="C53" s="157"/>
      <c r="D53" s="158"/>
      <c r="E53" s="155"/>
      <c r="F53" s="156"/>
      <c r="G53" s="159"/>
    </row>
    <row r="54" spans="1:7" ht="15">
      <c r="A54" s="155"/>
      <c r="B54" s="156"/>
      <c r="C54" s="157"/>
      <c r="D54" s="158"/>
      <c r="E54" s="155"/>
      <c r="F54" s="156"/>
      <c r="G54" s="159"/>
    </row>
    <row r="55" spans="1:7" ht="15">
      <c r="A55" s="155"/>
      <c r="B55" s="156"/>
      <c r="C55" s="157"/>
      <c r="D55" s="158"/>
      <c r="E55" s="155"/>
      <c r="F55" s="156"/>
      <c r="G55" s="159"/>
    </row>
    <row r="56" spans="1:7" ht="15">
      <c r="A56" s="155"/>
      <c r="B56" s="156"/>
      <c r="C56" s="157"/>
      <c r="D56" s="158"/>
      <c r="E56" s="155"/>
      <c r="F56" s="156"/>
      <c r="G56" s="159"/>
    </row>
    <row r="57" spans="1:7" ht="15">
      <c r="A57" s="155"/>
      <c r="B57" s="156"/>
      <c r="C57" s="157"/>
      <c r="D57" s="158"/>
      <c r="E57" s="155"/>
      <c r="F57" s="156"/>
      <c r="G57" s="159"/>
    </row>
    <row r="58" spans="1:7" ht="15">
      <c r="A58" s="155"/>
      <c r="B58" s="156"/>
      <c r="C58" s="157"/>
      <c r="D58" s="158"/>
      <c r="E58" s="155"/>
      <c r="F58" s="156"/>
      <c r="G58" s="159"/>
    </row>
    <row r="59" spans="1:7" ht="15">
      <c r="A59" s="161"/>
      <c r="B59" s="162"/>
      <c r="C59" s="163"/>
      <c r="D59" s="164"/>
      <c r="E59" s="161"/>
      <c r="F59" s="162"/>
      <c r="G59" s="165"/>
    </row>
    <row r="60" spans="1:7" ht="15">
      <c r="A60" s="155"/>
      <c r="B60" s="156"/>
      <c r="C60" s="157"/>
      <c r="D60" s="158"/>
      <c r="E60" s="155"/>
      <c r="F60" s="156"/>
      <c r="G60" s="159"/>
    </row>
    <row r="61" spans="1:7" ht="15">
      <c r="A61" s="155"/>
      <c r="B61" s="156"/>
      <c r="C61" s="157"/>
      <c r="D61" s="158"/>
      <c r="E61" s="155"/>
      <c r="F61" s="156"/>
      <c r="G61" s="159"/>
    </row>
    <row r="62" spans="1:7" ht="15">
      <c r="A62" s="155"/>
      <c r="B62" s="156"/>
      <c r="C62" s="157"/>
      <c r="D62" s="158"/>
      <c r="E62" s="155"/>
      <c r="F62" s="156"/>
      <c r="G62" s="159"/>
    </row>
    <row r="63" spans="1:7" ht="15">
      <c r="A63" s="155"/>
      <c r="B63" s="156"/>
      <c r="C63" s="157"/>
      <c r="D63" s="158"/>
      <c r="E63" s="155"/>
      <c r="F63" s="156"/>
      <c r="G63" s="159"/>
    </row>
    <row r="64" spans="1:7" ht="15">
      <c r="A64" s="155"/>
      <c r="B64" s="156"/>
      <c r="C64" s="157"/>
      <c r="D64" s="158"/>
      <c r="E64" s="155"/>
      <c r="F64" s="156"/>
      <c r="G64" s="159"/>
    </row>
    <row r="65" spans="1:7" ht="15">
      <c r="A65" s="155"/>
      <c r="B65" s="156"/>
      <c r="C65" s="157"/>
      <c r="D65" s="158"/>
      <c r="E65" s="155"/>
      <c r="F65" s="156"/>
      <c r="G65" s="159"/>
    </row>
    <row r="66" spans="1:7" ht="15">
      <c r="A66" s="155"/>
      <c r="B66" s="156"/>
      <c r="C66" s="157"/>
      <c r="D66" s="158"/>
      <c r="E66" s="155"/>
      <c r="F66" s="156"/>
      <c r="G66" s="159"/>
    </row>
    <row r="67" spans="1:7" ht="15">
      <c r="A67" s="161"/>
      <c r="B67" s="162"/>
      <c r="C67" s="163"/>
      <c r="D67" s="164"/>
      <c r="E67" s="161"/>
      <c r="F67" s="162"/>
      <c r="G67" s="165"/>
    </row>
    <row r="68" spans="1:7" ht="15">
      <c r="A68" s="155"/>
      <c r="B68" s="156"/>
      <c r="C68" s="157"/>
      <c r="D68" s="158"/>
      <c r="E68" s="155"/>
      <c r="F68" s="156"/>
      <c r="G68" s="159"/>
    </row>
    <row r="69" spans="1:7" ht="15">
      <c r="A69" s="155"/>
      <c r="B69" s="156"/>
      <c r="C69" s="157"/>
      <c r="D69" s="158"/>
      <c r="E69" s="155"/>
      <c r="F69" s="156"/>
      <c r="G69" s="159"/>
    </row>
    <row r="70" spans="1:7" ht="15">
      <c r="A70" s="155"/>
      <c r="B70" s="156"/>
      <c r="C70" s="157"/>
      <c r="D70" s="158"/>
      <c r="E70" s="155"/>
      <c r="F70" s="156"/>
      <c r="G70" s="159"/>
    </row>
    <row r="71" spans="1:7" ht="15">
      <c r="A71" s="155"/>
      <c r="B71" s="156"/>
      <c r="C71" s="157"/>
      <c r="D71" s="158"/>
      <c r="E71" s="155"/>
      <c r="F71" s="156"/>
      <c r="G71" s="159"/>
    </row>
    <row r="72" spans="1:7" ht="15">
      <c r="A72" s="155"/>
      <c r="B72" s="156"/>
      <c r="C72" s="157"/>
      <c r="D72" s="158"/>
      <c r="E72" s="155"/>
      <c r="F72" s="156"/>
      <c r="G72" s="159"/>
    </row>
    <row r="73" spans="1:7" ht="15">
      <c r="A73" s="155"/>
      <c r="B73" s="156"/>
      <c r="C73" s="157"/>
      <c r="D73" s="158"/>
      <c r="E73" s="155"/>
      <c r="F73" s="156"/>
      <c r="G73" s="159"/>
    </row>
    <row r="74" spans="1:7" ht="15">
      <c r="A74" s="155"/>
      <c r="B74" s="156"/>
      <c r="C74" s="157"/>
      <c r="D74" s="158"/>
      <c r="E74" s="155"/>
      <c r="F74" s="156"/>
      <c r="G74" s="159"/>
    </row>
  </sheetData>
  <mergeCells count="4">
    <mergeCell ref="A17:C17"/>
    <mergeCell ref="D17:G17"/>
    <mergeCell ref="A12:B12"/>
    <mergeCell ref="A13:B13"/>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7030A0"/>
  </sheetPr>
  <dimension ref="A1:AU55"/>
  <sheetViews>
    <sheetView workbookViewId="0"/>
  </sheetViews>
  <sheetFormatPr defaultColWidth="9" defaultRowHeight="12.75"/>
  <cols>
    <col min="1" max="2" width="3.42578125" style="101" customWidth="1"/>
    <col min="3" max="3" width="51.28515625" style="101" bestFit="1" customWidth="1"/>
    <col min="4" max="4" width="46.5703125" style="101" bestFit="1" customWidth="1"/>
    <col min="5" max="5" width="1" style="101" customWidth="1"/>
    <col min="6" max="6" width="6.28515625" style="102" customWidth="1"/>
    <col min="7" max="17" width="9" style="101"/>
    <col min="18" max="18" width="1" style="101" customWidth="1"/>
    <col min="19" max="19" width="6.28515625" style="102" customWidth="1"/>
    <col min="20" max="20" width="9" style="101"/>
    <col min="21" max="21" width="1" style="101" customWidth="1"/>
    <col min="22" max="22" width="6.28515625" style="102" customWidth="1"/>
    <col min="23" max="33" width="9" style="101"/>
    <col min="34" max="34" width="1" style="101" customWidth="1"/>
    <col min="35" max="35" width="6.28515625" style="102" customWidth="1"/>
    <col min="36" max="46" width="9" style="101"/>
    <col min="47" max="47" width="9.42578125" style="101" bestFit="1" customWidth="1"/>
    <col min="48" max="16384" width="9" style="101"/>
  </cols>
  <sheetData>
    <row r="1" spans="1:47" ht="24.75">
      <c r="A1" s="1" t="str">
        <f>N0_Cover!A1</f>
        <v>RIIO-2 Business Plan Data Template</v>
      </c>
      <c r="B1" s="1"/>
      <c r="C1" s="2"/>
      <c r="D1" s="2"/>
      <c r="E1" s="2"/>
      <c r="F1" s="73"/>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row>
    <row r="2" spans="1:47" ht="22.5">
      <c r="A2" s="1" t="str">
        <f>N0_Cover!$B$12</f>
        <v>Scottish Power Transmission</v>
      </c>
      <c r="B2" s="1"/>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row>
    <row r="3" spans="1:47" ht="19.5">
      <c r="A3" s="5" t="str">
        <f>"Workbook " &amp; N0_Cover!$B$12</f>
        <v>Workbook Scottish Power Transmission</v>
      </c>
      <c r="B3" s="5"/>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row>
    <row r="4" spans="1:47" ht="18">
      <c r="A4" s="7" t="str">
        <f>"Submission Version " &amp; N0_Cover!$B$15 &amp; " - Submitted on " &amp; TEXT(N0_Cover!$B$16,"dd mmm yyyy")</f>
        <v>Submission Version 3.0 - Submitted on 09 Dec 2019</v>
      </c>
      <c r="B4" s="7"/>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row>
    <row r="5" spans="1:47" ht="18">
      <c r="A5" s="7" t="str">
        <f>"Template Version: " &amp; N0_Cover!$B$11</f>
        <v>Template Version: v3.0</v>
      </c>
      <c r="B5" s="7"/>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row>
    <row r="6" spans="1:47" ht="19.5">
      <c r="A6" s="5" t="str">
        <f ca="1">"Sheet: " &amp;VLOOKUP(RIGHT(CELL("filename",A1),LEN(CELL("filename",A1))-FIND("]",CELL("filename",A1))),'N0.1_Contents'!$A$11:$B$87,2,FALSE)</f>
        <v>Sheet: N3.13 132kV OHL Tower</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row>
    <row r="7" spans="1:47" ht="18">
      <c r="A7" s="7" t="str">
        <f>"Prices Base: " &amp; 'N0.5_Data_Constants'!C13</f>
        <v>Prices Base: 2018/19</v>
      </c>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row>
    <row r="8" spans="1:47" s="168" customFormat="1">
      <c r="A8" s="171" t="str">
        <f ca="1">"Error Checks: " &amp; IF(ISERROR(MATCH("Error",$A$9:$AU$9,0)),"OK","Error")</f>
        <v>Error Checks: OK</v>
      </c>
      <c r="B8" s="171"/>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row>
    <row r="9" spans="1:47" s="168" customFormat="1">
      <c r="A9" s="173" t="str">
        <f t="shared" ref="A9:AU9" ca="1" si="0">IF(ISERROR(MATCH("Error",A10:A55,0)),"-","Error")</f>
        <v>-</v>
      </c>
      <c r="B9" s="173" t="str">
        <f t="shared" si="0"/>
        <v>-</v>
      </c>
      <c r="C9" s="173" t="str">
        <f t="shared" si="0"/>
        <v>-</v>
      </c>
      <c r="D9" s="173" t="str">
        <f t="shared" si="0"/>
        <v>-</v>
      </c>
      <c r="E9" s="173" t="str">
        <f t="shared" si="0"/>
        <v>-</v>
      </c>
      <c r="F9" s="173" t="str">
        <f t="shared" si="0"/>
        <v>-</v>
      </c>
      <c r="G9" s="173" t="str">
        <f t="shared" si="0"/>
        <v>-</v>
      </c>
      <c r="H9" s="173" t="str">
        <f t="shared" si="0"/>
        <v>-</v>
      </c>
      <c r="I9" s="173" t="str">
        <f t="shared" si="0"/>
        <v>-</v>
      </c>
      <c r="J9" s="173" t="str">
        <f t="shared" si="0"/>
        <v>-</v>
      </c>
      <c r="K9" s="173" t="str">
        <f t="shared" si="0"/>
        <v>-</v>
      </c>
      <c r="L9" s="173" t="str">
        <f t="shared" si="0"/>
        <v>-</v>
      </c>
      <c r="M9" s="173" t="str">
        <f t="shared" si="0"/>
        <v>-</v>
      </c>
      <c r="N9" s="173" t="str">
        <f t="shared" si="0"/>
        <v>-</v>
      </c>
      <c r="O9" s="173" t="str">
        <f t="shared" si="0"/>
        <v>-</v>
      </c>
      <c r="P9" s="173" t="str">
        <f t="shared" si="0"/>
        <v>-</v>
      </c>
      <c r="Q9" s="173" t="str">
        <f t="shared" si="0"/>
        <v>-</v>
      </c>
      <c r="R9" s="173" t="str">
        <f t="shared" si="0"/>
        <v>-</v>
      </c>
      <c r="S9" s="173" t="str">
        <f t="shared" ca="1" si="0"/>
        <v>-</v>
      </c>
      <c r="T9" s="173" t="str">
        <f t="shared" si="0"/>
        <v>-</v>
      </c>
      <c r="U9" s="173" t="str">
        <f t="shared" si="0"/>
        <v>-</v>
      </c>
      <c r="V9" s="173" t="str">
        <f t="shared" ca="1" si="0"/>
        <v>-</v>
      </c>
      <c r="W9" s="173" t="str">
        <f t="shared" si="0"/>
        <v>-</v>
      </c>
      <c r="X9" s="173" t="str">
        <f t="shared" ca="1" si="0"/>
        <v>-</v>
      </c>
      <c r="Y9" s="173" t="str">
        <f t="shared" si="0"/>
        <v>-</v>
      </c>
      <c r="Z9" s="173" t="str">
        <f t="shared" si="0"/>
        <v>-</v>
      </c>
      <c r="AA9" s="173" t="str">
        <f t="shared" si="0"/>
        <v>-</v>
      </c>
      <c r="AB9" s="173" t="str">
        <f t="shared" si="0"/>
        <v>-</v>
      </c>
      <c r="AC9" s="173" t="str">
        <f t="shared" si="0"/>
        <v>-</v>
      </c>
      <c r="AD9" s="173" t="str">
        <f t="shared" si="0"/>
        <v>-</v>
      </c>
      <c r="AE9" s="173" t="str">
        <f t="shared" si="0"/>
        <v>-</v>
      </c>
      <c r="AF9" s="173" t="str">
        <f t="shared" si="0"/>
        <v>-</v>
      </c>
      <c r="AG9" s="173" t="str">
        <f t="shared" si="0"/>
        <v>-</v>
      </c>
      <c r="AH9" s="173" t="str">
        <f t="shared" si="0"/>
        <v>-</v>
      </c>
      <c r="AI9" s="173" t="str">
        <f t="shared" ca="1" si="0"/>
        <v>-</v>
      </c>
      <c r="AJ9" s="173" t="str">
        <f t="shared" si="0"/>
        <v>-</v>
      </c>
      <c r="AK9" s="173" t="str">
        <f t="shared" si="0"/>
        <v>-</v>
      </c>
      <c r="AL9" s="173" t="str">
        <f t="shared" si="0"/>
        <v>-</v>
      </c>
      <c r="AM9" s="173" t="str">
        <f t="shared" si="0"/>
        <v>-</v>
      </c>
      <c r="AN9" s="173" t="str">
        <f t="shared" si="0"/>
        <v>-</v>
      </c>
      <c r="AO9" s="173" t="str">
        <f t="shared" si="0"/>
        <v>-</v>
      </c>
      <c r="AP9" s="173" t="str">
        <f t="shared" si="0"/>
        <v>-</v>
      </c>
      <c r="AQ9" s="173" t="str">
        <f t="shared" si="0"/>
        <v>-</v>
      </c>
      <c r="AR9" s="173" t="str">
        <f t="shared" si="0"/>
        <v>-</v>
      </c>
      <c r="AS9" s="173" t="str">
        <f t="shared" si="0"/>
        <v>-</v>
      </c>
      <c r="AT9" s="173" t="str">
        <f t="shared" si="0"/>
        <v>-</v>
      </c>
      <c r="AU9" s="173" t="str">
        <f t="shared" si="0"/>
        <v>-</v>
      </c>
    </row>
    <row r="12" spans="1:47" ht="19.5">
      <c r="A12" s="11" t="str">
        <f ca="1">SUBSTITUTE(VLOOKUP(RIGHT(CELL("filename",A1),LEN(CELL("filename",A1))-FIND("]",CELL("filename",A1))),'N0.1_Contents'!$A$11:$B$87,2,FALSE), LEFT(VLOOKUP(RIGHT(CELL("filename",A1),LEN(CELL("filename",A1))-FIND("]",CELL("filename",A1))),'N0.1_Contents'!$A$11:$B$87,2,FALSE),FIND(" ",VLOOKUP(RIGHT(CELL("filename",A1),LEN(CELL("filename",A1))-FIND("]",CELL("filename",A1))),'N0.1_Contents'!$A$11:$B$87,2,FALSE))),"")</f>
        <v>132kV OHL Tower</v>
      </c>
      <c r="B12" s="11"/>
      <c r="D12"/>
      <c r="F12" s="11" t="s">
        <v>0</v>
      </c>
      <c r="S12" s="11" t="s">
        <v>2</v>
      </c>
      <c r="W12" s="190" t="s">
        <v>331</v>
      </c>
      <c r="X12" s="189" t="str">
        <f ca="1">VLOOKUP(A12, 'N0.6_Lookup_References'!A14:B50, 2, FALSE)</f>
        <v>#</v>
      </c>
      <c r="AI12" s="11"/>
    </row>
    <row r="13" spans="1:47" ht="15">
      <c r="C13" s="12"/>
      <c r="D13"/>
      <c r="S13" s="124" t="s">
        <v>152</v>
      </c>
      <c r="V13" s="124" t="s">
        <v>150</v>
      </c>
      <c r="AI13" s="124" t="s">
        <v>151</v>
      </c>
    </row>
    <row r="14" spans="1:47" s="112" customFormat="1" ht="13.9" customHeight="1" thickBot="1">
      <c r="A14" s="297" t="s">
        <v>24</v>
      </c>
      <c r="B14" s="299" t="s">
        <v>384</v>
      </c>
      <c r="C14" s="111"/>
      <c r="D14" s="104"/>
      <c r="E14" s="101"/>
      <c r="F14" s="110" t="s">
        <v>53</v>
      </c>
      <c r="G14" s="109" t="s">
        <v>14</v>
      </c>
      <c r="H14" s="21" t="s">
        <v>15</v>
      </c>
      <c r="I14" s="22" t="s">
        <v>16</v>
      </c>
      <c r="J14" s="23" t="s">
        <v>17</v>
      </c>
      <c r="K14" s="24" t="s">
        <v>18</v>
      </c>
      <c r="L14" s="25" t="s">
        <v>19</v>
      </c>
      <c r="M14" s="26" t="s">
        <v>20</v>
      </c>
      <c r="N14" s="29" t="s">
        <v>21</v>
      </c>
      <c r="O14" s="27" t="s">
        <v>22</v>
      </c>
      <c r="P14" s="31" t="s">
        <v>23</v>
      </c>
      <c r="Q14" s="108" t="s">
        <v>29</v>
      </c>
      <c r="R14" s="101"/>
      <c r="S14" s="110" t="s">
        <v>53</v>
      </c>
      <c r="T14" s="110" t="s">
        <v>94</v>
      </c>
      <c r="U14" s="101"/>
      <c r="V14" s="110" t="s">
        <v>53</v>
      </c>
      <c r="W14" s="109" t="s">
        <v>14</v>
      </c>
      <c r="X14" s="21" t="s">
        <v>15</v>
      </c>
      <c r="Y14" s="22" t="s">
        <v>16</v>
      </c>
      <c r="Z14" s="23" t="s">
        <v>17</v>
      </c>
      <c r="AA14" s="24" t="s">
        <v>18</v>
      </c>
      <c r="AB14" s="25" t="s">
        <v>19</v>
      </c>
      <c r="AC14" s="26" t="s">
        <v>20</v>
      </c>
      <c r="AD14" s="29" t="s">
        <v>21</v>
      </c>
      <c r="AE14" s="27" t="s">
        <v>22</v>
      </c>
      <c r="AF14" s="31" t="s">
        <v>23</v>
      </c>
      <c r="AG14" s="108" t="s">
        <v>29</v>
      </c>
      <c r="AH14" s="101"/>
      <c r="AI14" s="110" t="s">
        <v>53</v>
      </c>
      <c r="AJ14" s="109" t="s">
        <v>5</v>
      </c>
      <c r="AK14" s="21" t="s">
        <v>6</v>
      </c>
      <c r="AL14" s="22" t="s">
        <v>7</v>
      </c>
      <c r="AM14" s="23" t="s">
        <v>8</v>
      </c>
      <c r="AN14" s="24" t="s">
        <v>9</v>
      </c>
      <c r="AO14" s="25" t="s">
        <v>116</v>
      </c>
      <c r="AP14" s="26" t="s">
        <v>117</v>
      </c>
      <c r="AQ14" s="29" t="s">
        <v>118</v>
      </c>
      <c r="AR14" s="27" t="s">
        <v>119</v>
      </c>
      <c r="AS14" s="31" t="s">
        <v>120</v>
      </c>
      <c r="AT14" s="108" t="s">
        <v>29</v>
      </c>
      <c r="AU14" s="108" t="s">
        <v>47</v>
      </c>
    </row>
    <row r="15" spans="1:47" s="112" customFormat="1" ht="14.25" customHeight="1">
      <c r="A15" s="298"/>
      <c r="B15" s="300"/>
      <c r="C15" s="107" t="s">
        <v>383</v>
      </c>
      <c r="D15" s="104"/>
      <c r="E15" s="101"/>
      <c r="F15" s="103" t="s">
        <v>205</v>
      </c>
      <c r="G15" s="34"/>
      <c r="H15" s="34"/>
      <c r="I15" s="34"/>
      <c r="J15" s="34"/>
      <c r="K15" s="34"/>
      <c r="L15" s="34"/>
      <c r="M15" s="34"/>
      <c r="N15" s="34"/>
      <c r="O15" s="34"/>
      <c r="P15" s="34"/>
      <c r="Q15" s="35">
        <f t="shared" ref="Q15:Q34" si="1">SUM(G15:P15)</f>
        <v>0</v>
      </c>
      <c r="R15" s="101"/>
      <c r="S15" s="103"/>
      <c r="T15" s="34"/>
      <c r="U15" s="101"/>
      <c r="V15" s="103"/>
      <c r="W15" s="34"/>
      <c r="X15" s="34"/>
      <c r="Y15" s="34"/>
      <c r="Z15" s="34"/>
      <c r="AA15" s="34"/>
      <c r="AB15" s="34"/>
      <c r="AC15" s="34"/>
      <c r="AD15" s="34"/>
      <c r="AE15" s="34"/>
      <c r="AF15" s="34"/>
      <c r="AG15" s="35">
        <f t="shared" ref="AG15:AG33" si="2">SUM(W15:AF15)</f>
        <v>0</v>
      </c>
      <c r="AH15" s="101"/>
      <c r="AI15" s="103"/>
      <c r="AJ15" s="34"/>
      <c r="AK15" s="34"/>
      <c r="AL15" s="34"/>
      <c r="AM15" s="34"/>
      <c r="AN15" s="34"/>
      <c r="AO15" s="34"/>
      <c r="AP15" s="34"/>
      <c r="AQ15" s="34"/>
      <c r="AR15" s="34"/>
      <c r="AS15" s="34"/>
      <c r="AT15" s="35">
        <f t="shared" ref="AT15:AT33" si="3">SUM(AJ15:AS15)</f>
        <v>0</v>
      </c>
      <c r="AU15" s="103"/>
    </row>
    <row r="16" spans="1:47" s="112" customFormat="1" ht="14.25">
      <c r="A16" s="298"/>
      <c r="B16" s="300"/>
      <c r="C16" s="105" t="s">
        <v>554</v>
      </c>
      <c r="D16" s="104"/>
      <c r="E16" s="101"/>
      <c r="F16" s="103" t="s">
        <v>105</v>
      </c>
      <c r="G16" s="150">
        <v>6.7909345560064277E-3</v>
      </c>
      <c r="H16" s="150">
        <v>57.296175243124864</v>
      </c>
      <c r="I16" s="150">
        <v>52.18888845957656</v>
      </c>
      <c r="J16" s="150">
        <v>2.3717606255475561</v>
      </c>
      <c r="K16" s="150">
        <v>16.820660830060696</v>
      </c>
      <c r="L16" s="150">
        <v>13.85154087506247</v>
      </c>
      <c r="M16" s="150">
        <v>11.872667895128373</v>
      </c>
      <c r="N16" s="150">
        <v>24.761541626306755</v>
      </c>
      <c r="O16" s="150">
        <v>0</v>
      </c>
      <c r="P16" s="150">
        <v>13.372496410172918</v>
      </c>
      <c r="Q16" s="35">
        <f t="shared" si="1"/>
        <v>192.54252289953618</v>
      </c>
      <c r="R16" s="101"/>
      <c r="S16" s="103" t="str">
        <f ca="1">$X$12</f>
        <v>#</v>
      </c>
      <c r="T16" s="34"/>
      <c r="U16" s="101"/>
      <c r="V16" s="103" t="str">
        <f ca="1">$X$12</f>
        <v>#</v>
      </c>
      <c r="W16" s="150">
        <v>100</v>
      </c>
      <c r="X16" s="150">
        <v>2644</v>
      </c>
      <c r="Y16" s="150">
        <v>280</v>
      </c>
      <c r="Z16" s="150">
        <v>7</v>
      </c>
      <c r="AA16" s="150">
        <v>35</v>
      </c>
      <c r="AB16" s="150">
        <v>21</v>
      </c>
      <c r="AC16" s="150">
        <v>16</v>
      </c>
      <c r="AD16" s="150">
        <v>28</v>
      </c>
      <c r="AE16" s="150">
        <v>0</v>
      </c>
      <c r="AF16" s="150">
        <v>9</v>
      </c>
      <c r="AG16" s="35">
        <f t="shared" si="2"/>
        <v>3140</v>
      </c>
      <c r="AH16" s="101"/>
      <c r="AI16" s="103" t="str">
        <f ca="1">$X$12</f>
        <v>#</v>
      </c>
      <c r="AJ16" s="150">
        <v>307</v>
      </c>
      <c r="AK16" s="150">
        <v>518</v>
      </c>
      <c r="AL16" s="150">
        <v>351</v>
      </c>
      <c r="AM16" s="150">
        <v>225</v>
      </c>
      <c r="AN16" s="150">
        <v>189</v>
      </c>
      <c r="AO16" s="150">
        <v>595</v>
      </c>
      <c r="AP16" s="150">
        <v>138</v>
      </c>
      <c r="AQ16" s="150">
        <v>73</v>
      </c>
      <c r="AR16" s="150">
        <v>99</v>
      </c>
      <c r="AS16" s="150">
        <v>645</v>
      </c>
      <c r="AT16" s="35">
        <f t="shared" si="3"/>
        <v>3140</v>
      </c>
      <c r="AU16" s="103" t="str">
        <f>IF(ABS(AG16-AT16)&lt;0.01,"OK","Error")</f>
        <v>OK</v>
      </c>
    </row>
    <row r="17" spans="1:47" s="112" customFormat="1" ht="14.25">
      <c r="A17" s="298"/>
      <c r="B17" s="300"/>
      <c r="C17" s="302" t="s">
        <v>115</v>
      </c>
      <c r="D17" s="104" t="s">
        <v>206</v>
      </c>
      <c r="E17" s="101"/>
      <c r="F17" s="103" t="s">
        <v>105</v>
      </c>
      <c r="G17" s="150">
        <v>0</v>
      </c>
      <c r="H17" s="151">
        <v>0</v>
      </c>
      <c r="I17" s="151">
        <v>0</v>
      </c>
      <c r="J17" s="151">
        <v>0</v>
      </c>
      <c r="K17" s="151">
        <v>0</v>
      </c>
      <c r="L17" s="151">
        <v>0</v>
      </c>
      <c r="M17" s="151">
        <v>0</v>
      </c>
      <c r="N17" s="151">
        <v>0</v>
      </c>
      <c r="O17" s="151">
        <v>0</v>
      </c>
      <c r="P17" s="151">
        <v>0</v>
      </c>
      <c r="Q17" s="35">
        <f t="shared" si="1"/>
        <v>0</v>
      </c>
      <c r="R17" s="101"/>
      <c r="S17" s="103" t="str">
        <f t="shared" ref="S17:S34" ca="1" si="4">$X$12</f>
        <v>#</v>
      </c>
      <c r="T17" s="106">
        <v>0</v>
      </c>
      <c r="U17" s="101"/>
      <c r="V17" s="103" t="str">
        <f t="shared" ref="V17:V34" ca="1" si="5">$X$12</f>
        <v>#</v>
      </c>
      <c r="W17" s="150">
        <v>0</v>
      </c>
      <c r="X17" s="151">
        <v>0</v>
      </c>
      <c r="Y17" s="151">
        <v>0</v>
      </c>
      <c r="Z17" s="151">
        <v>0</v>
      </c>
      <c r="AA17" s="151">
        <v>0</v>
      </c>
      <c r="AB17" s="151">
        <v>0</v>
      </c>
      <c r="AC17" s="151">
        <v>0</v>
      </c>
      <c r="AD17" s="151">
        <v>0</v>
      </c>
      <c r="AE17" s="151">
        <v>0</v>
      </c>
      <c r="AF17" s="151">
        <v>0</v>
      </c>
      <c r="AG17" s="35">
        <f t="shared" si="2"/>
        <v>0</v>
      </c>
      <c r="AH17" s="101"/>
      <c r="AI17" s="103" t="str">
        <f t="shared" ref="AI17:AI34" ca="1" si="6">$X$12</f>
        <v>#</v>
      </c>
      <c r="AJ17" s="150">
        <v>0</v>
      </c>
      <c r="AK17" s="151">
        <v>0</v>
      </c>
      <c r="AL17" s="151">
        <v>0</v>
      </c>
      <c r="AM17" s="151">
        <v>0</v>
      </c>
      <c r="AN17" s="151">
        <v>0</v>
      </c>
      <c r="AO17" s="151">
        <v>0</v>
      </c>
      <c r="AP17" s="151">
        <v>0</v>
      </c>
      <c r="AQ17" s="151">
        <v>0</v>
      </c>
      <c r="AR17" s="151">
        <v>0</v>
      </c>
      <c r="AS17" s="151">
        <v>0</v>
      </c>
      <c r="AT17" s="35">
        <f t="shared" si="3"/>
        <v>0</v>
      </c>
      <c r="AU17" s="103" t="str">
        <f t="shared" ref="AU17:AU34" si="7">IF(ABS(AG17-AT17)&lt;0.01,"OK","Error")</f>
        <v>OK</v>
      </c>
    </row>
    <row r="18" spans="1:47" s="112" customFormat="1" ht="14.25">
      <c r="A18" s="298"/>
      <c r="B18" s="300"/>
      <c r="C18" s="302"/>
      <c r="D18" s="104" t="s">
        <v>207</v>
      </c>
      <c r="E18" s="101"/>
      <c r="F18" s="103" t="s">
        <v>105</v>
      </c>
      <c r="G18" s="150">
        <v>0</v>
      </c>
      <c r="H18" s="151">
        <v>0</v>
      </c>
      <c r="I18" s="151">
        <v>-0.53724084878317024</v>
      </c>
      <c r="J18" s="151">
        <v>0</v>
      </c>
      <c r="K18" s="151">
        <v>0</v>
      </c>
      <c r="L18" s="151">
        <v>0</v>
      </c>
      <c r="M18" s="151">
        <v>0</v>
      </c>
      <c r="N18" s="151">
        <v>0</v>
      </c>
      <c r="O18" s="151">
        <v>0</v>
      </c>
      <c r="P18" s="151">
        <v>0</v>
      </c>
      <c r="Q18" s="35">
        <f t="shared" si="1"/>
        <v>-0.53724084878317024</v>
      </c>
      <c r="R18" s="101"/>
      <c r="S18" s="103" t="str">
        <f t="shared" ca="1" si="4"/>
        <v>#</v>
      </c>
      <c r="T18" s="106">
        <v>47</v>
      </c>
      <c r="U18" s="101"/>
      <c r="V18" s="103" t="str">
        <f t="shared" ca="1" si="5"/>
        <v>#</v>
      </c>
      <c r="W18" s="150">
        <v>0</v>
      </c>
      <c r="X18" s="151">
        <v>-47</v>
      </c>
      <c r="Y18" s="151">
        <v>0</v>
      </c>
      <c r="Z18" s="151">
        <v>0</v>
      </c>
      <c r="AA18" s="151">
        <v>0</v>
      </c>
      <c r="AB18" s="151">
        <v>0</v>
      </c>
      <c r="AC18" s="151">
        <v>0</v>
      </c>
      <c r="AD18" s="151">
        <v>0</v>
      </c>
      <c r="AE18" s="151">
        <v>0</v>
      </c>
      <c r="AF18" s="151">
        <v>0</v>
      </c>
      <c r="AG18" s="35">
        <f t="shared" si="2"/>
        <v>-47</v>
      </c>
      <c r="AH18" s="101"/>
      <c r="AI18" s="103" t="str">
        <f t="shared" ca="1" si="6"/>
        <v>#</v>
      </c>
      <c r="AJ18" s="150">
        <v>-3</v>
      </c>
      <c r="AK18" s="151">
        <v>0</v>
      </c>
      <c r="AL18" s="151">
        <v>0</v>
      </c>
      <c r="AM18" s="151">
        <v>0</v>
      </c>
      <c r="AN18" s="151">
        <v>0</v>
      </c>
      <c r="AO18" s="151">
        <v>-44</v>
      </c>
      <c r="AP18" s="151">
        <v>0</v>
      </c>
      <c r="AQ18" s="151">
        <v>0</v>
      </c>
      <c r="AR18" s="151">
        <v>0</v>
      </c>
      <c r="AS18" s="151">
        <v>0</v>
      </c>
      <c r="AT18" s="35">
        <f t="shared" si="3"/>
        <v>-47</v>
      </c>
      <c r="AU18" s="103" t="str">
        <f t="shared" si="7"/>
        <v>OK</v>
      </c>
    </row>
    <row r="19" spans="1:47" s="112" customFormat="1" ht="14.25">
      <c r="A19" s="298"/>
      <c r="B19" s="300"/>
      <c r="C19" s="302"/>
      <c r="D19" s="104" t="s">
        <v>3</v>
      </c>
      <c r="E19" s="101"/>
      <c r="F19" s="103" t="s">
        <v>105</v>
      </c>
      <c r="G19" s="150">
        <v>2.9953855938237919E-6</v>
      </c>
      <c r="H19" s="151">
        <v>5.4065387323647087</v>
      </c>
      <c r="I19" s="151">
        <v>2.5832332937275524</v>
      </c>
      <c r="J19" s="151">
        <v>2.4115028528086677</v>
      </c>
      <c r="K19" s="151">
        <v>-11.357762845891772</v>
      </c>
      <c r="L19" s="151">
        <v>2.8953930801111465</v>
      </c>
      <c r="M19" s="151">
        <v>-4.0563631550116117</v>
      </c>
      <c r="N19" s="151">
        <v>-0.27962638681288965</v>
      </c>
      <c r="O19" s="151">
        <v>30.966533261576036</v>
      </c>
      <c r="P19" s="151">
        <v>3.1038028773037567</v>
      </c>
      <c r="Q19" s="35">
        <f t="shared" si="1"/>
        <v>31.673254705561188</v>
      </c>
      <c r="R19" s="101"/>
      <c r="S19" s="103" t="str">
        <f t="shared" ca="1" si="4"/>
        <v>#</v>
      </c>
      <c r="T19" s="34"/>
      <c r="U19" s="101"/>
      <c r="V19" s="103" t="str">
        <f t="shared" ca="1" si="5"/>
        <v>#</v>
      </c>
      <c r="W19" s="150">
        <v>0</v>
      </c>
      <c r="X19" s="151">
        <v>-10</v>
      </c>
      <c r="Y19" s="151">
        <v>0</v>
      </c>
      <c r="Z19" s="151">
        <v>8</v>
      </c>
      <c r="AA19" s="151">
        <v>-25</v>
      </c>
      <c r="AB19" s="151">
        <v>6</v>
      </c>
      <c r="AC19" s="151">
        <v>-6</v>
      </c>
      <c r="AD19" s="151">
        <v>-1</v>
      </c>
      <c r="AE19" s="151">
        <v>28</v>
      </c>
      <c r="AF19" s="151">
        <v>0</v>
      </c>
      <c r="AG19" s="35">
        <f t="shared" si="2"/>
        <v>0</v>
      </c>
      <c r="AH19" s="101"/>
      <c r="AI19" s="103" t="str">
        <f t="shared" ca="1" si="6"/>
        <v>#</v>
      </c>
      <c r="AJ19" s="150">
        <v>118</v>
      </c>
      <c r="AK19" s="151">
        <v>-91</v>
      </c>
      <c r="AL19" s="151">
        <v>-33</v>
      </c>
      <c r="AM19" s="151">
        <v>-38</v>
      </c>
      <c r="AN19" s="151">
        <v>14</v>
      </c>
      <c r="AO19" s="151">
        <v>-85</v>
      </c>
      <c r="AP19" s="151">
        <v>71</v>
      </c>
      <c r="AQ19" s="151">
        <v>10</v>
      </c>
      <c r="AR19" s="151">
        <v>-32</v>
      </c>
      <c r="AS19" s="151">
        <v>66</v>
      </c>
      <c r="AT19" s="35">
        <f t="shared" si="3"/>
        <v>0</v>
      </c>
      <c r="AU19" s="103" t="str">
        <f t="shared" si="7"/>
        <v>OK</v>
      </c>
    </row>
    <row r="20" spans="1:47" s="112" customFormat="1" ht="14.25">
      <c r="A20" s="298"/>
      <c r="B20" s="300"/>
      <c r="C20" s="302"/>
      <c r="D20" s="104" t="s">
        <v>114</v>
      </c>
      <c r="E20" s="101"/>
      <c r="F20" s="103" t="s">
        <v>105</v>
      </c>
      <c r="G20" s="150">
        <v>0</v>
      </c>
      <c r="H20" s="151">
        <v>0</v>
      </c>
      <c r="I20" s="151">
        <v>0</v>
      </c>
      <c r="J20" s="151">
        <v>0</v>
      </c>
      <c r="K20" s="151">
        <v>0</v>
      </c>
      <c r="L20" s="151">
        <v>0</v>
      </c>
      <c r="M20" s="151">
        <v>0</v>
      </c>
      <c r="N20" s="151">
        <v>0</v>
      </c>
      <c r="O20" s="151">
        <v>0</v>
      </c>
      <c r="P20" s="151">
        <v>0</v>
      </c>
      <c r="Q20" s="35">
        <f t="shared" si="1"/>
        <v>0</v>
      </c>
      <c r="R20" s="101"/>
      <c r="S20" s="103" t="str">
        <f t="shared" ca="1" si="4"/>
        <v>#</v>
      </c>
      <c r="T20" s="106">
        <v>0</v>
      </c>
      <c r="U20" s="101"/>
      <c r="V20" s="103" t="str">
        <f t="shared" ca="1" si="5"/>
        <v>#</v>
      </c>
      <c r="W20" s="150">
        <v>0</v>
      </c>
      <c r="X20" s="151">
        <v>0</v>
      </c>
      <c r="Y20" s="151">
        <v>0</v>
      </c>
      <c r="Z20" s="151">
        <v>0</v>
      </c>
      <c r="AA20" s="151">
        <v>0</v>
      </c>
      <c r="AB20" s="151">
        <v>0</v>
      </c>
      <c r="AC20" s="151">
        <v>0</v>
      </c>
      <c r="AD20" s="151">
        <v>0</v>
      </c>
      <c r="AE20" s="151">
        <v>0</v>
      </c>
      <c r="AF20" s="151">
        <v>0</v>
      </c>
      <c r="AG20" s="35">
        <f t="shared" si="2"/>
        <v>0</v>
      </c>
      <c r="AH20" s="101"/>
      <c r="AI20" s="103" t="str">
        <f t="shared" ca="1" si="6"/>
        <v>#</v>
      </c>
      <c r="AJ20" s="150">
        <v>0</v>
      </c>
      <c r="AK20" s="151">
        <v>0</v>
      </c>
      <c r="AL20" s="151">
        <v>0</v>
      </c>
      <c r="AM20" s="151">
        <v>0</v>
      </c>
      <c r="AN20" s="151">
        <v>0</v>
      </c>
      <c r="AO20" s="151">
        <v>0</v>
      </c>
      <c r="AP20" s="151">
        <v>0</v>
      </c>
      <c r="AQ20" s="151">
        <v>0</v>
      </c>
      <c r="AR20" s="151">
        <v>0</v>
      </c>
      <c r="AS20" s="151">
        <v>0</v>
      </c>
      <c r="AT20" s="35">
        <f t="shared" si="3"/>
        <v>0</v>
      </c>
      <c r="AU20" s="103" t="str">
        <f t="shared" si="7"/>
        <v>OK</v>
      </c>
    </row>
    <row r="21" spans="1:47" s="112" customFormat="1" ht="14.25">
      <c r="A21" s="298"/>
      <c r="B21" s="300"/>
      <c r="C21" s="302"/>
      <c r="D21" s="104" t="s">
        <v>104</v>
      </c>
      <c r="E21" s="101"/>
      <c r="F21" s="103" t="s">
        <v>105</v>
      </c>
      <c r="G21" s="34"/>
      <c r="H21" s="34"/>
      <c r="I21" s="34"/>
      <c r="J21" s="34"/>
      <c r="K21" s="34"/>
      <c r="L21" s="34"/>
      <c r="M21" s="34"/>
      <c r="N21" s="34"/>
      <c r="O21" s="34"/>
      <c r="P21" s="34"/>
      <c r="Q21" s="35">
        <f t="shared" si="1"/>
        <v>0</v>
      </c>
      <c r="R21" s="101"/>
      <c r="S21" s="103" t="str">
        <f t="shared" ca="1" si="4"/>
        <v>#</v>
      </c>
      <c r="T21" s="34"/>
      <c r="U21" s="101"/>
      <c r="V21" s="103" t="str">
        <f t="shared" ca="1" si="5"/>
        <v>#</v>
      </c>
      <c r="W21" s="34"/>
      <c r="X21" s="34"/>
      <c r="Y21" s="34"/>
      <c r="Z21" s="34"/>
      <c r="AA21" s="34"/>
      <c r="AB21" s="34"/>
      <c r="AC21" s="34"/>
      <c r="AD21" s="34"/>
      <c r="AE21" s="34"/>
      <c r="AF21" s="34"/>
      <c r="AG21" s="35">
        <f t="shared" si="2"/>
        <v>0</v>
      </c>
      <c r="AH21" s="101"/>
      <c r="AI21" s="103" t="str">
        <f t="shared" ca="1" si="6"/>
        <v>#</v>
      </c>
      <c r="AJ21" s="34"/>
      <c r="AK21" s="34"/>
      <c r="AL21" s="34"/>
      <c r="AM21" s="34"/>
      <c r="AN21" s="34"/>
      <c r="AO21" s="34"/>
      <c r="AP21" s="34"/>
      <c r="AQ21" s="34"/>
      <c r="AR21" s="34"/>
      <c r="AS21" s="34"/>
      <c r="AT21" s="35">
        <f t="shared" si="3"/>
        <v>0</v>
      </c>
      <c r="AU21" s="103" t="str">
        <f t="shared" si="7"/>
        <v>OK</v>
      </c>
    </row>
    <row r="22" spans="1:47" s="112" customFormat="1" ht="14.25">
      <c r="A22" s="298"/>
      <c r="B22" s="300"/>
      <c r="C22" s="302"/>
      <c r="D22" s="104" t="s">
        <v>113</v>
      </c>
      <c r="E22" s="101"/>
      <c r="F22" s="103" t="s">
        <v>105</v>
      </c>
      <c r="G22" s="150">
        <v>0</v>
      </c>
      <c r="H22" s="151">
        <v>0</v>
      </c>
      <c r="I22" s="151">
        <v>0</v>
      </c>
      <c r="J22" s="151">
        <v>0</v>
      </c>
      <c r="K22" s="151">
        <v>0</v>
      </c>
      <c r="L22" s="151">
        <v>0</v>
      </c>
      <c r="M22" s="151">
        <v>0</v>
      </c>
      <c r="N22" s="151">
        <v>0</v>
      </c>
      <c r="O22" s="151">
        <v>0</v>
      </c>
      <c r="P22" s="151">
        <v>0</v>
      </c>
      <c r="Q22" s="35">
        <f t="shared" si="1"/>
        <v>0</v>
      </c>
      <c r="R22" s="101"/>
      <c r="S22" s="103" t="str">
        <f t="shared" ca="1" si="4"/>
        <v>#</v>
      </c>
      <c r="T22" s="106">
        <v>0</v>
      </c>
      <c r="U22" s="101"/>
      <c r="V22" s="103" t="str">
        <f t="shared" ca="1" si="5"/>
        <v>#</v>
      </c>
      <c r="W22" s="150">
        <v>0</v>
      </c>
      <c r="X22" s="151">
        <v>0</v>
      </c>
      <c r="Y22" s="151">
        <v>0</v>
      </c>
      <c r="Z22" s="151">
        <v>0</v>
      </c>
      <c r="AA22" s="151">
        <v>0</v>
      </c>
      <c r="AB22" s="151">
        <v>0</v>
      </c>
      <c r="AC22" s="151">
        <v>0</v>
      </c>
      <c r="AD22" s="151">
        <v>0</v>
      </c>
      <c r="AE22" s="151">
        <v>0</v>
      </c>
      <c r="AF22" s="151">
        <v>0</v>
      </c>
      <c r="AG22" s="35">
        <f t="shared" si="2"/>
        <v>0</v>
      </c>
      <c r="AH22" s="101"/>
      <c r="AI22" s="103" t="str">
        <f t="shared" ca="1" si="6"/>
        <v>#</v>
      </c>
      <c r="AJ22" s="150">
        <v>0</v>
      </c>
      <c r="AK22" s="151">
        <v>0</v>
      </c>
      <c r="AL22" s="151">
        <v>0</v>
      </c>
      <c r="AM22" s="151">
        <v>0</v>
      </c>
      <c r="AN22" s="151">
        <v>0</v>
      </c>
      <c r="AO22" s="151">
        <v>0</v>
      </c>
      <c r="AP22" s="151">
        <v>0</v>
      </c>
      <c r="AQ22" s="151">
        <v>0</v>
      </c>
      <c r="AR22" s="151">
        <v>0</v>
      </c>
      <c r="AS22" s="151">
        <v>0</v>
      </c>
      <c r="AT22" s="35">
        <f t="shared" si="3"/>
        <v>0</v>
      </c>
      <c r="AU22" s="103" t="str">
        <f t="shared" si="7"/>
        <v>OK</v>
      </c>
    </row>
    <row r="23" spans="1:47" s="112" customFormat="1" ht="14.25">
      <c r="A23" s="298"/>
      <c r="B23" s="300"/>
      <c r="C23" s="302"/>
      <c r="D23" s="104" t="s">
        <v>389</v>
      </c>
      <c r="E23" s="101"/>
      <c r="F23" s="103" t="s">
        <v>105</v>
      </c>
      <c r="G23" s="150">
        <v>0</v>
      </c>
      <c r="H23" s="151">
        <v>0</v>
      </c>
      <c r="I23" s="151">
        <v>0</v>
      </c>
      <c r="J23" s="151">
        <v>0</v>
      </c>
      <c r="K23" s="151">
        <v>0</v>
      </c>
      <c r="L23" s="151">
        <v>0</v>
      </c>
      <c r="M23" s="151">
        <v>0</v>
      </c>
      <c r="N23" s="151">
        <v>0</v>
      </c>
      <c r="O23" s="151">
        <v>0</v>
      </c>
      <c r="P23" s="151">
        <v>0</v>
      </c>
      <c r="Q23" s="35">
        <f t="shared" si="1"/>
        <v>0</v>
      </c>
      <c r="R23" s="101"/>
      <c r="S23" s="103" t="str">
        <f t="shared" ca="1" si="4"/>
        <v>#</v>
      </c>
      <c r="T23" s="106">
        <v>0</v>
      </c>
      <c r="U23" s="101"/>
      <c r="V23" s="103" t="str">
        <f t="shared" ca="1" si="5"/>
        <v>#</v>
      </c>
      <c r="W23" s="150">
        <v>0</v>
      </c>
      <c r="X23" s="151">
        <v>0</v>
      </c>
      <c r="Y23" s="151">
        <v>0</v>
      </c>
      <c r="Z23" s="151">
        <v>0</v>
      </c>
      <c r="AA23" s="151">
        <v>0</v>
      </c>
      <c r="AB23" s="151">
        <v>0</v>
      </c>
      <c r="AC23" s="151">
        <v>0</v>
      </c>
      <c r="AD23" s="151">
        <v>0</v>
      </c>
      <c r="AE23" s="151">
        <v>0</v>
      </c>
      <c r="AF23" s="151">
        <v>0</v>
      </c>
      <c r="AG23" s="35">
        <f t="shared" si="2"/>
        <v>0</v>
      </c>
      <c r="AH23" s="101"/>
      <c r="AI23" s="103" t="str">
        <f t="shared" ca="1" si="6"/>
        <v>#</v>
      </c>
      <c r="AJ23" s="150">
        <v>0</v>
      </c>
      <c r="AK23" s="151">
        <v>0</v>
      </c>
      <c r="AL23" s="151">
        <v>0</v>
      </c>
      <c r="AM23" s="151">
        <v>0</v>
      </c>
      <c r="AN23" s="151">
        <v>0</v>
      </c>
      <c r="AO23" s="151">
        <v>0</v>
      </c>
      <c r="AP23" s="151">
        <v>0</v>
      </c>
      <c r="AQ23" s="151">
        <v>0</v>
      </c>
      <c r="AR23" s="151">
        <v>0</v>
      </c>
      <c r="AS23" s="151">
        <v>0</v>
      </c>
      <c r="AT23" s="35">
        <f t="shared" si="3"/>
        <v>0</v>
      </c>
      <c r="AU23" s="103" t="str">
        <f t="shared" si="7"/>
        <v>OK</v>
      </c>
    </row>
    <row r="24" spans="1:47" s="112" customFormat="1" ht="14.25">
      <c r="A24" s="298"/>
      <c r="B24" s="300"/>
      <c r="C24" s="302"/>
      <c r="D24" s="104" t="s">
        <v>112</v>
      </c>
      <c r="E24" s="101"/>
      <c r="F24" s="103" t="s">
        <v>105</v>
      </c>
      <c r="G24" s="150">
        <v>0</v>
      </c>
      <c r="H24" s="151">
        <v>0</v>
      </c>
      <c r="I24" s="151">
        <v>0</v>
      </c>
      <c r="J24" s="151">
        <v>0</v>
      </c>
      <c r="K24" s="151">
        <v>0</v>
      </c>
      <c r="L24" s="151">
        <v>0</v>
      </c>
      <c r="M24" s="151">
        <v>0</v>
      </c>
      <c r="N24" s="151">
        <v>0</v>
      </c>
      <c r="O24" s="151">
        <v>0</v>
      </c>
      <c r="P24" s="151">
        <v>0</v>
      </c>
      <c r="Q24" s="35">
        <f t="shared" si="1"/>
        <v>0</v>
      </c>
      <c r="R24" s="101"/>
      <c r="S24" s="103" t="str">
        <f t="shared" ca="1" si="4"/>
        <v>#</v>
      </c>
      <c r="T24" s="106">
        <v>0</v>
      </c>
      <c r="U24" s="101"/>
      <c r="V24" s="103" t="str">
        <f t="shared" ca="1" si="5"/>
        <v>#</v>
      </c>
      <c r="W24" s="150">
        <v>0</v>
      </c>
      <c r="X24" s="151">
        <v>0</v>
      </c>
      <c r="Y24" s="151">
        <v>0</v>
      </c>
      <c r="Z24" s="151">
        <v>0</v>
      </c>
      <c r="AA24" s="151">
        <v>0</v>
      </c>
      <c r="AB24" s="151">
        <v>0</v>
      </c>
      <c r="AC24" s="151">
        <v>0</v>
      </c>
      <c r="AD24" s="151">
        <v>0</v>
      </c>
      <c r="AE24" s="151">
        <v>0</v>
      </c>
      <c r="AF24" s="151">
        <v>0</v>
      </c>
      <c r="AG24" s="35">
        <f t="shared" si="2"/>
        <v>0</v>
      </c>
      <c r="AH24" s="101"/>
      <c r="AI24" s="103" t="str">
        <f t="shared" ca="1" si="6"/>
        <v>#</v>
      </c>
      <c r="AJ24" s="150">
        <v>0</v>
      </c>
      <c r="AK24" s="151">
        <v>0</v>
      </c>
      <c r="AL24" s="151">
        <v>0</v>
      </c>
      <c r="AM24" s="151">
        <v>0</v>
      </c>
      <c r="AN24" s="151">
        <v>0</v>
      </c>
      <c r="AO24" s="151">
        <v>0</v>
      </c>
      <c r="AP24" s="151">
        <v>0</v>
      </c>
      <c r="AQ24" s="151">
        <v>0</v>
      </c>
      <c r="AR24" s="151">
        <v>0</v>
      </c>
      <c r="AS24" s="151">
        <v>0</v>
      </c>
      <c r="AT24" s="35">
        <f t="shared" si="3"/>
        <v>0</v>
      </c>
      <c r="AU24" s="103" t="str">
        <f t="shared" si="7"/>
        <v>OK</v>
      </c>
    </row>
    <row r="25" spans="1:47" s="112" customFormat="1" ht="14.25">
      <c r="A25" s="298"/>
      <c r="B25" s="300"/>
      <c r="C25" s="302"/>
      <c r="D25" s="104" t="s">
        <v>111</v>
      </c>
      <c r="E25" s="101"/>
      <c r="F25" s="103" t="s">
        <v>105</v>
      </c>
      <c r="G25" s="150">
        <v>0</v>
      </c>
      <c r="H25" s="151">
        <v>0</v>
      </c>
      <c r="I25" s="151">
        <v>0</v>
      </c>
      <c r="J25" s="151">
        <v>0</v>
      </c>
      <c r="K25" s="151">
        <v>0</v>
      </c>
      <c r="L25" s="151">
        <v>0</v>
      </c>
      <c r="M25" s="151">
        <v>0</v>
      </c>
      <c r="N25" s="151">
        <v>0</v>
      </c>
      <c r="O25" s="151">
        <v>0</v>
      </c>
      <c r="P25" s="151">
        <v>0</v>
      </c>
      <c r="Q25" s="35">
        <f t="shared" si="1"/>
        <v>0</v>
      </c>
      <c r="R25" s="101"/>
      <c r="S25" s="103" t="str">
        <f t="shared" ca="1" si="4"/>
        <v>#</v>
      </c>
      <c r="T25" s="106">
        <v>0</v>
      </c>
      <c r="U25" s="101"/>
      <c r="V25" s="103" t="str">
        <f t="shared" ca="1" si="5"/>
        <v>#</v>
      </c>
      <c r="W25" s="150">
        <v>0</v>
      </c>
      <c r="X25" s="151">
        <v>0</v>
      </c>
      <c r="Y25" s="151">
        <v>0</v>
      </c>
      <c r="Z25" s="151">
        <v>0</v>
      </c>
      <c r="AA25" s="151">
        <v>0</v>
      </c>
      <c r="AB25" s="151">
        <v>0</v>
      </c>
      <c r="AC25" s="151">
        <v>0</v>
      </c>
      <c r="AD25" s="151">
        <v>0</v>
      </c>
      <c r="AE25" s="151">
        <v>0</v>
      </c>
      <c r="AF25" s="151">
        <v>0</v>
      </c>
      <c r="AG25" s="35">
        <f t="shared" si="2"/>
        <v>0</v>
      </c>
      <c r="AH25" s="101"/>
      <c r="AI25" s="103" t="str">
        <f t="shared" ca="1" si="6"/>
        <v>#</v>
      </c>
      <c r="AJ25" s="150">
        <v>0</v>
      </c>
      <c r="AK25" s="151">
        <v>0</v>
      </c>
      <c r="AL25" s="151">
        <v>0</v>
      </c>
      <c r="AM25" s="151">
        <v>0</v>
      </c>
      <c r="AN25" s="151">
        <v>0</v>
      </c>
      <c r="AO25" s="151">
        <v>0</v>
      </c>
      <c r="AP25" s="151">
        <v>0</v>
      </c>
      <c r="AQ25" s="151">
        <v>0</v>
      </c>
      <c r="AR25" s="151">
        <v>0</v>
      </c>
      <c r="AS25" s="151">
        <v>0</v>
      </c>
      <c r="AT25" s="35">
        <f t="shared" si="3"/>
        <v>0</v>
      </c>
      <c r="AU25" s="103" t="str">
        <f t="shared" si="7"/>
        <v>OK</v>
      </c>
    </row>
    <row r="26" spans="1:47" s="112" customFormat="1" ht="14.25">
      <c r="A26" s="298"/>
      <c r="B26" s="300"/>
      <c r="C26" s="302"/>
      <c r="D26" s="104" t="s">
        <v>390</v>
      </c>
      <c r="E26" s="101"/>
      <c r="F26" s="103" t="s">
        <v>105</v>
      </c>
      <c r="G26" s="150">
        <v>0</v>
      </c>
      <c r="H26" s="151">
        <v>0</v>
      </c>
      <c r="I26" s="151">
        <v>0</v>
      </c>
      <c r="J26" s="151">
        <v>0</v>
      </c>
      <c r="K26" s="151">
        <v>0</v>
      </c>
      <c r="L26" s="151">
        <v>0</v>
      </c>
      <c r="M26" s="151">
        <v>0</v>
      </c>
      <c r="N26" s="151">
        <v>0</v>
      </c>
      <c r="O26" s="151">
        <v>0</v>
      </c>
      <c r="P26" s="151">
        <v>0</v>
      </c>
      <c r="Q26" s="35">
        <f t="shared" si="1"/>
        <v>0</v>
      </c>
      <c r="R26" s="101"/>
      <c r="S26" s="103" t="str">
        <f t="shared" ca="1" si="4"/>
        <v>#</v>
      </c>
      <c r="T26" s="106">
        <v>0</v>
      </c>
      <c r="U26" s="101"/>
      <c r="V26" s="103" t="str">
        <f t="shared" ca="1" si="5"/>
        <v>#</v>
      </c>
      <c r="W26" s="150">
        <v>0</v>
      </c>
      <c r="X26" s="151">
        <v>0</v>
      </c>
      <c r="Y26" s="151">
        <v>0</v>
      </c>
      <c r="Z26" s="151">
        <v>0</v>
      </c>
      <c r="AA26" s="151">
        <v>0</v>
      </c>
      <c r="AB26" s="151">
        <v>0</v>
      </c>
      <c r="AC26" s="151">
        <v>0</v>
      </c>
      <c r="AD26" s="151">
        <v>0</v>
      </c>
      <c r="AE26" s="151">
        <v>0</v>
      </c>
      <c r="AF26" s="151">
        <v>0</v>
      </c>
      <c r="AG26" s="35">
        <f t="shared" si="2"/>
        <v>0</v>
      </c>
      <c r="AH26" s="101"/>
      <c r="AI26" s="103" t="str">
        <f t="shared" ca="1" si="6"/>
        <v>#</v>
      </c>
      <c r="AJ26" s="150">
        <v>0</v>
      </c>
      <c r="AK26" s="151">
        <v>0</v>
      </c>
      <c r="AL26" s="151">
        <v>0</v>
      </c>
      <c r="AM26" s="151">
        <v>0</v>
      </c>
      <c r="AN26" s="151">
        <v>0</v>
      </c>
      <c r="AO26" s="151">
        <v>0</v>
      </c>
      <c r="AP26" s="151">
        <v>0</v>
      </c>
      <c r="AQ26" s="151">
        <v>0</v>
      </c>
      <c r="AR26" s="151">
        <v>0</v>
      </c>
      <c r="AS26" s="151">
        <v>0</v>
      </c>
      <c r="AT26" s="35">
        <f t="shared" si="3"/>
        <v>0</v>
      </c>
      <c r="AU26" s="103" t="str">
        <f t="shared" si="7"/>
        <v>OK</v>
      </c>
    </row>
    <row r="27" spans="1:47" s="112" customFormat="1" ht="14.25">
      <c r="A27" s="298"/>
      <c r="B27" s="300"/>
      <c r="C27" s="302"/>
      <c r="D27" s="104" t="s">
        <v>110</v>
      </c>
      <c r="E27" s="101"/>
      <c r="F27" s="103" t="s">
        <v>105</v>
      </c>
      <c r="G27" s="150">
        <v>0</v>
      </c>
      <c r="H27" s="151">
        <v>0</v>
      </c>
      <c r="I27" s="151">
        <v>0</v>
      </c>
      <c r="J27" s="151">
        <v>0</v>
      </c>
      <c r="K27" s="151">
        <v>0</v>
      </c>
      <c r="L27" s="151">
        <v>0</v>
      </c>
      <c r="M27" s="151">
        <v>0</v>
      </c>
      <c r="N27" s="151">
        <v>0</v>
      </c>
      <c r="O27" s="151">
        <v>0</v>
      </c>
      <c r="P27" s="151">
        <v>0</v>
      </c>
      <c r="Q27" s="35">
        <f t="shared" si="1"/>
        <v>0</v>
      </c>
      <c r="R27" s="101"/>
      <c r="S27" s="103" t="str">
        <f t="shared" ca="1" si="4"/>
        <v>#</v>
      </c>
      <c r="T27" s="106">
        <v>0</v>
      </c>
      <c r="U27" s="101"/>
      <c r="V27" s="103" t="str">
        <f t="shared" ca="1" si="5"/>
        <v>#</v>
      </c>
      <c r="W27" s="150">
        <v>0</v>
      </c>
      <c r="X27" s="151">
        <v>0</v>
      </c>
      <c r="Y27" s="151">
        <v>0</v>
      </c>
      <c r="Z27" s="151">
        <v>0</v>
      </c>
      <c r="AA27" s="151">
        <v>0</v>
      </c>
      <c r="AB27" s="151">
        <v>0</v>
      </c>
      <c r="AC27" s="151">
        <v>0</v>
      </c>
      <c r="AD27" s="151">
        <v>0</v>
      </c>
      <c r="AE27" s="151">
        <v>0</v>
      </c>
      <c r="AF27" s="151">
        <v>0</v>
      </c>
      <c r="AG27" s="35">
        <f t="shared" si="2"/>
        <v>0</v>
      </c>
      <c r="AH27" s="101"/>
      <c r="AI27" s="103" t="str">
        <f t="shared" ca="1" si="6"/>
        <v>#</v>
      </c>
      <c r="AJ27" s="150">
        <v>0</v>
      </c>
      <c r="AK27" s="151">
        <v>0</v>
      </c>
      <c r="AL27" s="151">
        <v>0</v>
      </c>
      <c r="AM27" s="151">
        <v>0</v>
      </c>
      <c r="AN27" s="151">
        <v>0</v>
      </c>
      <c r="AO27" s="151">
        <v>0</v>
      </c>
      <c r="AP27" s="151">
        <v>0</v>
      </c>
      <c r="AQ27" s="151">
        <v>0</v>
      </c>
      <c r="AR27" s="151">
        <v>0</v>
      </c>
      <c r="AS27" s="151">
        <v>0</v>
      </c>
      <c r="AT27" s="35">
        <f t="shared" si="3"/>
        <v>0</v>
      </c>
      <c r="AU27" s="103" t="str">
        <f t="shared" si="7"/>
        <v>OK</v>
      </c>
    </row>
    <row r="28" spans="1:47" s="112" customFormat="1" ht="14.25">
      <c r="A28" s="298"/>
      <c r="B28" s="300"/>
      <c r="C28" s="302"/>
      <c r="D28" s="104" t="str">
        <f>'N1.1_Intervention_Definitions'!A17</f>
        <v>Indirect Intervention</v>
      </c>
      <c r="E28" s="101"/>
      <c r="F28" s="103" t="s">
        <v>105</v>
      </c>
      <c r="G28" s="150">
        <v>0</v>
      </c>
      <c r="H28" s="151">
        <v>0</v>
      </c>
      <c r="I28" s="151">
        <v>0</v>
      </c>
      <c r="J28" s="151">
        <v>0</v>
      </c>
      <c r="K28" s="151">
        <v>0</v>
      </c>
      <c r="L28" s="151">
        <v>0</v>
      </c>
      <c r="M28" s="151">
        <v>0</v>
      </c>
      <c r="N28" s="151">
        <v>0</v>
      </c>
      <c r="O28" s="151">
        <v>0</v>
      </c>
      <c r="P28" s="151">
        <v>0</v>
      </c>
      <c r="Q28" s="35">
        <f t="shared" si="1"/>
        <v>0</v>
      </c>
      <c r="R28" s="101"/>
      <c r="S28" s="103" t="str">
        <f t="shared" ca="1" si="4"/>
        <v>#</v>
      </c>
      <c r="T28" s="106">
        <v>0</v>
      </c>
      <c r="U28" s="101"/>
      <c r="V28" s="103" t="str">
        <f t="shared" ca="1" si="5"/>
        <v>#</v>
      </c>
      <c r="W28" s="150">
        <v>0</v>
      </c>
      <c r="X28" s="151">
        <v>0</v>
      </c>
      <c r="Y28" s="151">
        <v>0</v>
      </c>
      <c r="Z28" s="151">
        <v>0</v>
      </c>
      <c r="AA28" s="151">
        <v>0</v>
      </c>
      <c r="AB28" s="151">
        <v>0</v>
      </c>
      <c r="AC28" s="151">
        <v>0</v>
      </c>
      <c r="AD28" s="151">
        <v>0</v>
      </c>
      <c r="AE28" s="151">
        <v>0</v>
      </c>
      <c r="AF28" s="151">
        <v>0</v>
      </c>
      <c r="AG28" s="35">
        <f t="shared" si="2"/>
        <v>0</v>
      </c>
      <c r="AH28" s="101"/>
      <c r="AI28" s="103" t="str">
        <f t="shared" ca="1" si="6"/>
        <v>#</v>
      </c>
      <c r="AJ28" s="150">
        <v>0</v>
      </c>
      <c r="AK28" s="151">
        <v>0</v>
      </c>
      <c r="AL28" s="151">
        <v>0</v>
      </c>
      <c r="AM28" s="151">
        <v>0</v>
      </c>
      <c r="AN28" s="151">
        <v>0</v>
      </c>
      <c r="AO28" s="151">
        <v>0</v>
      </c>
      <c r="AP28" s="151">
        <v>0</v>
      </c>
      <c r="AQ28" s="151">
        <v>0</v>
      </c>
      <c r="AR28" s="151">
        <v>0</v>
      </c>
      <c r="AS28" s="151">
        <v>0</v>
      </c>
      <c r="AT28" s="35">
        <f t="shared" si="3"/>
        <v>0</v>
      </c>
      <c r="AU28" s="103" t="str">
        <f t="shared" si="7"/>
        <v>OK</v>
      </c>
    </row>
    <row r="29" spans="1:47" s="112" customFormat="1" ht="14.25">
      <c r="A29" s="298"/>
      <c r="B29" s="300"/>
      <c r="C29" s="302"/>
      <c r="D29" s="104" t="s">
        <v>109</v>
      </c>
      <c r="E29" s="101"/>
      <c r="F29" s="103" t="s">
        <v>105</v>
      </c>
      <c r="G29" s="34"/>
      <c r="H29" s="34"/>
      <c r="I29" s="34"/>
      <c r="J29" s="34"/>
      <c r="K29" s="34"/>
      <c r="L29" s="34"/>
      <c r="M29" s="34"/>
      <c r="N29" s="34"/>
      <c r="O29" s="34"/>
      <c r="P29" s="34"/>
      <c r="Q29" s="35">
        <f t="shared" si="1"/>
        <v>0</v>
      </c>
      <c r="R29" s="101"/>
      <c r="S29" s="103" t="str">
        <f t="shared" ca="1" si="4"/>
        <v>#</v>
      </c>
      <c r="T29" s="34"/>
      <c r="U29" s="101"/>
      <c r="V29" s="103" t="str">
        <f t="shared" ca="1" si="5"/>
        <v>#</v>
      </c>
      <c r="W29" s="34"/>
      <c r="X29" s="34"/>
      <c r="Y29" s="34"/>
      <c r="Z29" s="34"/>
      <c r="AA29" s="34"/>
      <c r="AB29" s="34"/>
      <c r="AC29" s="34"/>
      <c r="AD29" s="34"/>
      <c r="AE29" s="34"/>
      <c r="AF29" s="34"/>
      <c r="AG29" s="35">
        <f t="shared" si="2"/>
        <v>0</v>
      </c>
      <c r="AH29" s="101"/>
      <c r="AI29" s="103" t="str">
        <f t="shared" ca="1" si="6"/>
        <v>#</v>
      </c>
      <c r="AJ29" s="34"/>
      <c r="AK29" s="34"/>
      <c r="AL29" s="34"/>
      <c r="AM29" s="34"/>
      <c r="AN29" s="34"/>
      <c r="AO29" s="34"/>
      <c r="AP29" s="34"/>
      <c r="AQ29" s="34"/>
      <c r="AR29" s="34"/>
      <c r="AS29" s="34"/>
      <c r="AT29" s="35">
        <f t="shared" si="3"/>
        <v>0</v>
      </c>
      <c r="AU29" s="103" t="str">
        <f t="shared" si="7"/>
        <v>OK</v>
      </c>
    </row>
    <row r="30" spans="1:47" s="112" customFormat="1" ht="14.25">
      <c r="A30" s="298"/>
      <c r="B30" s="300"/>
      <c r="C30" s="302"/>
      <c r="D30" s="104" t="s">
        <v>108</v>
      </c>
      <c r="E30" s="101"/>
      <c r="F30" s="103" t="s">
        <v>105</v>
      </c>
      <c r="G30" s="34"/>
      <c r="H30" s="34"/>
      <c r="I30" s="34"/>
      <c r="J30" s="34"/>
      <c r="K30" s="34"/>
      <c r="L30" s="34"/>
      <c r="M30" s="34"/>
      <c r="N30" s="34"/>
      <c r="O30" s="34"/>
      <c r="P30" s="34"/>
      <c r="Q30" s="35">
        <f t="shared" si="1"/>
        <v>0</v>
      </c>
      <c r="R30" s="101"/>
      <c r="S30" s="103" t="str">
        <f t="shared" ca="1" si="4"/>
        <v>#</v>
      </c>
      <c r="T30" s="34"/>
      <c r="U30" s="101"/>
      <c r="V30" s="103" t="str">
        <f t="shared" ca="1" si="5"/>
        <v>#</v>
      </c>
      <c r="W30" s="34"/>
      <c r="X30" s="34"/>
      <c r="Y30" s="34"/>
      <c r="Z30" s="34"/>
      <c r="AA30" s="34"/>
      <c r="AB30" s="34"/>
      <c r="AC30" s="34"/>
      <c r="AD30" s="34"/>
      <c r="AE30" s="34"/>
      <c r="AF30" s="34"/>
      <c r="AG30" s="35">
        <f t="shared" si="2"/>
        <v>0</v>
      </c>
      <c r="AH30" s="101"/>
      <c r="AI30" s="103" t="str">
        <f t="shared" ca="1" si="6"/>
        <v>#</v>
      </c>
      <c r="AJ30" s="34"/>
      <c r="AK30" s="34"/>
      <c r="AL30" s="34"/>
      <c r="AM30" s="34"/>
      <c r="AN30" s="34"/>
      <c r="AO30" s="34"/>
      <c r="AP30" s="34"/>
      <c r="AQ30" s="34"/>
      <c r="AR30" s="34"/>
      <c r="AS30" s="34"/>
      <c r="AT30" s="35">
        <f t="shared" si="3"/>
        <v>0</v>
      </c>
      <c r="AU30" s="103" t="str">
        <f t="shared" si="7"/>
        <v>OK</v>
      </c>
    </row>
    <row r="31" spans="1:47" s="112" customFormat="1" ht="14.25">
      <c r="A31" s="298"/>
      <c r="B31" s="300"/>
      <c r="C31" s="302"/>
      <c r="D31" s="104" t="s">
        <v>58</v>
      </c>
      <c r="E31" s="101"/>
      <c r="F31" s="103" t="s">
        <v>105</v>
      </c>
      <c r="G31" s="34"/>
      <c r="H31" s="34"/>
      <c r="I31" s="34"/>
      <c r="J31" s="34"/>
      <c r="K31" s="34"/>
      <c r="L31" s="34"/>
      <c r="M31" s="34"/>
      <c r="N31" s="34"/>
      <c r="O31" s="34"/>
      <c r="P31" s="34"/>
      <c r="Q31" s="35">
        <f t="shared" si="1"/>
        <v>0</v>
      </c>
      <c r="R31" s="101"/>
      <c r="S31" s="103" t="str">
        <f t="shared" ca="1" si="4"/>
        <v>#</v>
      </c>
      <c r="T31" s="34"/>
      <c r="U31" s="101"/>
      <c r="V31" s="103" t="str">
        <f t="shared" ca="1" si="5"/>
        <v>#</v>
      </c>
      <c r="W31" s="34"/>
      <c r="X31" s="34"/>
      <c r="Y31" s="34"/>
      <c r="Z31" s="34"/>
      <c r="AA31" s="34"/>
      <c r="AB31" s="34"/>
      <c r="AC31" s="34"/>
      <c r="AD31" s="34"/>
      <c r="AE31" s="34"/>
      <c r="AF31" s="34"/>
      <c r="AG31" s="35">
        <f t="shared" si="2"/>
        <v>0</v>
      </c>
      <c r="AH31" s="101"/>
      <c r="AI31" s="103" t="str">
        <f t="shared" ca="1" si="6"/>
        <v>#</v>
      </c>
      <c r="AJ31" s="34"/>
      <c r="AK31" s="34"/>
      <c r="AL31" s="34"/>
      <c r="AM31" s="34"/>
      <c r="AN31" s="34"/>
      <c r="AO31" s="34"/>
      <c r="AP31" s="34"/>
      <c r="AQ31" s="34"/>
      <c r="AR31" s="34"/>
      <c r="AS31" s="34"/>
      <c r="AT31" s="35">
        <f t="shared" si="3"/>
        <v>0</v>
      </c>
      <c r="AU31" s="103" t="str">
        <f t="shared" si="7"/>
        <v>OK</v>
      </c>
    </row>
    <row r="32" spans="1:47" s="112" customFormat="1" ht="14.25">
      <c r="A32" s="298"/>
      <c r="B32" s="300"/>
      <c r="C32" s="302"/>
      <c r="D32" s="104" t="s">
        <v>107</v>
      </c>
      <c r="E32" s="101"/>
      <c r="F32" s="103" t="s">
        <v>105</v>
      </c>
      <c r="G32" s="34"/>
      <c r="H32" s="34"/>
      <c r="I32" s="34"/>
      <c r="J32" s="34"/>
      <c r="K32" s="34"/>
      <c r="L32" s="34"/>
      <c r="M32" s="34"/>
      <c r="N32" s="34"/>
      <c r="O32" s="34"/>
      <c r="P32" s="34"/>
      <c r="Q32" s="35">
        <f t="shared" si="1"/>
        <v>0</v>
      </c>
      <c r="R32" s="101"/>
      <c r="S32" s="103" t="str">
        <f t="shared" ca="1" si="4"/>
        <v>#</v>
      </c>
      <c r="T32" s="34"/>
      <c r="U32" s="101"/>
      <c r="V32" s="103" t="str">
        <f t="shared" ca="1" si="5"/>
        <v>#</v>
      </c>
      <c r="W32" s="34"/>
      <c r="X32" s="34"/>
      <c r="Y32" s="34"/>
      <c r="Z32" s="34"/>
      <c r="AA32" s="34"/>
      <c r="AB32" s="34"/>
      <c r="AC32" s="34"/>
      <c r="AD32" s="34"/>
      <c r="AE32" s="34"/>
      <c r="AF32" s="34"/>
      <c r="AG32" s="35">
        <f t="shared" si="2"/>
        <v>0</v>
      </c>
      <c r="AH32" s="101"/>
      <c r="AI32" s="103" t="str">
        <f t="shared" ca="1" si="6"/>
        <v>#</v>
      </c>
      <c r="AJ32" s="34"/>
      <c r="AK32" s="34"/>
      <c r="AL32" s="34"/>
      <c r="AM32" s="34"/>
      <c r="AN32" s="34"/>
      <c r="AO32" s="34"/>
      <c r="AP32" s="34"/>
      <c r="AQ32" s="34"/>
      <c r="AR32" s="34"/>
      <c r="AS32" s="34"/>
      <c r="AT32" s="35">
        <f t="shared" si="3"/>
        <v>0</v>
      </c>
      <c r="AU32" s="103" t="str">
        <f t="shared" si="7"/>
        <v>OK</v>
      </c>
    </row>
    <row r="33" spans="1:47" s="112" customFormat="1" ht="14.25">
      <c r="A33" s="298"/>
      <c r="B33" s="300"/>
      <c r="C33" s="302"/>
      <c r="D33" s="104" t="s">
        <v>106</v>
      </c>
      <c r="E33" s="101"/>
      <c r="F33" s="103" t="s">
        <v>105</v>
      </c>
      <c r="G33" s="150">
        <v>0</v>
      </c>
      <c r="H33" s="151">
        <v>0</v>
      </c>
      <c r="I33" s="151">
        <v>0</v>
      </c>
      <c r="J33" s="151">
        <v>0</v>
      </c>
      <c r="K33" s="151">
        <v>0</v>
      </c>
      <c r="L33" s="151">
        <v>0</v>
      </c>
      <c r="M33" s="151">
        <v>0</v>
      </c>
      <c r="N33" s="151">
        <v>0</v>
      </c>
      <c r="O33" s="151">
        <v>0</v>
      </c>
      <c r="P33" s="151">
        <v>0</v>
      </c>
      <c r="Q33" s="35">
        <f t="shared" si="1"/>
        <v>0</v>
      </c>
      <c r="R33" s="101"/>
      <c r="S33" s="103" t="str">
        <f t="shared" ca="1" si="4"/>
        <v>#</v>
      </c>
      <c r="T33" s="106">
        <v>0</v>
      </c>
      <c r="U33" s="101"/>
      <c r="V33" s="103" t="str">
        <f t="shared" ca="1" si="5"/>
        <v>#</v>
      </c>
      <c r="W33" s="150">
        <v>0</v>
      </c>
      <c r="X33" s="151">
        <v>0</v>
      </c>
      <c r="Y33" s="151">
        <v>0</v>
      </c>
      <c r="Z33" s="151">
        <v>0</v>
      </c>
      <c r="AA33" s="151">
        <v>0</v>
      </c>
      <c r="AB33" s="151">
        <v>0</v>
      </c>
      <c r="AC33" s="151">
        <v>0</v>
      </c>
      <c r="AD33" s="151">
        <v>0</v>
      </c>
      <c r="AE33" s="151">
        <v>0</v>
      </c>
      <c r="AF33" s="151">
        <v>0</v>
      </c>
      <c r="AG33" s="35">
        <f t="shared" si="2"/>
        <v>0</v>
      </c>
      <c r="AH33" s="101"/>
      <c r="AI33" s="103" t="str">
        <f t="shared" ca="1" si="6"/>
        <v>#</v>
      </c>
      <c r="AJ33" s="150">
        <v>0</v>
      </c>
      <c r="AK33" s="151">
        <v>0</v>
      </c>
      <c r="AL33" s="151">
        <v>0</v>
      </c>
      <c r="AM33" s="151">
        <v>0</v>
      </c>
      <c r="AN33" s="151">
        <v>0</v>
      </c>
      <c r="AO33" s="151">
        <v>0</v>
      </c>
      <c r="AP33" s="151">
        <v>0</v>
      </c>
      <c r="AQ33" s="151">
        <v>0</v>
      </c>
      <c r="AR33" s="151">
        <v>0</v>
      </c>
      <c r="AS33" s="151">
        <v>0</v>
      </c>
      <c r="AT33" s="35">
        <f t="shared" si="3"/>
        <v>0</v>
      </c>
      <c r="AU33" s="103" t="str">
        <f t="shared" si="7"/>
        <v>OK</v>
      </c>
    </row>
    <row r="34" spans="1:47" s="112" customFormat="1" ht="14.25">
      <c r="A34" s="298"/>
      <c r="B34" s="301"/>
      <c r="C34" s="105" t="s">
        <v>393</v>
      </c>
      <c r="D34" s="104"/>
      <c r="E34" s="101"/>
      <c r="F34" s="103" t="s">
        <v>105</v>
      </c>
      <c r="G34" s="35">
        <f t="shared" ref="G34:P34" si="8">SUM(G16:G33)</f>
        <v>6.7939299416002515E-3</v>
      </c>
      <c r="H34" s="35">
        <f t="shared" si="8"/>
        <v>62.702713975489573</v>
      </c>
      <c r="I34" s="35">
        <f t="shared" si="8"/>
        <v>54.234880904520942</v>
      </c>
      <c r="J34" s="35">
        <f t="shared" si="8"/>
        <v>4.7832634783562238</v>
      </c>
      <c r="K34" s="35">
        <f t="shared" si="8"/>
        <v>5.462897984168924</v>
      </c>
      <c r="L34" s="35">
        <f t="shared" si="8"/>
        <v>16.746933955173617</v>
      </c>
      <c r="M34" s="35">
        <f t="shared" si="8"/>
        <v>7.8163047401167614</v>
      </c>
      <c r="N34" s="35">
        <f t="shared" si="8"/>
        <v>24.481915239493865</v>
      </c>
      <c r="O34" s="35">
        <f t="shared" si="8"/>
        <v>30.966533261576036</v>
      </c>
      <c r="P34" s="35">
        <f t="shared" si="8"/>
        <v>16.476299287476674</v>
      </c>
      <c r="Q34" s="94">
        <f t="shared" si="1"/>
        <v>223.67853675631423</v>
      </c>
      <c r="R34" s="101"/>
      <c r="S34" s="103" t="str">
        <f t="shared" ca="1" si="4"/>
        <v>#</v>
      </c>
      <c r="T34" s="103"/>
      <c r="U34" s="101"/>
      <c r="V34" s="103" t="str">
        <f t="shared" ca="1" si="5"/>
        <v>#</v>
      </c>
      <c r="W34" s="35">
        <f t="shared" ref="W34:AF34" si="9">SUM(W16:W33)</f>
        <v>100</v>
      </c>
      <c r="X34" s="35">
        <f t="shared" si="9"/>
        <v>2587</v>
      </c>
      <c r="Y34" s="35">
        <f t="shared" si="9"/>
        <v>280</v>
      </c>
      <c r="Z34" s="35">
        <f t="shared" si="9"/>
        <v>15</v>
      </c>
      <c r="AA34" s="35">
        <f t="shared" si="9"/>
        <v>10</v>
      </c>
      <c r="AB34" s="35">
        <f t="shared" si="9"/>
        <v>27</v>
      </c>
      <c r="AC34" s="35">
        <f t="shared" si="9"/>
        <v>10</v>
      </c>
      <c r="AD34" s="35">
        <f t="shared" si="9"/>
        <v>27</v>
      </c>
      <c r="AE34" s="35">
        <f t="shared" si="9"/>
        <v>28</v>
      </c>
      <c r="AF34" s="35">
        <f t="shared" si="9"/>
        <v>9</v>
      </c>
      <c r="AG34" s="94">
        <f>SUM(W34:AF34)</f>
        <v>3093</v>
      </c>
      <c r="AH34" s="101"/>
      <c r="AI34" s="103" t="str">
        <f t="shared" ca="1" si="6"/>
        <v>#</v>
      </c>
      <c r="AJ34" s="35">
        <f t="shared" ref="AJ34:AS34" si="10">SUM(AJ16:AJ33)</f>
        <v>422</v>
      </c>
      <c r="AK34" s="35">
        <f t="shared" si="10"/>
        <v>427</v>
      </c>
      <c r="AL34" s="35">
        <f t="shared" si="10"/>
        <v>318</v>
      </c>
      <c r="AM34" s="35">
        <f t="shared" si="10"/>
        <v>187</v>
      </c>
      <c r="AN34" s="35">
        <f t="shared" si="10"/>
        <v>203</v>
      </c>
      <c r="AO34" s="35">
        <f t="shared" si="10"/>
        <v>466</v>
      </c>
      <c r="AP34" s="35">
        <f t="shared" si="10"/>
        <v>209</v>
      </c>
      <c r="AQ34" s="35">
        <f t="shared" si="10"/>
        <v>83</v>
      </c>
      <c r="AR34" s="35">
        <f t="shared" si="10"/>
        <v>67</v>
      </c>
      <c r="AS34" s="35">
        <f t="shared" si="10"/>
        <v>711</v>
      </c>
      <c r="AT34" s="94">
        <f>SUM(AJ34:AS34)</f>
        <v>3093</v>
      </c>
      <c r="AU34" s="103" t="str">
        <f t="shared" si="7"/>
        <v>OK</v>
      </c>
    </row>
    <row r="35" spans="1:47" ht="15" thickBot="1">
      <c r="A35" s="299" t="s">
        <v>25</v>
      </c>
      <c r="B35" s="299" t="s">
        <v>385</v>
      </c>
      <c r="C35" s="111"/>
      <c r="D35" s="104"/>
      <c r="F35" s="110" t="s">
        <v>53</v>
      </c>
      <c r="G35" s="109" t="s">
        <v>14</v>
      </c>
      <c r="H35" s="21" t="s">
        <v>15</v>
      </c>
      <c r="I35" s="22" t="s">
        <v>16</v>
      </c>
      <c r="J35" s="23" t="s">
        <v>17</v>
      </c>
      <c r="K35" s="24" t="s">
        <v>18</v>
      </c>
      <c r="L35" s="25" t="s">
        <v>19</v>
      </c>
      <c r="M35" s="26" t="s">
        <v>20</v>
      </c>
      <c r="N35" s="29" t="s">
        <v>21</v>
      </c>
      <c r="O35" s="27" t="s">
        <v>22</v>
      </c>
      <c r="P35" s="31" t="s">
        <v>23</v>
      </c>
      <c r="Q35" s="108" t="s">
        <v>29</v>
      </c>
      <c r="S35" s="110" t="s">
        <v>53</v>
      </c>
      <c r="T35" s="110" t="s">
        <v>94</v>
      </c>
      <c r="V35" s="110" t="s">
        <v>53</v>
      </c>
      <c r="W35" s="109" t="s">
        <v>14</v>
      </c>
      <c r="X35" s="21" t="s">
        <v>15</v>
      </c>
      <c r="Y35" s="22" t="s">
        <v>16</v>
      </c>
      <c r="Z35" s="23" t="s">
        <v>17</v>
      </c>
      <c r="AA35" s="24" t="s">
        <v>18</v>
      </c>
      <c r="AB35" s="25" t="s">
        <v>19</v>
      </c>
      <c r="AC35" s="26" t="s">
        <v>20</v>
      </c>
      <c r="AD35" s="29" t="s">
        <v>21</v>
      </c>
      <c r="AE35" s="27" t="s">
        <v>22</v>
      </c>
      <c r="AF35" s="31" t="s">
        <v>23</v>
      </c>
      <c r="AG35" s="108" t="s">
        <v>29</v>
      </c>
      <c r="AI35" s="110" t="s">
        <v>53</v>
      </c>
      <c r="AJ35" s="109" t="s">
        <v>5</v>
      </c>
      <c r="AK35" s="21" t="s">
        <v>6</v>
      </c>
      <c r="AL35" s="22" t="s">
        <v>7</v>
      </c>
      <c r="AM35" s="23" t="s">
        <v>8</v>
      </c>
      <c r="AN35" s="24" t="s">
        <v>9</v>
      </c>
      <c r="AO35" s="25" t="s">
        <v>116</v>
      </c>
      <c r="AP35" s="26" t="s">
        <v>117</v>
      </c>
      <c r="AQ35" s="29" t="s">
        <v>118</v>
      </c>
      <c r="AR35" s="27" t="s">
        <v>119</v>
      </c>
      <c r="AS35" s="31" t="s">
        <v>120</v>
      </c>
      <c r="AT35" s="108" t="s">
        <v>29</v>
      </c>
      <c r="AU35" s="108" t="s">
        <v>47</v>
      </c>
    </row>
    <row r="36" spans="1:47" ht="14.25">
      <c r="A36" s="300"/>
      <c r="B36" s="300"/>
      <c r="C36" s="107" t="s">
        <v>394</v>
      </c>
      <c r="D36" s="104"/>
      <c r="F36" s="103" t="s">
        <v>205</v>
      </c>
      <c r="G36" s="103"/>
      <c r="H36" s="103"/>
      <c r="I36" s="103"/>
      <c r="J36" s="103"/>
      <c r="K36" s="103"/>
      <c r="L36" s="103"/>
      <c r="M36" s="103"/>
      <c r="N36" s="103"/>
      <c r="O36" s="103"/>
      <c r="P36" s="151">
        <v>2364.6444614810066</v>
      </c>
      <c r="Q36" s="35">
        <f t="shared" ref="Q36:Q54" si="11">SUM(G36:P36)</f>
        <v>2364.6444614810066</v>
      </c>
      <c r="S36" s="103"/>
      <c r="T36" s="34"/>
      <c r="V36" s="103"/>
      <c r="W36" s="34"/>
      <c r="X36" s="34"/>
      <c r="Y36" s="34"/>
      <c r="Z36" s="34"/>
      <c r="AA36" s="34"/>
      <c r="AB36" s="34"/>
      <c r="AC36" s="34"/>
      <c r="AD36" s="34"/>
      <c r="AE36" s="34"/>
      <c r="AF36" s="34"/>
      <c r="AG36" s="35">
        <f t="shared" ref="AG36:AG55" si="12">SUM(W36:AF36)</f>
        <v>0</v>
      </c>
      <c r="AI36" s="103"/>
      <c r="AJ36" s="34"/>
      <c r="AK36" s="34"/>
      <c r="AL36" s="34"/>
      <c r="AM36" s="34"/>
      <c r="AN36" s="34"/>
      <c r="AO36" s="34"/>
      <c r="AP36" s="34"/>
      <c r="AQ36" s="34"/>
      <c r="AR36" s="34"/>
      <c r="AS36" s="34"/>
      <c r="AT36" s="35">
        <f t="shared" ref="AT36:AT55" si="13">SUM(AJ36:AS36)</f>
        <v>0</v>
      </c>
      <c r="AU36" s="103"/>
    </row>
    <row r="37" spans="1:47" ht="14.25">
      <c r="A37" s="300"/>
      <c r="B37" s="300"/>
      <c r="C37" s="105" t="s">
        <v>223</v>
      </c>
      <c r="D37" s="104"/>
      <c r="F37" s="103" t="s">
        <v>105</v>
      </c>
      <c r="G37" s="35">
        <f>G34</f>
        <v>6.7939299416002515E-3</v>
      </c>
      <c r="H37" s="35">
        <f t="shared" ref="H37:P37" si="14">H34</f>
        <v>62.702713975489573</v>
      </c>
      <c r="I37" s="35">
        <f t="shared" si="14"/>
        <v>54.234880904520942</v>
      </c>
      <c r="J37" s="35">
        <f t="shared" si="14"/>
        <v>4.7832634783562238</v>
      </c>
      <c r="K37" s="35">
        <f t="shared" si="14"/>
        <v>5.462897984168924</v>
      </c>
      <c r="L37" s="35">
        <f t="shared" si="14"/>
        <v>16.746933955173617</v>
      </c>
      <c r="M37" s="35">
        <f t="shared" si="14"/>
        <v>7.8163047401167614</v>
      </c>
      <c r="N37" s="35">
        <f t="shared" si="14"/>
        <v>24.481915239493865</v>
      </c>
      <c r="O37" s="35">
        <f t="shared" si="14"/>
        <v>30.966533261576036</v>
      </c>
      <c r="P37" s="35">
        <f t="shared" si="14"/>
        <v>16.476299287476674</v>
      </c>
      <c r="Q37" s="35">
        <f t="shared" si="11"/>
        <v>223.67853675631423</v>
      </c>
      <c r="S37" s="103" t="str">
        <f ca="1">$X$12</f>
        <v>#</v>
      </c>
      <c r="T37" s="34"/>
      <c r="V37" s="103" t="str">
        <f ca="1">$X$12</f>
        <v>#</v>
      </c>
      <c r="W37" s="35">
        <f t="shared" ref="W37:AF37" si="15">W34</f>
        <v>100</v>
      </c>
      <c r="X37" s="35">
        <f t="shared" si="15"/>
        <v>2587</v>
      </c>
      <c r="Y37" s="35">
        <f t="shared" si="15"/>
        <v>280</v>
      </c>
      <c r="Z37" s="35">
        <f t="shared" si="15"/>
        <v>15</v>
      </c>
      <c r="AA37" s="35">
        <f t="shared" si="15"/>
        <v>10</v>
      </c>
      <c r="AB37" s="35">
        <f t="shared" si="15"/>
        <v>27</v>
      </c>
      <c r="AC37" s="35">
        <f t="shared" si="15"/>
        <v>10</v>
      </c>
      <c r="AD37" s="35">
        <f t="shared" si="15"/>
        <v>27</v>
      </c>
      <c r="AE37" s="35">
        <f t="shared" si="15"/>
        <v>28</v>
      </c>
      <c r="AF37" s="35">
        <f t="shared" si="15"/>
        <v>9</v>
      </c>
      <c r="AG37" s="35">
        <f t="shared" si="12"/>
        <v>3093</v>
      </c>
      <c r="AI37" s="103" t="str">
        <f ca="1">$X$12</f>
        <v>#</v>
      </c>
      <c r="AJ37" s="35">
        <f t="shared" ref="AJ37:AS37" si="16">AJ34</f>
        <v>422</v>
      </c>
      <c r="AK37" s="35">
        <f t="shared" si="16"/>
        <v>427</v>
      </c>
      <c r="AL37" s="35">
        <f t="shared" si="16"/>
        <v>318</v>
      </c>
      <c r="AM37" s="35">
        <f t="shared" si="16"/>
        <v>187</v>
      </c>
      <c r="AN37" s="35">
        <f t="shared" si="16"/>
        <v>203</v>
      </c>
      <c r="AO37" s="35">
        <f t="shared" si="16"/>
        <v>466</v>
      </c>
      <c r="AP37" s="35">
        <f t="shared" si="16"/>
        <v>209</v>
      </c>
      <c r="AQ37" s="35">
        <f t="shared" si="16"/>
        <v>83</v>
      </c>
      <c r="AR37" s="35">
        <f t="shared" si="16"/>
        <v>67</v>
      </c>
      <c r="AS37" s="35">
        <f t="shared" si="16"/>
        <v>711</v>
      </c>
      <c r="AT37" s="35">
        <f t="shared" si="13"/>
        <v>3093</v>
      </c>
      <c r="AU37" s="103" t="str">
        <f>IF(ABS(AG37-AT37)&lt;0.01,"OK","Error")</f>
        <v>OK</v>
      </c>
    </row>
    <row r="38" spans="1:47" ht="14.25">
      <c r="A38" s="300"/>
      <c r="B38" s="300"/>
      <c r="C38" s="302" t="s">
        <v>115</v>
      </c>
      <c r="D38" s="104" t="s">
        <v>206</v>
      </c>
      <c r="F38" s="103" t="s">
        <v>105</v>
      </c>
      <c r="G38" s="150">
        <v>0</v>
      </c>
      <c r="H38" s="150">
        <v>0</v>
      </c>
      <c r="I38" s="150">
        <v>0</v>
      </c>
      <c r="J38" s="150">
        <v>0</v>
      </c>
      <c r="K38" s="150">
        <v>0</v>
      </c>
      <c r="L38" s="150">
        <v>0</v>
      </c>
      <c r="M38" s="150">
        <v>0</v>
      </c>
      <c r="N38" s="150">
        <v>0</v>
      </c>
      <c r="O38" s="150">
        <v>0</v>
      </c>
      <c r="P38" s="150">
        <v>0</v>
      </c>
      <c r="Q38" s="35">
        <f t="shared" si="11"/>
        <v>0</v>
      </c>
      <c r="S38" s="103" t="str">
        <f t="shared" ref="S38:S55" ca="1" si="17">$X$12</f>
        <v>#</v>
      </c>
      <c r="T38" s="106">
        <v>0</v>
      </c>
      <c r="V38" s="103" t="str">
        <f t="shared" ref="V38:V55" ca="1" si="18">$X$12</f>
        <v>#</v>
      </c>
      <c r="W38" s="150">
        <v>0</v>
      </c>
      <c r="X38" s="150">
        <v>0</v>
      </c>
      <c r="Y38" s="150">
        <v>0</v>
      </c>
      <c r="Z38" s="150">
        <v>0</v>
      </c>
      <c r="AA38" s="150">
        <v>0</v>
      </c>
      <c r="AB38" s="150">
        <v>0</v>
      </c>
      <c r="AC38" s="150">
        <v>0</v>
      </c>
      <c r="AD38" s="150">
        <v>0</v>
      </c>
      <c r="AE38" s="150">
        <v>0</v>
      </c>
      <c r="AF38" s="150">
        <v>0</v>
      </c>
      <c r="AG38" s="35">
        <f t="shared" si="12"/>
        <v>0</v>
      </c>
      <c r="AI38" s="103" t="str">
        <f t="shared" ref="AI38:AI55" ca="1" si="19">$X$12</f>
        <v>#</v>
      </c>
      <c r="AJ38" s="150">
        <v>0</v>
      </c>
      <c r="AK38" s="150">
        <v>0</v>
      </c>
      <c r="AL38" s="150">
        <v>0</v>
      </c>
      <c r="AM38" s="150">
        <v>0</v>
      </c>
      <c r="AN38" s="150">
        <v>0</v>
      </c>
      <c r="AO38" s="150">
        <v>0</v>
      </c>
      <c r="AP38" s="150">
        <v>0</v>
      </c>
      <c r="AQ38" s="150">
        <v>0</v>
      </c>
      <c r="AR38" s="150">
        <v>0</v>
      </c>
      <c r="AS38" s="150">
        <v>0</v>
      </c>
      <c r="AT38" s="35">
        <f t="shared" si="13"/>
        <v>0</v>
      </c>
      <c r="AU38" s="103" t="str">
        <f t="shared" ref="AU38:AU55" si="20">IF(ABS(AG38-AT38)&lt;0.01,"OK","Error")</f>
        <v>OK</v>
      </c>
    </row>
    <row r="39" spans="1:47" ht="14.25">
      <c r="A39" s="300"/>
      <c r="B39" s="300"/>
      <c r="C39" s="302"/>
      <c r="D39" s="104" t="s">
        <v>207</v>
      </c>
      <c r="F39" s="103" t="s">
        <v>105</v>
      </c>
      <c r="G39" s="150">
        <v>0</v>
      </c>
      <c r="H39" s="151">
        <v>0</v>
      </c>
      <c r="I39" s="151">
        <v>-0.4550244359320757</v>
      </c>
      <c r="J39" s="151">
        <v>-0.2981152309243173</v>
      </c>
      <c r="K39" s="151">
        <v>0</v>
      </c>
      <c r="L39" s="151">
        <v>0</v>
      </c>
      <c r="M39" s="151">
        <v>0</v>
      </c>
      <c r="N39" s="151">
        <v>-0.98921974602991525</v>
      </c>
      <c r="O39" s="151">
        <v>0</v>
      </c>
      <c r="P39" s="151">
        <v>-19.887100021587365</v>
      </c>
      <c r="Q39" s="35">
        <f t="shared" si="11"/>
        <v>-21.629459434473674</v>
      </c>
      <c r="S39" s="103" t="str">
        <f t="shared" ca="1" si="17"/>
        <v>#</v>
      </c>
      <c r="T39" s="106">
        <v>11</v>
      </c>
      <c r="V39" s="103" t="str">
        <f t="shared" ca="1" si="18"/>
        <v>#</v>
      </c>
      <c r="W39" s="150">
        <v>0</v>
      </c>
      <c r="X39" s="151">
        <v>0</v>
      </c>
      <c r="Y39" s="151">
        <v>-2</v>
      </c>
      <c r="Z39" s="151">
        <v>-1</v>
      </c>
      <c r="AA39" s="151">
        <v>0</v>
      </c>
      <c r="AB39" s="151">
        <v>0</v>
      </c>
      <c r="AC39" s="151">
        <v>0</v>
      </c>
      <c r="AD39" s="151">
        <v>-1</v>
      </c>
      <c r="AE39" s="151">
        <v>0</v>
      </c>
      <c r="AF39" s="151">
        <v>-7</v>
      </c>
      <c r="AG39" s="35">
        <f t="shared" si="12"/>
        <v>-11</v>
      </c>
      <c r="AI39" s="103" t="str">
        <f t="shared" ca="1" si="19"/>
        <v>#</v>
      </c>
      <c r="AJ39" s="150">
        <v>0</v>
      </c>
      <c r="AK39" s="151">
        <v>0</v>
      </c>
      <c r="AL39" s="151">
        <v>0</v>
      </c>
      <c r="AM39" s="151">
        <v>-1</v>
      </c>
      <c r="AN39" s="151">
        <v>-2</v>
      </c>
      <c r="AO39" s="151">
        <v>0</v>
      </c>
      <c r="AP39" s="151">
        <v>0</v>
      </c>
      <c r="AQ39" s="151">
        <v>0</v>
      </c>
      <c r="AR39" s="151">
        <v>-1</v>
      </c>
      <c r="AS39" s="151">
        <v>-7</v>
      </c>
      <c r="AT39" s="35">
        <f t="shared" si="13"/>
        <v>-11</v>
      </c>
      <c r="AU39" s="103" t="str">
        <f t="shared" si="20"/>
        <v>OK</v>
      </c>
    </row>
    <row r="40" spans="1:47" ht="14.25">
      <c r="A40" s="300"/>
      <c r="B40" s="300"/>
      <c r="C40" s="302"/>
      <c r="D40" s="104" t="s">
        <v>3</v>
      </c>
      <c r="F40" s="103" t="s">
        <v>105</v>
      </c>
      <c r="G40" s="150">
        <v>-6.7939299416002515E-3</v>
      </c>
      <c r="H40" s="151">
        <v>-9.4652199798808354</v>
      </c>
      <c r="I40" s="151">
        <v>22.962609167935895</v>
      </c>
      <c r="J40" s="151">
        <v>17.588010314235504</v>
      </c>
      <c r="K40" s="151">
        <v>-2.5819870582886439</v>
      </c>
      <c r="L40" s="151">
        <v>-7.0529520966537653</v>
      </c>
      <c r="M40" s="151">
        <v>-6.2854540299023158</v>
      </c>
      <c r="N40" s="151">
        <v>-23.492695493463952</v>
      </c>
      <c r="O40" s="151">
        <v>-20.556606138758667</v>
      </c>
      <c r="P40" s="151">
        <v>150.28980124158471</v>
      </c>
      <c r="Q40" s="35">
        <f t="shared" si="11"/>
        <v>121.39871199686633</v>
      </c>
      <c r="S40" s="103" t="str">
        <f t="shared" ca="1" si="17"/>
        <v>#</v>
      </c>
      <c r="T40" s="34"/>
      <c r="V40" s="103" t="str">
        <f t="shared" ca="1" si="18"/>
        <v>#</v>
      </c>
      <c r="W40" s="150">
        <v>-100</v>
      </c>
      <c r="X40" s="151">
        <v>-103</v>
      </c>
      <c r="Y40" s="151">
        <v>126</v>
      </c>
      <c r="Z40" s="151">
        <v>58</v>
      </c>
      <c r="AA40" s="151">
        <v>-4</v>
      </c>
      <c r="AB40" s="151">
        <v>-13</v>
      </c>
      <c r="AC40" s="151">
        <v>-8</v>
      </c>
      <c r="AD40" s="151">
        <v>-26</v>
      </c>
      <c r="AE40" s="151">
        <v>-18</v>
      </c>
      <c r="AF40" s="151">
        <v>88</v>
      </c>
      <c r="AG40" s="35">
        <f t="shared" si="12"/>
        <v>0</v>
      </c>
      <c r="AI40" s="103" t="str">
        <f t="shared" ca="1" si="19"/>
        <v>#</v>
      </c>
      <c r="AJ40" s="150">
        <v>-13</v>
      </c>
      <c r="AK40" s="151">
        <v>-81</v>
      </c>
      <c r="AL40" s="151">
        <v>-108</v>
      </c>
      <c r="AM40" s="151">
        <v>84</v>
      </c>
      <c r="AN40" s="151">
        <v>-22</v>
      </c>
      <c r="AO40" s="151">
        <v>-85</v>
      </c>
      <c r="AP40" s="151">
        <v>72</v>
      </c>
      <c r="AQ40" s="151">
        <v>66</v>
      </c>
      <c r="AR40" s="151">
        <v>-1</v>
      </c>
      <c r="AS40" s="151">
        <v>88</v>
      </c>
      <c r="AT40" s="35">
        <f t="shared" si="13"/>
        <v>0</v>
      </c>
      <c r="AU40" s="103" t="str">
        <f t="shared" si="20"/>
        <v>OK</v>
      </c>
    </row>
    <row r="41" spans="1:47" ht="14.25">
      <c r="A41" s="300"/>
      <c r="B41" s="300"/>
      <c r="C41" s="302"/>
      <c r="D41" s="104" t="s">
        <v>114</v>
      </c>
      <c r="F41" s="103" t="s">
        <v>105</v>
      </c>
      <c r="G41" s="150">
        <v>0</v>
      </c>
      <c r="H41" s="151">
        <v>0</v>
      </c>
      <c r="I41" s="151">
        <v>0</v>
      </c>
      <c r="J41" s="151">
        <v>0</v>
      </c>
      <c r="K41" s="151">
        <v>0</v>
      </c>
      <c r="L41" s="151">
        <v>0</v>
      </c>
      <c r="M41" s="151">
        <v>0</v>
      </c>
      <c r="N41" s="151">
        <v>0</v>
      </c>
      <c r="O41" s="151">
        <v>0</v>
      </c>
      <c r="P41" s="151">
        <v>0</v>
      </c>
      <c r="Q41" s="35">
        <f t="shared" si="11"/>
        <v>0</v>
      </c>
      <c r="S41" s="103" t="str">
        <f t="shared" ca="1" si="17"/>
        <v>#</v>
      </c>
      <c r="T41" s="106">
        <v>0</v>
      </c>
      <c r="V41" s="103" t="str">
        <f t="shared" ca="1" si="18"/>
        <v>#</v>
      </c>
      <c r="W41" s="150">
        <v>0</v>
      </c>
      <c r="X41" s="151">
        <v>0</v>
      </c>
      <c r="Y41" s="151">
        <v>0</v>
      </c>
      <c r="Z41" s="151">
        <v>0</v>
      </c>
      <c r="AA41" s="151">
        <v>0</v>
      </c>
      <c r="AB41" s="151">
        <v>0</v>
      </c>
      <c r="AC41" s="151">
        <v>0</v>
      </c>
      <c r="AD41" s="151">
        <v>0</v>
      </c>
      <c r="AE41" s="151">
        <v>0</v>
      </c>
      <c r="AF41" s="151">
        <v>0</v>
      </c>
      <c r="AG41" s="35">
        <f t="shared" si="12"/>
        <v>0</v>
      </c>
      <c r="AI41" s="103" t="str">
        <f t="shared" ca="1" si="19"/>
        <v>#</v>
      </c>
      <c r="AJ41" s="150">
        <v>0</v>
      </c>
      <c r="AK41" s="151">
        <v>0</v>
      </c>
      <c r="AL41" s="151">
        <v>0</v>
      </c>
      <c r="AM41" s="151">
        <v>0</v>
      </c>
      <c r="AN41" s="151">
        <v>0</v>
      </c>
      <c r="AO41" s="151">
        <v>0</v>
      </c>
      <c r="AP41" s="151">
        <v>0</v>
      </c>
      <c r="AQ41" s="151">
        <v>0</v>
      </c>
      <c r="AR41" s="151">
        <v>0</v>
      </c>
      <c r="AS41" s="151">
        <v>0</v>
      </c>
      <c r="AT41" s="35">
        <f t="shared" si="13"/>
        <v>0</v>
      </c>
      <c r="AU41" s="103" t="str">
        <f t="shared" si="20"/>
        <v>OK</v>
      </c>
    </row>
    <row r="42" spans="1:47" ht="14.25">
      <c r="A42" s="300"/>
      <c r="B42" s="300"/>
      <c r="C42" s="302"/>
      <c r="D42" s="104" t="s">
        <v>104</v>
      </c>
      <c r="F42" s="103" t="s">
        <v>105</v>
      </c>
      <c r="G42" s="34"/>
      <c r="H42" s="34"/>
      <c r="I42" s="34"/>
      <c r="J42" s="34"/>
      <c r="K42" s="34"/>
      <c r="L42" s="34"/>
      <c r="M42" s="34"/>
      <c r="N42" s="34"/>
      <c r="O42" s="34"/>
      <c r="P42" s="34"/>
      <c r="Q42" s="35">
        <f t="shared" si="11"/>
        <v>0</v>
      </c>
      <c r="S42" s="103" t="str">
        <f t="shared" ca="1" si="17"/>
        <v>#</v>
      </c>
      <c r="T42" s="34"/>
      <c r="V42" s="103" t="str">
        <f t="shared" ca="1" si="18"/>
        <v>#</v>
      </c>
      <c r="W42" s="34"/>
      <c r="X42" s="34"/>
      <c r="Y42" s="34"/>
      <c r="Z42" s="34"/>
      <c r="AA42" s="34"/>
      <c r="AB42" s="34"/>
      <c r="AC42" s="34"/>
      <c r="AD42" s="34"/>
      <c r="AE42" s="34"/>
      <c r="AF42" s="34"/>
      <c r="AG42" s="35">
        <f t="shared" si="12"/>
        <v>0</v>
      </c>
      <c r="AI42" s="103" t="str">
        <f t="shared" ca="1" si="19"/>
        <v>#</v>
      </c>
      <c r="AJ42" s="34"/>
      <c r="AK42" s="34"/>
      <c r="AL42" s="34"/>
      <c r="AM42" s="34"/>
      <c r="AN42" s="34"/>
      <c r="AO42" s="34"/>
      <c r="AP42" s="34"/>
      <c r="AQ42" s="34"/>
      <c r="AR42" s="34"/>
      <c r="AS42" s="34"/>
      <c r="AT42" s="35">
        <f t="shared" si="13"/>
        <v>0</v>
      </c>
      <c r="AU42" s="103" t="str">
        <f t="shared" si="20"/>
        <v>OK</v>
      </c>
    </row>
    <row r="43" spans="1:47" ht="14.25">
      <c r="A43" s="300"/>
      <c r="B43" s="300"/>
      <c r="C43" s="302"/>
      <c r="D43" s="104" t="s">
        <v>113</v>
      </c>
      <c r="F43" s="103" t="s">
        <v>105</v>
      </c>
      <c r="G43" s="150">
        <v>0</v>
      </c>
      <c r="H43" s="151">
        <v>-7.4106840641028375</v>
      </c>
      <c r="I43" s="151">
        <v>0</v>
      </c>
      <c r="J43" s="151">
        <v>0</v>
      </c>
      <c r="K43" s="151">
        <v>0</v>
      </c>
      <c r="L43" s="151">
        <v>0</v>
      </c>
      <c r="M43" s="151">
        <v>0</v>
      </c>
      <c r="N43" s="151">
        <v>0</v>
      </c>
      <c r="O43" s="151">
        <v>0</v>
      </c>
      <c r="P43" s="151">
        <v>0</v>
      </c>
      <c r="Q43" s="35">
        <f t="shared" si="11"/>
        <v>-7.4106840641028375</v>
      </c>
      <c r="S43" s="103" t="str">
        <f t="shared" ca="1" si="17"/>
        <v>#</v>
      </c>
      <c r="T43" s="106">
        <v>123</v>
      </c>
      <c r="V43" s="103" t="str">
        <f t="shared" ca="1" si="18"/>
        <v>#</v>
      </c>
      <c r="W43" s="150">
        <v>0</v>
      </c>
      <c r="X43" s="151">
        <v>-226</v>
      </c>
      <c r="Y43" s="151">
        <v>0</v>
      </c>
      <c r="Z43" s="151">
        <v>0</v>
      </c>
      <c r="AA43" s="151">
        <v>0</v>
      </c>
      <c r="AB43" s="151">
        <v>0</v>
      </c>
      <c r="AC43" s="151">
        <v>0</v>
      </c>
      <c r="AD43" s="151">
        <v>0</v>
      </c>
      <c r="AE43" s="151">
        <v>0</v>
      </c>
      <c r="AF43" s="151">
        <v>0</v>
      </c>
      <c r="AG43" s="35">
        <f t="shared" si="12"/>
        <v>-226</v>
      </c>
      <c r="AI43" s="103" t="str">
        <f t="shared" ca="1" si="19"/>
        <v>#</v>
      </c>
      <c r="AJ43" s="150">
        <v>122</v>
      </c>
      <c r="AK43" s="151">
        <v>0</v>
      </c>
      <c r="AL43" s="151">
        <v>0</v>
      </c>
      <c r="AM43" s="151">
        <v>-8</v>
      </c>
      <c r="AN43" s="151">
        <v>-30</v>
      </c>
      <c r="AO43" s="151">
        <v>-28</v>
      </c>
      <c r="AP43" s="151">
        <v>-49</v>
      </c>
      <c r="AQ43" s="151">
        <v>-58</v>
      </c>
      <c r="AR43" s="151">
        <v>-21</v>
      </c>
      <c r="AS43" s="151">
        <v>-154</v>
      </c>
      <c r="AT43" s="35">
        <f t="shared" si="13"/>
        <v>-226</v>
      </c>
      <c r="AU43" s="103" t="str">
        <f t="shared" si="20"/>
        <v>OK</v>
      </c>
    </row>
    <row r="44" spans="1:47" ht="14.25">
      <c r="A44" s="300"/>
      <c r="B44" s="300"/>
      <c r="C44" s="302"/>
      <c r="D44" s="104" t="s">
        <v>389</v>
      </c>
      <c r="F44" s="103" t="s">
        <v>105</v>
      </c>
      <c r="G44" s="150">
        <v>0</v>
      </c>
      <c r="H44" s="151">
        <v>0</v>
      </c>
      <c r="I44" s="151">
        <v>0</v>
      </c>
      <c r="J44" s="151">
        <v>0</v>
      </c>
      <c r="K44" s="151">
        <v>0</v>
      </c>
      <c r="L44" s="151">
        <v>0</v>
      </c>
      <c r="M44" s="151">
        <v>0</v>
      </c>
      <c r="N44" s="151">
        <v>0</v>
      </c>
      <c r="O44" s="151">
        <v>0</v>
      </c>
      <c r="P44" s="151">
        <v>0</v>
      </c>
      <c r="Q44" s="35">
        <f t="shared" si="11"/>
        <v>0</v>
      </c>
      <c r="S44" s="103" t="str">
        <f t="shared" ca="1" si="17"/>
        <v>#</v>
      </c>
      <c r="T44" s="106">
        <v>0</v>
      </c>
      <c r="V44" s="103" t="str">
        <f t="shared" ca="1" si="18"/>
        <v>#</v>
      </c>
      <c r="W44" s="150">
        <v>0</v>
      </c>
      <c r="X44" s="151">
        <v>0</v>
      </c>
      <c r="Y44" s="151">
        <v>0</v>
      </c>
      <c r="Z44" s="151">
        <v>0</v>
      </c>
      <c r="AA44" s="151">
        <v>0</v>
      </c>
      <c r="AB44" s="151">
        <v>0</v>
      </c>
      <c r="AC44" s="151">
        <v>0</v>
      </c>
      <c r="AD44" s="151">
        <v>0</v>
      </c>
      <c r="AE44" s="151">
        <v>0</v>
      </c>
      <c r="AF44" s="151">
        <v>0</v>
      </c>
      <c r="AG44" s="35">
        <f t="shared" si="12"/>
        <v>0</v>
      </c>
      <c r="AI44" s="103" t="str">
        <f t="shared" ca="1" si="19"/>
        <v>#</v>
      </c>
      <c r="AJ44" s="150">
        <v>0</v>
      </c>
      <c r="AK44" s="151">
        <v>0</v>
      </c>
      <c r="AL44" s="151">
        <v>0</v>
      </c>
      <c r="AM44" s="151">
        <v>0</v>
      </c>
      <c r="AN44" s="151">
        <v>0</v>
      </c>
      <c r="AO44" s="151">
        <v>0</v>
      </c>
      <c r="AP44" s="151">
        <v>0</v>
      </c>
      <c r="AQ44" s="151">
        <v>0</v>
      </c>
      <c r="AR44" s="151">
        <v>0</v>
      </c>
      <c r="AS44" s="151">
        <v>0</v>
      </c>
      <c r="AT44" s="35">
        <f t="shared" si="13"/>
        <v>0</v>
      </c>
      <c r="AU44" s="103" t="str">
        <f t="shared" si="20"/>
        <v>OK</v>
      </c>
    </row>
    <row r="45" spans="1:47" ht="14.25">
      <c r="A45" s="300"/>
      <c r="B45" s="300"/>
      <c r="C45" s="302"/>
      <c r="D45" s="104" t="s">
        <v>112</v>
      </c>
      <c r="F45" s="103" t="s">
        <v>105</v>
      </c>
      <c r="G45" s="150">
        <v>0</v>
      </c>
      <c r="H45" s="151">
        <v>-1.2864782401539057</v>
      </c>
      <c r="I45" s="151">
        <v>0</v>
      </c>
      <c r="J45" s="151">
        <v>0</v>
      </c>
      <c r="K45" s="151">
        <v>0</v>
      </c>
      <c r="L45" s="151">
        <v>0</v>
      </c>
      <c r="M45" s="151">
        <v>0</v>
      </c>
      <c r="N45" s="151">
        <v>0</v>
      </c>
      <c r="O45" s="151">
        <v>0</v>
      </c>
      <c r="P45" s="151">
        <v>0</v>
      </c>
      <c r="Q45" s="35">
        <f t="shared" si="11"/>
        <v>-1.2864782401539057</v>
      </c>
      <c r="S45" s="103" t="str">
        <f t="shared" ca="1" si="17"/>
        <v>#</v>
      </c>
      <c r="T45" s="106">
        <v>46</v>
      </c>
      <c r="V45" s="103" t="str">
        <f t="shared" ca="1" si="18"/>
        <v>#</v>
      </c>
      <c r="W45" s="150">
        <v>0</v>
      </c>
      <c r="X45" s="151">
        <v>0</v>
      </c>
      <c r="Y45" s="151">
        <v>0</v>
      </c>
      <c r="Z45" s="151">
        <v>0</v>
      </c>
      <c r="AA45" s="151">
        <v>0</v>
      </c>
      <c r="AB45" s="151">
        <v>0</v>
      </c>
      <c r="AC45" s="151">
        <v>0</v>
      </c>
      <c r="AD45" s="151">
        <v>0</v>
      </c>
      <c r="AE45" s="151">
        <v>0</v>
      </c>
      <c r="AF45" s="151">
        <v>0</v>
      </c>
      <c r="AG45" s="35">
        <f t="shared" si="12"/>
        <v>0</v>
      </c>
      <c r="AI45" s="103" t="str">
        <f t="shared" ca="1" si="19"/>
        <v>#</v>
      </c>
      <c r="AJ45" s="150">
        <v>46</v>
      </c>
      <c r="AK45" s="151">
        <v>0</v>
      </c>
      <c r="AL45" s="151">
        <v>0</v>
      </c>
      <c r="AM45" s="151">
        <v>0</v>
      </c>
      <c r="AN45" s="151">
        <v>-2</v>
      </c>
      <c r="AO45" s="151">
        <v>-3</v>
      </c>
      <c r="AP45" s="151">
        <v>-5</v>
      </c>
      <c r="AQ45" s="151">
        <v>-9</v>
      </c>
      <c r="AR45" s="151">
        <v>-3</v>
      </c>
      <c r="AS45" s="151">
        <v>-24</v>
      </c>
      <c r="AT45" s="35">
        <f t="shared" si="13"/>
        <v>0</v>
      </c>
      <c r="AU45" s="103" t="str">
        <f t="shared" si="20"/>
        <v>OK</v>
      </c>
    </row>
    <row r="46" spans="1:47" ht="14.25">
      <c r="A46" s="300"/>
      <c r="B46" s="300"/>
      <c r="C46" s="302"/>
      <c r="D46" s="104" t="s">
        <v>111</v>
      </c>
      <c r="F46" s="103" t="s">
        <v>105</v>
      </c>
      <c r="G46" s="150">
        <v>0</v>
      </c>
      <c r="H46" s="151">
        <v>-0.22690550254200081</v>
      </c>
      <c r="I46" s="151">
        <v>6.3056534784777334</v>
      </c>
      <c r="J46" s="151">
        <v>-9.0946889517203413</v>
      </c>
      <c r="K46" s="151">
        <v>-0.48631234558243397</v>
      </c>
      <c r="L46" s="151">
        <v>0</v>
      </c>
      <c r="M46" s="151">
        <v>-1.5308507102144453</v>
      </c>
      <c r="N46" s="151">
        <v>0</v>
      </c>
      <c r="O46" s="151">
        <v>-1.0942737395266724</v>
      </c>
      <c r="P46" s="151">
        <v>-99.695900384889384</v>
      </c>
      <c r="Q46" s="35">
        <f t="shared" si="11"/>
        <v>-105.82327815599754</v>
      </c>
      <c r="S46" s="103" t="str">
        <f t="shared" ca="1" si="17"/>
        <v>#</v>
      </c>
      <c r="T46" s="106">
        <v>484</v>
      </c>
      <c r="V46" s="103" t="str">
        <f t="shared" ca="1" si="18"/>
        <v>#</v>
      </c>
      <c r="W46" s="150">
        <v>0</v>
      </c>
      <c r="X46" s="151">
        <v>32</v>
      </c>
      <c r="Y46" s="151">
        <v>60</v>
      </c>
      <c r="Z46" s="151">
        <v>-30</v>
      </c>
      <c r="AA46" s="151">
        <v>-1</v>
      </c>
      <c r="AB46" s="151">
        <v>0</v>
      </c>
      <c r="AC46" s="151">
        <v>-2</v>
      </c>
      <c r="AD46" s="151">
        <v>0</v>
      </c>
      <c r="AE46" s="151">
        <v>-1</v>
      </c>
      <c r="AF46" s="151">
        <v>-58</v>
      </c>
      <c r="AG46" s="35">
        <f t="shared" si="12"/>
        <v>0</v>
      </c>
      <c r="AI46" s="103" t="str">
        <f t="shared" ca="1" si="19"/>
        <v>#</v>
      </c>
      <c r="AJ46" s="150">
        <v>3</v>
      </c>
      <c r="AK46" s="151">
        <v>-4</v>
      </c>
      <c r="AL46" s="151">
        <v>17</v>
      </c>
      <c r="AM46" s="151">
        <v>5</v>
      </c>
      <c r="AN46" s="151">
        <v>4</v>
      </c>
      <c r="AO46" s="151">
        <v>168</v>
      </c>
      <c r="AP46" s="151">
        <v>-53</v>
      </c>
      <c r="AQ46" s="151">
        <v>-14</v>
      </c>
      <c r="AR46" s="151">
        <v>-4</v>
      </c>
      <c r="AS46" s="151">
        <v>-122</v>
      </c>
      <c r="AT46" s="35">
        <f t="shared" si="13"/>
        <v>0</v>
      </c>
      <c r="AU46" s="103" t="str">
        <f t="shared" si="20"/>
        <v>OK</v>
      </c>
    </row>
    <row r="47" spans="1:47" ht="14.25">
      <c r="A47" s="300"/>
      <c r="B47" s="300"/>
      <c r="C47" s="302"/>
      <c r="D47" s="104" t="s">
        <v>390</v>
      </c>
      <c r="F47" s="103" t="s">
        <v>105</v>
      </c>
      <c r="G47" s="150">
        <v>0</v>
      </c>
      <c r="H47" s="151">
        <v>0</v>
      </c>
      <c r="I47" s="151">
        <v>0</v>
      </c>
      <c r="J47" s="151">
        <v>0</v>
      </c>
      <c r="K47" s="151">
        <v>0</v>
      </c>
      <c r="L47" s="151">
        <v>0</v>
      </c>
      <c r="M47" s="151">
        <v>0</v>
      </c>
      <c r="N47" s="151">
        <v>0</v>
      </c>
      <c r="O47" s="151">
        <v>0</v>
      </c>
      <c r="P47" s="151">
        <v>0</v>
      </c>
      <c r="Q47" s="35">
        <f t="shared" si="11"/>
        <v>0</v>
      </c>
      <c r="S47" s="103" t="str">
        <f t="shared" ca="1" si="17"/>
        <v>#</v>
      </c>
      <c r="T47" s="106">
        <v>0</v>
      </c>
      <c r="V47" s="103" t="str">
        <f t="shared" ca="1" si="18"/>
        <v>#</v>
      </c>
      <c r="W47" s="150">
        <v>0</v>
      </c>
      <c r="X47" s="151">
        <v>0</v>
      </c>
      <c r="Y47" s="151">
        <v>0</v>
      </c>
      <c r="Z47" s="151">
        <v>0</v>
      </c>
      <c r="AA47" s="151">
        <v>0</v>
      </c>
      <c r="AB47" s="151">
        <v>0</v>
      </c>
      <c r="AC47" s="151">
        <v>0</v>
      </c>
      <c r="AD47" s="151">
        <v>0</v>
      </c>
      <c r="AE47" s="151">
        <v>0</v>
      </c>
      <c r="AF47" s="151">
        <v>0</v>
      </c>
      <c r="AG47" s="35">
        <f t="shared" si="12"/>
        <v>0</v>
      </c>
      <c r="AI47" s="103" t="str">
        <f t="shared" ca="1" si="19"/>
        <v>#</v>
      </c>
      <c r="AJ47" s="150">
        <v>0</v>
      </c>
      <c r="AK47" s="151">
        <v>0</v>
      </c>
      <c r="AL47" s="151">
        <v>0</v>
      </c>
      <c r="AM47" s="151">
        <v>0</v>
      </c>
      <c r="AN47" s="151">
        <v>0</v>
      </c>
      <c r="AO47" s="151">
        <v>0</v>
      </c>
      <c r="AP47" s="151">
        <v>0</v>
      </c>
      <c r="AQ47" s="151">
        <v>0</v>
      </c>
      <c r="AR47" s="151">
        <v>0</v>
      </c>
      <c r="AS47" s="151">
        <v>0</v>
      </c>
      <c r="AT47" s="35">
        <f t="shared" si="13"/>
        <v>0</v>
      </c>
      <c r="AU47" s="103" t="str">
        <f t="shared" si="20"/>
        <v>OK</v>
      </c>
    </row>
    <row r="48" spans="1:47" ht="14.25">
      <c r="A48" s="300"/>
      <c r="B48" s="300"/>
      <c r="C48" s="302"/>
      <c r="D48" s="104" t="s">
        <v>110</v>
      </c>
      <c r="F48" s="103" t="s">
        <v>105</v>
      </c>
      <c r="G48" s="150">
        <v>0</v>
      </c>
      <c r="H48" s="151">
        <v>0</v>
      </c>
      <c r="I48" s="151">
        <v>0</v>
      </c>
      <c r="J48" s="151">
        <v>0</v>
      </c>
      <c r="K48" s="151">
        <v>0</v>
      </c>
      <c r="L48" s="151">
        <v>0</v>
      </c>
      <c r="M48" s="151">
        <v>0</v>
      </c>
      <c r="N48" s="151">
        <v>0</v>
      </c>
      <c r="O48" s="151">
        <v>0</v>
      </c>
      <c r="P48" s="151">
        <v>0</v>
      </c>
      <c r="Q48" s="35">
        <f t="shared" si="11"/>
        <v>0</v>
      </c>
      <c r="S48" s="103" t="str">
        <f t="shared" ca="1" si="17"/>
        <v>#</v>
      </c>
      <c r="T48" s="106">
        <v>0</v>
      </c>
      <c r="V48" s="103" t="str">
        <f t="shared" ca="1" si="18"/>
        <v>#</v>
      </c>
      <c r="W48" s="150">
        <v>0</v>
      </c>
      <c r="X48" s="151">
        <v>0</v>
      </c>
      <c r="Y48" s="151">
        <v>0</v>
      </c>
      <c r="Z48" s="151">
        <v>0</v>
      </c>
      <c r="AA48" s="151">
        <v>0</v>
      </c>
      <c r="AB48" s="151">
        <v>0</v>
      </c>
      <c r="AC48" s="151">
        <v>0</v>
      </c>
      <c r="AD48" s="151">
        <v>0</v>
      </c>
      <c r="AE48" s="151">
        <v>0</v>
      </c>
      <c r="AF48" s="151">
        <v>0</v>
      </c>
      <c r="AG48" s="35">
        <f t="shared" si="12"/>
        <v>0</v>
      </c>
      <c r="AI48" s="103" t="str">
        <f t="shared" ca="1" si="19"/>
        <v>#</v>
      </c>
      <c r="AJ48" s="150">
        <v>0</v>
      </c>
      <c r="AK48" s="151">
        <v>0</v>
      </c>
      <c r="AL48" s="151">
        <v>0</v>
      </c>
      <c r="AM48" s="151">
        <v>0</v>
      </c>
      <c r="AN48" s="151">
        <v>0</v>
      </c>
      <c r="AO48" s="151">
        <v>0</v>
      </c>
      <c r="AP48" s="151">
        <v>0</v>
      </c>
      <c r="AQ48" s="151">
        <v>0</v>
      </c>
      <c r="AR48" s="151">
        <v>0</v>
      </c>
      <c r="AS48" s="151">
        <v>0</v>
      </c>
      <c r="AT48" s="35">
        <f t="shared" si="13"/>
        <v>0</v>
      </c>
      <c r="AU48" s="103" t="str">
        <f t="shared" si="20"/>
        <v>OK</v>
      </c>
    </row>
    <row r="49" spans="1:47" ht="14.25">
      <c r="A49" s="300"/>
      <c r="B49" s="300"/>
      <c r="C49" s="302"/>
      <c r="D49" s="104" t="str">
        <f>D28</f>
        <v>Indirect Intervention</v>
      </c>
      <c r="F49" s="103" t="s">
        <v>105</v>
      </c>
      <c r="G49" s="150">
        <v>0</v>
      </c>
      <c r="H49" s="151">
        <v>0</v>
      </c>
      <c r="I49" s="151">
        <v>0</v>
      </c>
      <c r="J49" s="151">
        <v>0</v>
      </c>
      <c r="K49" s="151">
        <v>0</v>
      </c>
      <c r="L49" s="151">
        <v>0</v>
      </c>
      <c r="M49" s="151">
        <v>0</v>
      </c>
      <c r="N49" s="151">
        <v>0</v>
      </c>
      <c r="O49" s="151">
        <v>0</v>
      </c>
      <c r="P49" s="151">
        <v>0</v>
      </c>
      <c r="Q49" s="35">
        <f t="shared" si="11"/>
        <v>0</v>
      </c>
      <c r="S49" s="103" t="str">
        <f t="shared" ca="1" si="17"/>
        <v>#</v>
      </c>
      <c r="T49" s="106">
        <v>0</v>
      </c>
      <c r="V49" s="103" t="str">
        <f t="shared" ca="1" si="18"/>
        <v>#</v>
      </c>
      <c r="W49" s="150">
        <v>0</v>
      </c>
      <c r="X49" s="151">
        <v>0</v>
      </c>
      <c r="Y49" s="151">
        <v>0</v>
      </c>
      <c r="Z49" s="151">
        <v>0</v>
      </c>
      <c r="AA49" s="151">
        <v>0</v>
      </c>
      <c r="AB49" s="151">
        <v>0</v>
      </c>
      <c r="AC49" s="151">
        <v>0</v>
      </c>
      <c r="AD49" s="151">
        <v>0</v>
      </c>
      <c r="AE49" s="151">
        <v>0</v>
      </c>
      <c r="AF49" s="151">
        <v>0</v>
      </c>
      <c r="AG49" s="35">
        <f t="shared" si="12"/>
        <v>0</v>
      </c>
      <c r="AI49" s="103" t="str">
        <f t="shared" ca="1" si="19"/>
        <v>#</v>
      </c>
      <c r="AJ49" s="150">
        <v>0</v>
      </c>
      <c r="AK49" s="151">
        <v>0</v>
      </c>
      <c r="AL49" s="151">
        <v>0</v>
      </c>
      <c r="AM49" s="151">
        <v>0</v>
      </c>
      <c r="AN49" s="151">
        <v>0</v>
      </c>
      <c r="AO49" s="151">
        <v>0</v>
      </c>
      <c r="AP49" s="151">
        <v>0</v>
      </c>
      <c r="AQ49" s="151">
        <v>0</v>
      </c>
      <c r="AR49" s="151">
        <v>0</v>
      </c>
      <c r="AS49" s="151">
        <v>0</v>
      </c>
      <c r="AT49" s="35">
        <f t="shared" si="13"/>
        <v>0</v>
      </c>
      <c r="AU49" s="103" t="str">
        <f t="shared" si="20"/>
        <v>OK</v>
      </c>
    </row>
    <row r="50" spans="1:47" ht="14.25">
      <c r="A50" s="300"/>
      <c r="B50" s="300"/>
      <c r="C50" s="302"/>
      <c r="D50" s="104" t="s">
        <v>109</v>
      </c>
      <c r="F50" s="103" t="s">
        <v>105</v>
      </c>
      <c r="G50" s="34"/>
      <c r="H50" s="34"/>
      <c r="I50" s="34"/>
      <c r="J50" s="34"/>
      <c r="K50" s="34"/>
      <c r="L50" s="34"/>
      <c r="M50" s="34"/>
      <c r="N50" s="34"/>
      <c r="O50" s="34"/>
      <c r="P50" s="34"/>
      <c r="Q50" s="35">
        <f t="shared" si="11"/>
        <v>0</v>
      </c>
      <c r="S50" s="103" t="str">
        <f t="shared" ca="1" si="17"/>
        <v>#</v>
      </c>
      <c r="T50" s="34"/>
      <c r="V50" s="103" t="str">
        <f t="shared" ca="1" si="18"/>
        <v>#</v>
      </c>
      <c r="W50" s="34"/>
      <c r="X50" s="34"/>
      <c r="Y50" s="34"/>
      <c r="Z50" s="34"/>
      <c r="AA50" s="34"/>
      <c r="AB50" s="34"/>
      <c r="AC50" s="34"/>
      <c r="AD50" s="34"/>
      <c r="AE50" s="34"/>
      <c r="AF50" s="34"/>
      <c r="AG50" s="35">
        <f t="shared" si="12"/>
        <v>0</v>
      </c>
      <c r="AI50" s="103" t="str">
        <f t="shared" ca="1" si="19"/>
        <v>#</v>
      </c>
      <c r="AJ50" s="34"/>
      <c r="AK50" s="34"/>
      <c r="AL50" s="34"/>
      <c r="AM50" s="34"/>
      <c r="AN50" s="34"/>
      <c r="AO50" s="34"/>
      <c r="AP50" s="34"/>
      <c r="AQ50" s="34"/>
      <c r="AR50" s="34"/>
      <c r="AS50" s="34"/>
      <c r="AT50" s="35">
        <f t="shared" si="13"/>
        <v>0</v>
      </c>
      <c r="AU50" s="103" t="str">
        <f t="shared" si="20"/>
        <v>OK</v>
      </c>
    </row>
    <row r="51" spans="1:47" ht="14.25">
      <c r="A51" s="300"/>
      <c r="B51" s="300"/>
      <c r="C51" s="302"/>
      <c r="D51" s="104" t="s">
        <v>108</v>
      </c>
      <c r="F51" s="103" t="s">
        <v>105</v>
      </c>
      <c r="G51" s="34"/>
      <c r="H51" s="34"/>
      <c r="I51" s="34"/>
      <c r="J51" s="34"/>
      <c r="K51" s="34"/>
      <c r="L51" s="34"/>
      <c r="M51" s="34"/>
      <c r="N51" s="34"/>
      <c r="O51" s="34"/>
      <c r="P51" s="34"/>
      <c r="Q51" s="35">
        <f t="shared" si="11"/>
        <v>0</v>
      </c>
      <c r="S51" s="103" t="str">
        <f t="shared" ca="1" si="17"/>
        <v>#</v>
      </c>
      <c r="T51" s="34"/>
      <c r="V51" s="103" t="str">
        <f t="shared" ca="1" si="18"/>
        <v>#</v>
      </c>
      <c r="W51" s="34"/>
      <c r="X51" s="34"/>
      <c r="Y51" s="34"/>
      <c r="Z51" s="34"/>
      <c r="AA51" s="34"/>
      <c r="AB51" s="34"/>
      <c r="AC51" s="34"/>
      <c r="AD51" s="34"/>
      <c r="AE51" s="34"/>
      <c r="AF51" s="34"/>
      <c r="AG51" s="35">
        <f t="shared" si="12"/>
        <v>0</v>
      </c>
      <c r="AI51" s="103" t="str">
        <f t="shared" ca="1" si="19"/>
        <v>#</v>
      </c>
      <c r="AJ51" s="34"/>
      <c r="AK51" s="34"/>
      <c r="AL51" s="34"/>
      <c r="AM51" s="34"/>
      <c r="AN51" s="34"/>
      <c r="AO51" s="34"/>
      <c r="AP51" s="34"/>
      <c r="AQ51" s="34"/>
      <c r="AR51" s="34"/>
      <c r="AS51" s="34"/>
      <c r="AT51" s="35">
        <f t="shared" si="13"/>
        <v>0</v>
      </c>
      <c r="AU51" s="103" t="str">
        <f t="shared" si="20"/>
        <v>OK</v>
      </c>
    </row>
    <row r="52" spans="1:47" ht="14.25">
      <c r="A52" s="300"/>
      <c r="B52" s="300"/>
      <c r="C52" s="302"/>
      <c r="D52" s="104" t="s">
        <v>58</v>
      </c>
      <c r="F52" s="103" t="s">
        <v>105</v>
      </c>
      <c r="G52" s="34"/>
      <c r="H52" s="34"/>
      <c r="I52" s="34"/>
      <c r="J52" s="34"/>
      <c r="K52" s="34"/>
      <c r="L52" s="34"/>
      <c r="M52" s="34"/>
      <c r="N52" s="34"/>
      <c r="O52" s="34"/>
      <c r="P52" s="34"/>
      <c r="Q52" s="35">
        <f t="shared" si="11"/>
        <v>0</v>
      </c>
      <c r="S52" s="103" t="str">
        <f t="shared" ca="1" si="17"/>
        <v>#</v>
      </c>
      <c r="T52" s="34"/>
      <c r="V52" s="103" t="str">
        <f t="shared" ca="1" si="18"/>
        <v>#</v>
      </c>
      <c r="W52" s="34"/>
      <c r="X52" s="34"/>
      <c r="Y52" s="34"/>
      <c r="Z52" s="34"/>
      <c r="AA52" s="34"/>
      <c r="AB52" s="34"/>
      <c r="AC52" s="34"/>
      <c r="AD52" s="34"/>
      <c r="AE52" s="34"/>
      <c r="AF52" s="34"/>
      <c r="AG52" s="35">
        <f t="shared" si="12"/>
        <v>0</v>
      </c>
      <c r="AI52" s="103" t="str">
        <f t="shared" ca="1" si="19"/>
        <v>#</v>
      </c>
      <c r="AJ52" s="34"/>
      <c r="AK52" s="34"/>
      <c r="AL52" s="34"/>
      <c r="AM52" s="34"/>
      <c r="AN52" s="34"/>
      <c r="AO52" s="34"/>
      <c r="AP52" s="34"/>
      <c r="AQ52" s="34"/>
      <c r="AR52" s="34"/>
      <c r="AS52" s="34"/>
      <c r="AT52" s="35">
        <f t="shared" si="13"/>
        <v>0</v>
      </c>
      <c r="AU52" s="103" t="str">
        <f t="shared" si="20"/>
        <v>OK</v>
      </c>
    </row>
    <row r="53" spans="1:47" ht="14.25">
      <c r="A53" s="300"/>
      <c r="B53" s="300"/>
      <c r="C53" s="302"/>
      <c r="D53" s="104" t="s">
        <v>107</v>
      </c>
      <c r="F53" s="103" t="s">
        <v>105</v>
      </c>
      <c r="G53" s="34"/>
      <c r="H53" s="34"/>
      <c r="I53" s="34"/>
      <c r="J53" s="34"/>
      <c r="K53" s="34"/>
      <c r="L53" s="34"/>
      <c r="M53" s="34"/>
      <c r="N53" s="34"/>
      <c r="O53" s="34"/>
      <c r="P53" s="34"/>
      <c r="Q53" s="35">
        <f t="shared" si="11"/>
        <v>0</v>
      </c>
      <c r="S53" s="103" t="str">
        <f t="shared" ca="1" si="17"/>
        <v>#</v>
      </c>
      <c r="T53" s="34"/>
      <c r="V53" s="103" t="str">
        <f t="shared" ca="1" si="18"/>
        <v>#</v>
      </c>
      <c r="W53" s="34"/>
      <c r="X53" s="34"/>
      <c r="Y53" s="34"/>
      <c r="Z53" s="34"/>
      <c r="AA53" s="34"/>
      <c r="AB53" s="34"/>
      <c r="AC53" s="34"/>
      <c r="AD53" s="34"/>
      <c r="AE53" s="34"/>
      <c r="AF53" s="34"/>
      <c r="AG53" s="35">
        <f t="shared" si="12"/>
        <v>0</v>
      </c>
      <c r="AI53" s="103" t="str">
        <f t="shared" ca="1" si="19"/>
        <v>#</v>
      </c>
      <c r="AJ53" s="34"/>
      <c r="AK53" s="34"/>
      <c r="AL53" s="34"/>
      <c r="AM53" s="34"/>
      <c r="AN53" s="34"/>
      <c r="AO53" s="34"/>
      <c r="AP53" s="34"/>
      <c r="AQ53" s="34"/>
      <c r="AR53" s="34"/>
      <c r="AS53" s="34"/>
      <c r="AT53" s="35">
        <f t="shared" si="13"/>
        <v>0</v>
      </c>
      <c r="AU53" s="103" t="str">
        <f t="shared" si="20"/>
        <v>OK</v>
      </c>
    </row>
    <row r="54" spans="1:47" ht="14.25">
      <c r="A54" s="300"/>
      <c r="B54" s="300"/>
      <c r="C54" s="302"/>
      <c r="D54" s="104" t="s">
        <v>106</v>
      </c>
      <c r="F54" s="103" t="s">
        <v>105</v>
      </c>
      <c r="G54" s="150">
        <v>0</v>
      </c>
      <c r="H54" s="151">
        <v>0</v>
      </c>
      <c r="I54" s="151">
        <v>0</v>
      </c>
      <c r="J54" s="151">
        <v>0</v>
      </c>
      <c r="K54" s="151">
        <v>0</v>
      </c>
      <c r="L54" s="151">
        <v>0</v>
      </c>
      <c r="M54" s="151">
        <v>0</v>
      </c>
      <c r="N54" s="151">
        <v>0</v>
      </c>
      <c r="O54" s="151">
        <v>0</v>
      </c>
      <c r="P54" s="151">
        <v>0</v>
      </c>
      <c r="Q54" s="35">
        <f t="shared" si="11"/>
        <v>0</v>
      </c>
      <c r="S54" s="103" t="str">
        <f t="shared" ca="1" si="17"/>
        <v>#</v>
      </c>
      <c r="T54" s="106">
        <v>0</v>
      </c>
      <c r="V54" s="103" t="str">
        <f t="shared" ca="1" si="18"/>
        <v>#</v>
      </c>
      <c r="W54" s="150">
        <v>0</v>
      </c>
      <c r="X54" s="151">
        <v>0</v>
      </c>
      <c r="Y54" s="151">
        <v>0</v>
      </c>
      <c r="Z54" s="151">
        <v>0</v>
      </c>
      <c r="AA54" s="151">
        <v>0</v>
      </c>
      <c r="AB54" s="151">
        <v>0</v>
      </c>
      <c r="AC54" s="151">
        <v>0</v>
      </c>
      <c r="AD54" s="151">
        <v>0</v>
      </c>
      <c r="AE54" s="151">
        <v>0</v>
      </c>
      <c r="AF54" s="151">
        <v>0</v>
      </c>
      <c r="AG54" s="35">
        <f t="shared" si="12"/>
        <v>0</v>
      </c>
      <c r="AI54" s="103" t="str">
        <f t="shared" ca="1" si="19"/>
        <v>#</v>
      </c>
      <c r="AJ54" s="150">
        <v>0</v>
      </c>
      <c r="AK54" s="151">
        <v>0</v>
      </c>
      <c r="AL54" s="151">
        <v>0</v>
      </c>
      <c r="AM54" s="151">
        <v>0</v>
      </c>
      <c r="AN54" s="151">
        <v>0</v>
      </c>
      <c r="AO54" s="151">
        <v>0</v>
      </c>
      <c r="AP54" s="151">
        <v>0</v>
      </c>
      <c r="AQ54" s="151">
        <v>0</v>
      </c>
      <c r="AR54" s="151">
        <v>0</v>
      </c>
      <c r="AS54" s="151">
        <v>0</v>
      </c>
      <c r="AT54" s="35">
        <f t="shared" si="13"/>
        <v>0</v>
      </c>
      <c r="AU54" s="103" t="str">
        <f t="shared" si="20"/>
        <v>OK</v>
      </c>
    </row>
    <row r="55" spans="1:47" ht="14.25">
      <c r="A55" s="301"/>
      <c r="B55" s="301"/>
      <c r="C55" s="105" t="s">
        <v>224</v>
      </c>
      <c r="D55" s="104"/>
      <c r="F55" s="103" t="s">
        <v>105</v>
      </c>
      <c r="G55" s="35">
        <f t="shared" ref="G55:P55" si="21">SUM(G37:G54)</f>
        <v>0</v>
      </c>
      <c r="H55" s="35">
        <f t="shared" si="21"/>
        <v>44.313426188809991</v>
      </c>
      <c r="I55" s="35">
        <f t="shared" si="21"/>
        <v>83.048119115002507</v>
      </c>
      <c r="J55" s="35">
        <f t="shared" si="21"/>
        <v>12.978469609947071</v>
      </c>
      <c r="K55" s="35">
        <f t="shared" si="21"/>
        <v>2.394598580297846</v>
      </c>
      <c r="L55" s="35">
        <f t="shared" si="21"/>
        <v>9.6939818585198516</v>
      </c>
      <c r="M55" s="35">
        <f t="shared" si="21"/>
        <v>2.2204460492503131E-16</v>
      </c>
      <c r="N55" s="35">
        <f t="shared" si="21"/>
        <v>0</v>
      </c>
      <c r="O55" s="35">
        <f t="shared" si="21"/>
        <v>9.3156533832906963</v>
      </c>
      <c r="P55" s="35">
        <f t="shared" si="21"/>
        <v>47.183100122584634</v>
      </c>
      <c r="Q55" s="94">
        <f>SUM(G55:P55)</f>
        <v>208.9273488584526</v>
      </c>
      <c r="S55" s="103" t="str">
        <f t="shared" ca="1" si="17"/>
        <v>#</v>
      </c>
      <c r="T55" s="103"/>
      <c r="V55" s="103" t="str">
        <f t="shared" ca="1" si="18"/>
        <v>#</v>
      </c>
      <c r="W55" s="35">
        <f t="shared" ref="W55:AF55" si="22">SUM(W37:W54)</f>
        <v>0</v>
      </c>
      <c r="X55" s="35">
        <f t="shared" si="22"/>
        <v>2290</v>
      </c>
      <c r="Y55" s="35">
        <f t="shared" si="22"/>
        <v>464</v>
      </c>
      <c r="Z55" s="35">
        <f t="shared" si="22"/>
        <v>42</v>
      </c>
      <c r="AA55" s="35">
        <f t="shared" si="22"/>
        <v>5</v>
      </c>
      <c r="AB55" s="35">
        <f t="shared" si="22"/>
        <v>14</v>
      </c>
      <c r="AC55" s="35">
        <f t="shared" si="22"/>
        <v>0</v>
      </c>
      <c r="AD55" s="35">
        <f t="shared" si="22"/>
        <v>0</v>
      </c>
      <c r="AE55" s="35">
        <f t="shared" si="22"/>
        <v>9</v>
      </c>
      <c r="AF55" s="35">
        <f t="shared" si="22"/>
        <v>32</v>
      </c>
      <c r="AG55" s="94">
        <f t="shared" si="12"/>
        <v>2856</v>
      </c>
      <c r="AI55" s="103" t="str">
        <f t="shared" ca="1" si="19"/>
        <v>#</v>
      </c>
      <c r="AJ55" s="35">
        <f t="shared" ref="AJ55:AS55" si="23">SUM(AJ37:AJ54)</f>
        <v>580</v>
      </c>
      <c r="AK55" s="35">
        <f t="shared" si="23"/>
        <v>342</v>
      </c>
      <c r="AL55" s="35">
        <f t="shared" si="23"/>
        <v>227</v>
      </c>
      <c r="AM55" s="35">
        <f t="shared" si="23"/>
        <v>267</v>
      </c>
      <c r="AN55" s="35">
        <f t="shared" si="23"/>
        <v>151</v>
      </c>
      <c r="AO55" s="35">
        <f t="shared" si="23"/>
        <v>518</v>
      </c>
      <c r="AP55" s="35">
        <f t="shared" si="23"/>
        <v>174</v>
      </c>
      <c r="AQ55" s="35">
        <f t="shared" si="23"/>
        <v>68</v>
      </c>
      <c r="AR55" s="35">
        <f t="shared" si="23"/>
        <v>37</v>
      </c>
      <c r="AS55" s="35">
        <f t="shared" si="23"/>
        <v>492</v>
      </c>
      <c r="AT55" s="94">
        <f t="shared" si="13"/>
        <v>2856</v>
      </c>
      <c r="AU55" s="103" t="str">
        <f t="shared" si="20"/>
        <v>OK</v>
      </c>
    </row>
  </sheetData>
  <mergeCells count="6">
    <mergeCell ref="A14:A34"/>
    <mergeCell ref="A35:A55"/>
    <mergeCell ref="B14:B34"/>
    <mergeCell ref="C17:C33"/>
    <mergeCell ref="B35:B55"/>
    <mergeCell ref="C38:C54"/>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7030A0"/>
  </sheetPr>
  <dimension ref="A1:AU55"/>
  <sheetViews>
    <sheetView workbookViewId="0"/>
  </sheetViews>
  <sheetFormatPr defaultColWidth="9" defaultRowHeight="12.75"/>
  <cols>
    <col min="1" max="2" width="3.42578125" style="101" customWidth="1"/>
    <col min="3" max="3" width="51.28515625" style="101" bestFit="1" customWidth="1"/>
    <col min="4" max="4" width="46.5703125" style="101" bestFit="1" customWidth="1"/>
    <col min="5" max="5" width="1" style="101" customWidth="1"/>
    <col min="6" max="6" width="6.28515625" style="102" customWidth="1"/>
    <col min="7" max="17" width="9" style="101"/>
    <col min="18" max="18" width="1" style="101" customWidth="1"/>
    <col min="19" max="19" width="6.28515625" style="102" customWidth="1"/>
    <col min="20" max="20" width="9" style="101"/>
    <col min="21" max="21" width="1" style="101" customWidth="1"/>
    <col min="22" max="22" width="6.28515625" style="102" customWidth="1"/>
    <col min="23" max="33" width="9" style="101"/>
    <col min="34" max="34" width="1" style="101" customWidth="1"/>
    <col min="35" max="35" width="6.28515625" style="102" customWidth="1"/>
    <col min="36" max="46" width="9" style="101"/>
    <col min="47" max="47" width="9.42578125" style="101" bestFit="1" customWidth="1"/>
    <col min="48" max="16384" width="9" style="101"/>
  </cols>
  <sheetData>
    <row r="1" spans="1:47" ht="24.75">
      <c r="A1" s="1" t="str">
        <f>N0_Cover!A1</f>
        <v>RIIO-2 Business Plan Data Template</v>
      </c>
      <c r="B1" s="1"/>
      <c r="C1" s="2"/>
      <c r="D1" s="2"/>
      <c r="E1" s="2"/>
      <c r="F1" s="73"/>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row>
    <row r="2" spans="1:47" ht="22.5">
      <c r="A2" s="1" t="str">
        <f>N0_Cover!$B$12</f>
        <v>Scottish Power Transmission</v>
      </c>
      <c r="B2" s="1"/>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row>
    <row r="3" spans="1:47" ht="19.5">
      <c r="A3" s="5" t="str">
        <f>"Workbook " &amp; N0_Cover!$B$12</f>
        <v>Workbook Scottish Power Transmission</v>
      </c>
      <c r="B3" s="5"/>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row>
    <row r="4" spans="1:47" ht="18">
      <c r="A4" s="7" t="str">
        <f>"Submission Version " &amp; N0_Cover!$B$15 &amp; " - Submitted on " &amp; TEXT(N0_Cover!$B$16,"dd mmm yyyy")</f>
        <v>Submission Version 3.0 - Submitted on 09 Dec 2019</v>
      </c>
      <c r="B4" s="7"/>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row>
    <row r="5" spans="1:47" ht="18">
      <c r="A5" s="7" t="str">
        <f>"Template Version: " &amp; N0_Cover!$B$11</f>
        <v>Template Version: v3.0</v>
      </c>
      <c r="B5" s="7"/>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row>
    <row r="6" spans="1:47" ht="19.5">
      <c r="A6" s="5" t="str">
        <f ca="1">"Sheet: " &amp;VLOOKUP(RIGHT(CELL("filename",A1),LEN(CELL("filename",A1))-FIND("]",CELL("filename",A1))),'N0.1_Contents'!$A$11:$B$87,2,FALSE)</f>
        <v>Sheet: N3.14 275kV Circuit Breaker</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row>
    <row r="7" spans="1:47" ht="18">
      <c r="A7" s="7" t="str">
        <f>"Prices Base: " &amp; 'N0.5_Data_Constants'!C13</f>
        <v>Prices Base: 2018/19</v>
      </c>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row>
    <row r="8" spans="1:47" s="168" customFormat="1">
      <c r="A8" s="171" t="str">
        <f ca="1">"Error Checks: " &amp; IF(ISERROR(MATCH("Error",$A$9:$AU$9,0)),"OK","Error")</f>
        <v>Error Checks: OK</v>
      </c>
      <c r="B8" s="171"/>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row>
    <row r="9" spans="1:47" s="168" customFormat="1">
      <c r="A9" s="173" t="str">
        <f t="shared" ref="A9:AU9" ca="1" si="0">IF(ISERROR(MATCH("Error",A10:A55,0)),"-","Error")</f>
        <v>-</v>
      </c>
      <c r="B9" s="173" t="str">
        <f t="shared" si="0"/>
        <v>-</v>
      </c>
      <c r="C9" s="173" t="str">
        <f t="shared" si="0"/>
        <v>-</v>
      </c>
      <c r="D9" s="173" t="str">
        <f t="shared" si="0"/>
        <v>-</v>
      </c>
      <c r="E9" s="173" t="str">
        <f t="shared" si="0"/>
        <v>-</v>
      </c>
      <c r="F9" s="173" t="str">
        <f t="shared" si="0"/>
        <v>-</v>
      </c>
      <c r="G9" s="173" t="str">
        <f t="shared" si="0"/>
        <v>-</v>
      </c>
      <c r="H9" s="173" t="str">
        <f t="shared" si="0"/>
        <v>-</v>
      </c>
      <c r="I9" s="173" t="str">
        <f t="shared" si="0"/>
        <v>-</v>
      </c>
      <c r="J9" s="173" t="str">
        <f t="shared" si="0"/>
        <v>-</v>
      </c>
      <c r="K9" s="173" t="str">
        <f t="shared" si="0"/>
        <v>-</v>
      </c>
      <c r="L9" s="173" t="str">
        <f t="shared" si="0"/>
        <v>-</v>
      </c>
      <c r="M9" s="173" t="str">
        <f t="shared" si="0"/>
        <v>-</v>
      </c>
      <c r="N9" s="173" t="str">
        <f t="shared" si="0"/>
        <v>-</v>
      </c>
      <c r="O9" s="173" t="str">
        <f t="shared" si="0"/>
        <v>-</v>
      </c>
      <c r="P9" s="173" t="str">
        <f t="shared" si="0"/>
        <v>-</v>
      </c>
      <c r="Q9" s="173" t="str">
        <f t="shared" si="0"/>
        <v>-</v>
      </c>
      <c r="R9" s="173" t="str">
        <f t="shared" si="0"/>
        <v>-</v>
      </c>
      <c r="S9" s="173" t="str">
        <f t="shared" ca="1" si="0"/>
        <v>-</v>
      </c>
      <c r="T9" s="173" t="str">
        <f t="shared" si="0"/>
        <v>-</v>
      </c>
      <c r="U9" s="173" t="str">
        <f t="shared" si="0"/>
        <v>-</v>
      </c>
      <c r="V9" s="173" t="str">
        <f t="shared" ca="1" si="0"/>
        <v>-</v>
      </c>
      <c r="W9" s="173" t="str">
        <f t="shared" si="0"/>
        <v>-</v>
      </c>
      <c r="X9" s="173" t="str">
        <f t="shared" ca="1" si="0"/>
        <v>-</v>
      </c>
      <c r="Y9" s="173" t="str">
        <f t="shared" si="0"/>
        <v>-</v>
      </c>
      <c r="Z9" s="173" t="str">
        <f t="shared" si="0"/>
        <v>-</v>
      </c>
      <c r="AA9" s="173" t="str">
        <f t="shared" si="0"/>
        <v>-</v>
      </c>
      <c r="AB9" s="173" t="str">
        <f t="shared" si="0"/>
        <v>-</v>
      </c>
      <c r="AC9" s="173" t="str">
        <f t="shared" si="0"/>
        <v>-</v>
      </c>
      <c r="AD9" s="173" t="str">
        <f t="shared" si="0"/>
        <v>-</v>
      </c>
      <c r="AE9" s="173" t="str">
        <f t="shared" si="0"/>
        <v>-</v>
      </c>
      <c r="AF9" s="173" t="str">
        <f t="shared" si="0"/>
        <v>-</v>
      </c>
      <c r="AG9" s="173" t="str">
        <f t="shared" si="0"/>
        <v>-</v>
      </c>
      <c r="AH9" s="173" t="str">
        <f t="shared" si="0"/>
        <v>-</v>
      </c>
      <c r="AI9" s="173" t="str">
        <f t="shared" ca="1" si="0"/>
        <v>-</v>
      </c>
      <c r="AJ9" s="173" t="str">
        <f t="shared" si="0"/>
        <v>-</v>
      </c>
      <c r="AK9" s="173" t="str">
        <f t="shared" si="0"/>
        <v>-</v>
      </c>
      <c r="AL9" s="173" t="str">
        <f t="shared" si="0"/>
        <v>-</v>
      </c>
      <c r="AM9" s="173" t="str">
        <f t="shared" si="0"/>
        <v>-</v>
      </c>
      <c r="AN9" s="173" t="str">
        <f t="shared" si="0"/>
        <v>-</v>
      </c>
      <c r="AO9" s="173" t="str">
        <f t="shared" si="0"/>
        <v>-</v>
      </c>
      <c r="AP9" s="173" t="str">
        <f t="shared" si="0"/>
        <v>-</v>
      </c>
      <c r="AQ9" s="173" t="str">
        <f t="shared" si="0"/>
        <v>-</v>
      </c>
      <c r="AR9" s="173" t="str">
        <f t="shared" si="0"/>
        <v>-</v>
      </c>
      <c r="AS9" s="173" t="str">
        <f t="shared" si="0"/>
        <v>-</v>
      </c>
      <c r="AT9" s="173" t="str">
        <f t="shared" si="0"/>
        <v>-</v>
      </c>
      <c r="AU9" s="173" t="str">
        <f t="shared" si="0"/>
        <v>-</v>
      </c>
    </row>
    <row r="12" spans="1:47" ht="19.5">
      <c r="A12" s="11" t="str">
        <f ca="1">SUBSTITUTE(VLOOKUP(RIGHT(CELL("filename",A1),LEN(CELL("filename",A1))-FIND("]",CELL("filename",A1))),'N0.1_Contents'!$A$11:$B$87,2,FALSE), LEFT(VLOOKUP(RIGHT(CELL("filename",A1),LEN(CELL("filename",A1))-FIND("]",CELL("filename",A1))),'N0.1_Contents'!$A$11:$B$87,2,FALSE),FIND(" ",VLOOKUP(RIGHT(CELL("filename",A1),LEN(CELL("filename",A1))-FIND("]",CELL("filename",A1))),'N0.1_Contents'!$A$11:$B$87,2,FALSE))),"")</f>
        <v>275kV Circuit Breaker</v>
      </c>
      <c r="B12" s="11"/>
      <c r="D12"/>
      <c r="F12" s="11" t="s">
        <v>0</v>
      </c>
      <c r="S12" s="11" t="s">
        <v>2</v>
      </c>
      <c r="W12" s="190" t="s">
        <v>331</v>
      </c>
      <c r="X12" s="189" t="str">
        <f ca="1">VLOOKUP(A12, 'N0.6_Lookup_References'!A14:B50, 2, FALSE)</f>
        <v>#</v>
      </c>
      <c r="AI12" s="11"/>
    </row>
    <row r="13" spans="1:47" ht="15">
      <c r="C13" s="12"/>
      <c r="D13"/>
      <c r="S13" s="124" t="s">
        <v>152</v>
      </c>
      <c r="V13" s="124" t="s">
        <v>150</v>
      </c>
      <c r="AI13" s="124" t="s">
        <v>151</v>
      </c>
    </row>
    <row r="14" spans="1:47" s="112" customFormat="1" ht="13.9" customHeight="1" thickBot="1">
      <c r="A14" s="297" t="s">
        <v>24</v>
      </c>
      <c r="B14" s="299" t="s">
        <v>384</v>
      </c>
      <c r="C14" s="111"/>
      <c r="D14" s="104"/>
      <c r="E14" s="101"/>
      <c r="F14" s="110" t="s">
        <v>53</v>
      </c>
      <c r="G14" s="109" t="s">
        <v>14</v>
      </c>
      <c r="H14" s="21" t="s">
        <v>15</v>
      </c>
      <c r="I14" s="22" t="s">
        <v>16</v>
      </c>
      <c r="J14" s="23" t="s">
        <v>17</v>
      </c>
      <c r="K14" s="24" t="s">
        <v>18</v>
      </c>
      <c r="L14" s="25" t="s">
        <v>19</v>
      </c>
      <c r="M14" s="26" t="s">
        <v>20</v>
      </c>
      <c r="N14" s="29" t="s">
        <v>21</v>
      </c>
      <c r="O14" s="27" t="s">
        <v>22</v>
      </c>
      <c r="P14" s="31" t="s">
        <v>23</v>
      </c>
      <c r="Q14" s="108" t="s">
        <v>29</v>
      </c>
      <c r="R14" s="101"/>
      <c r="S14" s="110" t="s">
        <v>53</v>
      </c>
      <c r="T14" s="110" t="s">
        <v>94</v>
      </c>
      <c r="U14" s="101"/>
      <c r="V14" s="110" t="s">
        <v>53</v>
      </c>
      <c r="W14" s="109" t="s">
        <v>14</v>
      </c>
      <c r="X14" s="21" t="s">
        <v>15</v>
      </c>
      <c r="Y14" s="22" t="s">
        <v>16</v>
      </c>
      <c r="Z14" s="23" t="s">
        <v>17</v>
      </c>
      <c r="AA14" s="24" t="s">
        <v>18</v>
      </c>
      <c r="AB14" s="25" t="s">
        <v>19</v>
      </c>
      <c r="AC14" s="26" t="s">
        <v>20</v>
      </c>
      <c r="AD14" s="29" t="s">
        <v>21</v>
      </c>
      <c r="AE14" s="27" t="s">
        <v>22</v>
      </c>
      <c r="AF14" s="31" t="s">
        <v>23</v>
      </c>
      <c r="AG14" s="108" t="s">
        <v>29</v>
      </c>
      <c r="AH14" s="101"/>
      <c r="AI14" s="110" t="s">
        <v>53</v>
      </c>
      <c r="AJ14" s="109" t="s">
        <v>5</v>
      </c>
      <c r="AK14" s="21" t="s">
        <v>6</v>
      </c>
      <c r="AL14" s="22" t="s">
        <v>7</v>
      </c>
      <c r="AM14" s="23" t="s">
        <v>8</v>
      </c>
      <c r="AN14" s="24" t="s">
        <v>9</v>
      </c>
      <c r="AO14" s="25" t="s">
        <v>116</v>
      </c>
      <c r="AP14" s="26" t="s">
        <v>117</v>
      </c>
      <c r="AQ14" s="29" t="s">
        <v>118</v>
      </c>
      <c r="AR14" s="27" t="s">
        <v>119</v>
      </c>
      <c r="AS14" s="31" t="s">
        <v>120</v>
      </c>
      <c r="AT14" s="108" t="s">
        <v>29</v>
      </c>
      <c r="AU14" s="108" t="s">
        <v>47</v>
      </c>
    </row>
    <row r="15" spans="1:47" s="112" customFormat="1" ht="14.25" customHeight="1">
      <c r="A15" s="298"/>
      <c r="B15" s="300"/>
      <c r="C15" s="107" t="s">
        <v>383</v>
      </c>
      <c r="D15" s="104"/>
      <c r="E15" s="101"/>
      <c r="F15" s="103" t="s">
        <v>205</v>
      </c>
      <c r="G15" s="34"/>
      <c r="H15" s="34"/>
      <c r="I15" s="34"/>
      <c r="J15" s="34"/>
      <c r="K15" s="34"/>
      <c r="L15" s="34"/>
      <c r="M15" s="34"/>
      <c r="N15" s="34"/>
      <c r="O15" s="34"/>
      <c r="P15" s="34"/>
      <c r="Q15" s="35">
        <f t="shared" ref="Q15:Q34" si="1">SUM(G15:P15)</f>
        <v>0</v>
      </c>
      <c r="R15" s="101"/>
      <c r="S15" s="103"/>
      <c r="T15" s="34"/>
      <c r="U15" s="101"/>
      <c r="V15" s="103"/>
      <c r="W15" s="34"/>
      <c r="X15" s="34"/>
      <c r="Y15" s="34"/>
      <c r="Z15" s="34"/>
      <c r="AA15" s="34"/>
      <c r="AB15" s="34"/>
      <c r="AC15" s="34"/>
      <c r="AD15" s="34"/>
      <c r="AE15" s="34"/>
      <c r="AF15" s="34"/>
      <c r="AG15" s="35">
        <f t="shared" ref="AG15:AG33" si="2">SUM(W15:AF15)</f>
        <v>0</v>
      </c>
      <c r="AH15" s="101"/>
      <c r="AI15" s="103"/>
      <c r="AJ15" s="34"/>
      <c r="AK15" s="34"/>
      <c r="AL15" s="34"/>
      <c r="AM15" s="34"/>
      <c r="AN15" s="34"/>
      <c r="AO15" s="34"/>
      <c r="AP15" s="34"/>
      <c r="AQ15" s="34"/>
      <c r="AR15" s="34"/>
      <c r="AS15" s="34"/>
      <c r="AT15" s="35">
        <f t="shared" ref="AT15:AT33" si="3">SUM(AJ15:AS15)</f>
        <v>0</v>
      </c>
      <c r="AU15" s="103"/>
    </row>
    <row r="16" spans="1:47" s="112" customFormat="1" ht="14.25">
      <c r="A16" s="298"/>
      <c r="B16" s="300"/>
      <c r="C16" s="105" t="s">
        <v>554</v>
      </c>
      <c r="D16" s="104"/>
      <c r="E16" s="101"/>
      <c r="F16" s="103" t="s">
        <v>105</v>
      </c>
      <c r="G16" s="150">
        <v>1.523915604361651E-2</v>
      </c>
      <c r="H16" s="150">
        <v>1.58928369958692</v>
      </c>
      <c r="I16" s="150">
        <v>1.5498490565821954</v>
      </c>
      <c r="J16" s="150">
        <v>1.1301069138185356</v>
      </c>
      <c r="K16" s="150">
        <v>0.81051904359387306</v>
      </c>
      <c r="L16" s="150">
        <v>0.51562946665570264</v>
      </c>
      <c r="M16" s="150">
        <v>0.21688567698202538</v>
      </c>
      <c r="N16" s="150">
        <v>0</v>
      </c>
      <c r="O16" s="150">
        <v>0.86256031643697173</v>
      </c>
      <c r="P16" s="150">
        <v>12.653557538316125</v>
      </c>
      <c r="Q16" s="35">
        <f t="shared" si="1"/>
        <v>19.343630868015964</v>
      </c>
      <c r="R16" s="101"/>
      <c r="S16" s="103" t="str">
        <f ca="1">$X$12</f>
        <v>#</v>
      </c>
      <c r="T16" s="34"/>
      <c r="U16" s="101"/>
      <c r="V16" s="103" t="str">
        <f ca="1">$X$12</f>
        <v>#</v>
      </c>
      <c r="W16" s="150">
        <v>6</v>
      </c>
      <c r="X16" s="150">
        <v>128</v>
      </c>
      <c r="Y16" s="150">
        <v>27</v>
      </c>
      <c r="Z16" s="150">
        <v>12</v>
      </c>
      <c r="AA16" s="150">
        <v>6</v>
      </c>
      <c r="AB16" s="150">
        <v>3</v>
      </c>
      <c r="AC16" s="150">
        <v>1</v>
      </c>
      <c r="AD16" s="150">
        <v>0</v>
      </c>
      <c r="AE16" s="150">
        <v>3</v>
      </c>
      <c r="AF16" s="150">
        <v>9</v>
      </c>
      <c r="AG16" s="35">
        <f t="shared" si="2"/>
        <v>195</v>
      </c>
      <c r="AH16" s="101"/>
      <c r="AI16" s="103" t="str">
        <f ca="1">$X$12</f>
        <v>#</v>
      </c>
      <c r="AJ16" s="150">
        <v>109</v>
      </c>
      <c r="AK16" s="150">
        <v>21</v>
      </c>
      <c r="AL16" s="150">
        <v>0</v>
      </c>
      <c r="AM16" s="150">
        <v>0</v>
      </c>
      <c r="AN16" s="150">
        <v>0</v>
      </c>
      <c r="AO16" s="150">
        <v>5</v>
      </c>
      <c r="AP16" s="150">
        <v>6</v>
      </c>
      <c r="AQ16" s="150">
        <v>49</v>
      </c>
      <c r="AR16" s="150">
        <v>3</v>
      </c>
      <c r="AS16" s="150">
        <v>2</v>
      </c>
      <c r="AT16" s="35">
        <f t="shared" si="3"/>
        <v>195</v>
      </c>
      <c r="AU16" s="103" t="str">
        <f>IF(ABS(AG16-AT16)&lt;0.01,"OK","Error")</f>
        <v>OK</v>
      </c>
    </row>
    <row r="17" spans="1:47" s="112" customFormat="1" ht="14.25">
      <c r="A17" s="298"/>
      <c r="B17" s="300"/>
      <c r="C17" s="302" t="s">
        <v>115</v>
      </c>
      <c r="D17" s="104" t="s">
        <v>206</v>
      </c>
      <c r="E17" s="101"/>
      <c r="F17" s="103" t="s">
        <v>105</v>
      </c>
      <c r="G17" s="150">
        <v>0</v>
      </c>
      <c r="H17" s="151">
        <v>0</v>
      </c>
      <c r="I17" s="151">
        <v>0</v>
      </c>
      <c r="J17" s="151">
        <v>0</v>
      </c>
      <c r="K17" s="151">
        <v>0</v>
      </c>
      <c r="L17" s="151">
        <v>0</v>
      </c>
      <c r="M17" s="151">
        <v>0</v>
      </c>
      <c r="N17" s="151">
        <v>0</v>
      </c>
      <c r="O17" s="151">
        <v>0</v>
      </c>
      <c r="P17" s="151">
        <v>0</v>
      </c>
      <c r="Q17" s="35">
        <f t="shared" si="1"/>
        <v>0</v>
      </c>
      <c r="R17" s="101"/>
      <c r="S17" s="103" t="str">
        <f t="shared" ref="S17:S34" ca="1" si="4">$X$12</f>
        <v>#</v>
      </c>
      <c r="T17" s="106">
        <v>0</v>
      </c>
      <c r="U17" s="101"/>
      <c r="V17" s="103" t="str">
        <f t="shared" ref="V17:V34" ca="1" si="5">$X$12</f>
        <v>#</v>
      </c>
      <c r="W17" s="150">
        <v>0</v>
      </c>
      <c r="X17" s="151">
        <v>0</v>
      </c>
      <c r="Y17" s="151">
        <v>0</v>
      </c>
      <c r="Z17" s="151">
        <v>0</v>
      </c>
      <c r="AA17" s="151">
        <v>0</v>
      </c>
      <c r="AB17" s="151">
        <v>0</v>
      </c>
      <c r="AC17" s="151">
        <v>0</v>
      </c>
      <c r="AD17" s="151">
        <v>0</v>
      </c>
      <c r="AE17" s="151">
        <v>0</v>
      </c>
      <c r="AF17" s="151">
        <v>0</v>
      </c>
      <c r="AG17" s="35">
        <f t="shared" si="2"/>
        <v>0</v>
      </c>
      <c r="AH17" s="101"/>
      <c r="AI17" s="103" t="str">
        <f t="shared" ref="AI17:AI34" ca="1" si="6">$X$12</f>
        <v>#</v>
      </c>
      <c r="AJ17" s="150">
        <v>0</v>
      </c>
      <c r="AK17" s="151">
        <v>0</v>
      </c>
      <c r="AL17" s="151">
        <v>0</v>
      </c>
      <c r="AM17" s="151">
        <v>0</v>
      </c>
      <c r="AN17" s="151">
        <v>0</v>
      </c>
      <c r="AO17" s="151">
        <v>0</v>
      </c>
      <c r="AP17" s="151">
        <v>0</v>
      </c>
      <c r="AQ17" s="151">
        <v>0</v>
      </c>
      <c r="AR17" s="151">
        <v>0</v>
      </c>
      <c r="AS17" s="151">
        <v>0</v>
      </c>
      <c r="AT17" s="35">
        <f t="shared" si="3"/>
        <v>0</v>
      </c>
      <c r="AU17" s="103" t="str">
        <f t="shared" ref="AU17:AU34" si="7">IF(ABS(AG17-AT17)&lt;0.01,"OK","Error")</f>
        <v>OK</v>
      </c>
    </row>
    <row r="18" spans="1:47" s="112" customFormat="1" ht="14.25">
      <c r="A18" s="298"/>
      <c r="B18" s="300"/>
      <c r="C18" s="302"/>
      <c r="D18" s="104" t="s">
        <v>207</v>
      </c>
      <c r="E18" s="101"/>
      <c r="F18" s="103" t="s">
        <v>105</v>
      </c>
      <c r="G18" s="150">
        <v>0</v>
      </c>
      <c r="H18" s="151">
        <v>0</v>
      </c>
      <c r="I18" s="151">
        <v>0</v>
      </c>
      <c r="J18" s="151">
        <v>0</v>
      </c>
      <c r="K18" s="151">
        <v>0</v>
      </c>
      <c r="L18" s="151">
        <v>0</v>
      </c>
      <c r="M18" s="151">
        <v>0</v>
      </c>
      <c r="N18" s="151">
        <v>0</v>
      </c>
      <c r="O18" s="151">
        <v>0</v>
      </c>
      <c r="P18" s="151">
        <v>0</v>
      </c>
      <c r="Q18" s="35">
        <f t="shared" si="1"/>
        <v>0</v>
      </c>
      <c r="R18" s="101"/>
      <c r="S18" s="103" t="str">
        <f t="shared" ca="1" si="4"/>
        <v>#</v>
      </c>
      <c r="T18" s="106">
        <v>0</v>
      </c>
      <c r="U18" s="101"/>
      <c r="V18" s="103" t="str">
        <f t="shared" ca="1" si="5"/>
        <v>#</v>
      </c>
      <c r="W18" s="150">
        <v>0</v>
      </c>
      <c r="X18" s="151">
        <v>0</v>
      </c>
      <c r="Y18" s="151">
        <v>0</v>
      </c>
      <c r="Z18" s="151">
        <v>0</v>
      </c>
      <c r="AA18" s="151">
        <v>0</v>
      </c>
      <c r="AB18" s="151">
        <v>0</v>
      </c>
      <c r="AC18" s="151">
        <v>0</v>
      </c>
      <c r="AD18" s="151">
        <v>0</v>
      </c>
      <c r="AE18" s="151">
        <v>0</v>
      </c>
      <c r="AF18" s="151">
        <v>0</v>
      </c>
      <c r="AG18" s="35">
        <f t="shared" si="2"/>
        <v>0</v>
      </c>
      <c r="AH18" s="101"/>
      <c r="AI18" s="103" t="str">
        <f t="shared" ca="1" si="6"/>
        <v>#</v>
      </c>
      <c r="AJ18" s="150">
        <v>0</v>
      </c>
      <c r="AK18" s="151">
        <v>0</v>
      </c>
      <c r="AL18" s="151">
        <v>0</v>
      </c>
      <c r="AM18" s="151">
        <v>0</v>
      </c>
      <c r="AN18" s="151">
        <v>0</v>
      </c>
      <c r="AO18" s="151">
        <v>0</v>
      </c>
      <c r="AP18" s="151">
        <v>0</v>
      </c>
      <c r="AQ18" s="151">
        <v>0</v>
      </c>
      <c r="AR18" s="151">
        <v>0</v>
      </c>
      <c r="AS18" s="151">
        <v>0</v>
      </c>
      <c r="AT18" s="35">
        <f t="shared" si="3"/>
        <v>0</v>
      </c>
      <c r="AU18" s="103" t="str">
        <f t="shared" si="7"/>
        <v>OK</v>
      </c>
    </row>
    <row r="19" spans="1:47" s="112" customFormat="1" ht="14.25">
      <c r="A19" s="298"/>
      <c r="B19" s="300"/>
      <c r="C19" s="302"/>
      <c r="D19" s="104" t="s">
        <v>3</v>
      </c>
      <c r="E19" s="101"/>
      <c r="F19" s="103" t="s">
        <v>105</v>
      </c>
      <c r="G19" s="150">
        <v>-1.2713628516778715E-2</v>
      </c>
      <c r="H19" s="151">
        <v>-0.15685081194811423</v>
      </c>
      <c r="I19" s="151">
        <v>-9.6937193597711468E-2</v>
      </c>
      <c r="J19" s="151">
        <v>4.566989574159519E-2</v>
      </c>
      <c r="K19" s="151">
        <v>0.10839570686102717</v>
      </c>
      <c r="L19" s="151">
        <v>0.47493656287858638</v>
      </c>
      <c r="M19" s="151">
        <v>0.61368598077770609</v>
      </c>
      <c r="N19" s="151">
        <v>0</v>
      </c>
      <c r="O19" s="151">
        <v>-0.5896295160190006</v>
      </c>
      <c r="P19" s="151">
        <v>2.7571106896790578</v>
      </c>
      <c r="Q19" s="35">
        <f t="shared" si="1"/>
        <v>3.1436676858563679</v>
      </c>
      <c r="R19" s="101"/>
      <c r="S19" s="103" t="str">
        <f t="shared" ca="1" si="4"/>
        <v>#</v>
      </c>
      <c r="T19" s="34"/>
      <c r="U19" s="101"/>
      <c r="V19" s="103" t="str">
        <f t="shared" ca="1" si="5"/>
        <v>#</v>
      </c>
      <c r="W19" s="150">
        <v>-5</v>
      </c>
      <c r="X19" s="151">
        <v>-1</v>
      </c>
      <c r="Y19" s="151">
        <v>-2</v>
      </c>
      <c r="Z19" s="151">
        <v>1</v>
      </c>
      <c r="AA19" s="151">
        <v>1</v>
      </c>
      <c r="AB19" s="151">
        <v>3</v>
      </c>
      <c r="AC19" s="151">
        <v>3</v>
      </c>
      <c r="AD19" s="151">
        <v>0</v>
      </c>
      <c r="AE19" s="151">
        <v>-2</v>
      </c>
      <c r="AF19" s="151">
        <v>2</v>
      </c>
      <c r="AG19" s="35">
        <f t="shared" si="2"/>
        <v>0</v>
      </c>
      <c r="AH19" s="101"/>
      <c r="AI19" s="103" t="str">
        <f t="shared" ca="1" si="6"/>
        <v>#</v>
      </c>
      <c r="AJ19" s="150">
        <v>-7</v>
      </c>
      <c r="AK19" s="151">
        <v>7</v>
      </c>
      <c r="AL19" s="151">
        <v>0</v>
      </c>
      <c r="AM19" s="151">
        <v>0</v>
      </c>
      <c r="AN19" s="151">
        <v>0</v>
      </c>
      <c r="AO19" s="151">
        <v>0</v>
      </c>
      <c r="AP19" s="151">
        <v>0</v>
      </c>
      <c r="AQ19" s="151">
        <v>-49</v>
      </c>
      <c r="AR19" s="151">
        <v>49</v>
      </c>
      <c r="AS19" s="151">
        <v>0</v>
      </c>
      <c r="AT19" s="35">
        <f t="shared" si="3"/>
        <v>0</v>
      </c>
      <c r="AU19" s="103" t="str">
        <f t="shared" si="7"/>
        <v>OK</v>
      </c>
    </row>
    <row r="20" spans="1:47" s="112" customFormat="1" ht="14.25">
      <c r="A20" s="298"/>
      <c r="B20" s="300"/>
      <c r="C20" s="302"/>
      <c r="D20" s="104" t="s">
        <v>114</v>
      </c>
      <c r="E20" s="101"/>
      <c r="F20" s="103" t="s">
        <v>105</v>
      </c>
      <c r="G20" s="150">
        <v>0</v>
      </c>
      <c r="H20" s="151">
        <v>0</v>
      </c>
      <c r="I20" s="151">
        <v>0</v>
      </c>
      <c r="J20" s="151">
        <v>0</v>
      </c>
      <c r="K20" s="151">
        <v>0</v>
      </c>
      <c r="L20" s="151">
        <v>0</v>
      </c>
      <c r="M20" s="151">
        <v>0</v>
      </c>
      <c r="N20" s="151">
        <v>0</v>
      </c>
      <c r="O20" s="151">
        <v>0</v>
      </c>
      <c r="P20" s="151">
        <v>0</v>
      </c>
      <c r="Q20" s="35">
        <f t="shared" si="1"/>
        <v>0</v>
      </c>
      <c r="R20" s="101"/>
      <c r="S20" s="103" t="str">
        <f t="shared" ca="1" si="4"/>
        <v>#</v>
      </c>
      <c r="T20" s="106">
        <v>0</v>
      </c>
      <c r="U20" s="101"/>
      <c r="V20" s="103" t="str">
        <f t="shared" ca="1" si="5"/>
        <v>#</v>
      </c>
      <c r="W20" s="150">
        <v>0</v>
      </c>
      <c r="X20" s="151">
        <v>0</v>
      </c>
      <c r="Y20" s="151">
        <v>0</v>
      </c>
      <c r="Z20" s="151">
        <v>0</v>
      </c>
      <c r="AA20" s="151">
        <v>0</v>
      </c>
      <c r="AB20" s="151">
        <v>0</v>
      </c>
      <c r="AC20" s="151">
        <v>0</v>
      </c>
      <c r="AD20" s="151">
        <v>0</v>
      </c>
      <c r="AE20" s="151">
        <v>0</v>
      </c>
      <c r="AF20" s="151">
        <v>0</v>
      </c>
      <c r="AG20" s="35">
        <f t="shared" si="2"/>
        <v>0</v>
      </c>
      <c r="AH20" s="101"/>
      <c r="AI20" s="103" t="str">
        <f t="shared" ca="1" si="6"/>
        <v>#</v>
      </c>
      <c r="AJ20" s="150">
        <v>0</v>
      </c>
      <c r="AK20" s="151">
        <v>0</v>
      </c>
      <c r="AL20" s="151">
        <v>0</v>
      </c>
      <c r="AM20" s="151">
        <v>0</v>
      </c>
      <c r="AN20" s="151">
        <v>0</v>
      </c>
      <c r="AO20" s="151">
        <v>0</v>
      </c>
      <c r="AP20" s="151">
        <v>0</v>
      </c>
      <c r="AQ20" s="151">
        <v>0</v>
      </c>
      <c r="AR20" s="151">
        <v>0</v>
      </c>
      <c r="AS20" s="151">
        <v>0</v>
      </c>
      <c r="AT20" s="35">
        <f t="shared" si="3"/>
        <v>0</v>
      </c>
      <c r="AU20" s="103" t="str">
        <f t="shared" si="7"/>
        <v>OK</v>
      </c>
    </row>
    <row r="21" spans="1:47" s="112" customFormat="1" ht="14.25">
      <c r="A21" s="298"/>
      <c r="B21" s="300"/>
      <c r="C21" s="302"/>
      <c r="D21" s="104" t="s">
        <v>104</v>
      </c>
      <c r="E21" s="101"/>
      <c r="F21" s="103" t="s">
        <v>105</v>
      </c>
      <c r="G21" s="34"/>
      <c r="H21" s="34"/>
      <c r="I21" s="34"/>
      <c r="J21" s="34"/>
      <c r="K21" s="34"/>
      <c r="L21" s="34"/>
      <c r="M21" s="34"/>
      <c r="N21" s="34"/>
      <c r="O21" s="34"/>
      <c r="P21" s="34"/>
      <c r="Q21" s="35">
        <f t="shared" si="1"/>
        <v>0</v>
      </c>
      <c r="R21" s="101"/>
      <c r="S21" s="103" t="str">
        <f t="shared" ca="1" si="4"/>
        <v>#</v>
      </c>
      <c r="T21" s="34"/>
      <c r="U21" s="101"/>
      <c r="V21" s="103" t="str">
        <f t="shared" ca="1" si="5"/>
        <v>#</v>
      </c>
      <c r="W21" s="34"/>
      <c r="X21" s="34"/>
      <c r="Y21" s="34"/>
      <c r="Z21" s="34"/>
      <c r="AA21" s="34"/>
      <c r="AB21" s="34"/>
      <c r="AC21" s="34"/>
      <c r="AD21" s="34"/>
      <c r="AE21" s="34"/>
      <c r="AF21" s="34"/>
      <c r="AG21" s="35">
        <f t="shared" si="2"/>
        <v>0</v>
      </c>
      <c r="AH21" s="101"/>
      <c r="AI21" s="103" t="str">
        <f t="shared" ca="1" si="6"/>
        <v>#</v>
      </c>
      <c r="AJ21" s="34"/>
      <c r="AK21" s="34"/>
      <c r="AL21" s="34"/>
      <c r="AM21" s="34"/>
      <c r="AN21" s="34"/>
      <c r="AO21" s="34"/>
      <c r="AP21" s="34"/>
      <c r="AQ21" s="34"/>
      <c r="AR21" s="34"/>
      <c r="AS21" s="34"/>
      <c r="AT21" s="35">
        <f t="shared" si="3"/>
        <v>0</v>
      </c>
      <c r="AU21" s="103" t="str">
        <f t="shared" si="7"/>
        <v>OK</v>
      </c>
    </row>
    <row r="22" spans="1:47" s="112" customFormat="1" ht="14.25">
      <c r="A22" s="298"/>
      <c r="B22" s="300"/>
      <c r="C22" s="302"/>
      <c r="D22" s="104" t="s">
        <v>113</v>
      </c>
      <c r="E22" s="101"/>
      <c r="F22" s="103" t="s">
        <v>105</v>
      </c>
      <c r="G22" s="150">
        <v>0</v>
      </c>
      <c r="H22" s="151">
        <v>9.8616738415814031E-2</v>
      </c>
      <c r="I22" s="151">
        <v>-0.12066467148298538</v>
      </c>
      <c r="J22" s="151">
        <v>-0.2754544021635712</v>
      </c>
      <c r="K22" s="151">
        <v>-0.37439964269590442</v>
      </c>
      <c r="L22" s="151">
        <v>-0.52156922555609908</v>
      </c>
      <c r="M22" s="151">
        <v>-0.61368598077784231</v>
      </c>
      <c r="N22" s="151">
        <v>0</v>
      </c>
      <c r="O22" s="151">
        <v>0</v>
      </c>
      <c r="P22" s="151">
        <v>-1.4780555128989208</v>
      </c>
      <c r="Q22" s="35">
        <f t="shared" si="1"/>
        <v>-3.2852126971595093</v>
      </c>
      <c r="R22" s="101"/>
      <c r="S22" s="103" t="str">
        <f t="shared" ca="1" si="4"/>
        <v>#</v>
      </c>
      <c r="T22" s="106">
        <v>23</v>
      </c>
      <c r="U22" s="101"/>
      <c r="V22" s="103" t="str">
        <f t="shared" ca="1" si="5"/>
        <v>#</v>
      </c>
      <c r="W22" s="150">
        <v>0</v>
      </c>
      <c r="X22" s="151">
        <v>11</v>
      </c>
      <c r="Y22" s="151">
        <v>-2</v>
      </c>
      <c r="Z22" s="151">
        <v>-3</v>
      </c>
      <c r="AA22" s="151">
        <v>-3</v>
      </c>
      <c r="AB22" s="151">
        <v>-3</v>
      </c>
      <c r="AC22" s="151">
        <v>-3</v>
      </c>
      <c r="AD22" s="151">
        <v>0</v>
      </c>
      <c r="AE22" s="151">
        <v>0</v>
      </c>
      <c r="AF22" s="151">
        <v>-1</v>
      </c>
      <c r="AG22" s="35">
        <f t="shared" si="2"/>
        <v>-4</v>
      </c>
      <c r="AH22" s="101"/>
      <c r="AI22" s="103" t="str">
        <f t="shared" ca="1" si="6"/>
        <v>#</v>
      </c>
      <c r="AJ22" s="150">
        <v>22</v>
      </c>
      <c r="AK22" s="151">
        <v>-8</v>
      </c>
      <c r="AL22" s="151">
        <v>0</v>
      </c>
      <c r="AM22" s="151">
        <v>0</v>
      </c>
      <c r="AN22" s="151">
        <v>0</v>
      </c>
      <c r="AO22" s="151">
        <v>0</v>
      </c>
      <c r="AP22" s="151">
        <v>0</v>
      </c>
      <c r="AQ22" s="151">
        <v>0</v>
      </c>
      <c r="AR22" s="151">
        <v>-16</v>
      </c>
      <c r="AS22" s="151">
        <v>-2</v>
      </c>
      <c r="AT22" s="35">
        <f t="shared" si="3"/>
        <v>-4</v>
      </c>
      <c r="AU22" s="103" t="str">
        <f t="shared" si="7"/>
        <v>OK</v>
      </c>
    </row>
    <row r="23" spans="1:47" s="112" customFormat="1" ht="14.25">
      <c r="A23" s="298"/>
      <c r="B23" s="300"/>
      <c r="C23" s="302"/>
      <c r="D23" s="104" t="s">
        <v>389</v>
      </c>
      <c r="E23" s="101"/>
      <c r="F23" s="103" t="s">
        <v>105</v>
      </c>
      <c r="G23" s="150">
        <v>0</v>
      </c>
      <c r="H23" s="151">
        <v>0</v>
      </c>
      <c r="I23" s="151">
        <v>0</v>
      </c>
      <c r="J23" s="151">
        <v>0</v>
      </c>
      <c r="K23" s="151">
        <v>0</v>
      </c>
      <c r="L23" s="151">
        <v>0</v>
      </c>
      <c r="M23" s="151">
        <v>0</v>
      </c>
      <c r="N23" s="151">
        <v>0</v>
      </c>
      <c r="O23" s="151">
        <v>0</v>
      </c>
      <c r="P23" s="151">
        <v>0</v>
      </c>
      <c r="Q23" s="35">
        <f t="shared" si="1"/>
        <v>0</v>
      </c>
      <c r="R23" s="101"/>
      <c r="S23" s="103" t="str">
        <f t="shared" ca="1" si="4"/>
        <v>#</v>
      </c>
      <c r="T23" s="106">
        <v>0</v>
      </c>
      <c r="U23" s="101"/>
      <c r="V23" s="103" t="str">
        <f t="shared" ca="1" si="5"/>
        <v>#</v>
      </c>
      <c r="W23" s="150">
        <v>0</v>
      </c>
      <c r="X23" s="151">
        <v>0</v>
      </c>
      <c r="Y23" s="151">
        <v>0</v>
      </c>
      <c r="Z23" s="151">
        <v>0</v>
      </c>
      <c r="AA23" s="151">
        <v>0</v>
      </c>
      <c r="AB23" s="151">
        <v>0</v>
      </c>
      <c r="AC23" s="151">
        <v>0</v>
      </c>
      <c r="AD23" s="151">
        <v>0</v>
      </c>
      <c r="AE23" s="151">
        <v>0</v>
      </c>
      <c r="AF23" s="151">
        <v>0</v>
      </c>
      <c r="AG23" s="35">
        <f t="shared" si="2"/>
        <v>0</v>
      </c>
      <c r="AH23" s="101"/>
      <c r="AI23" s="103" t="str">
        <f t="shared" ca="1" si="6"/>
        <v>#</v>
      </c>
      <c r="AJ23" s="150">
        <v>0</v>
      </c>
      <c r="AK23" s="151">
        <v>0</v>
      </c>
      <c r="AL23" s="151">
        <v>0</v>
      </c>
      <c r="AM23" s="151">
        <v>0</v>
      </c>
      <c r="AN23" s="151">
        <v>0</v>
      </c>
      <c r="AO23" s="151">
        <v>0</v>
      </c>
      <c r="AP23" s="151">
        <v>0</v>
      </c>
      <c r="AQ23" s="151">
        <v>0</v>
      </c>
      <c r="AR23" s="151">
        <v>0</v>
      </c>
      <c r="AS23" s="151">
        <v>0</v>
      </c>
      <c r="AT23" s="35">
        <f t="shared" si="3"/>
        <v>0</v>
      </c>
      <c r="AU23" s="103" t="str">
        <f t="shared" si="7"/>
        <v>OK</v>
      </c>
    </row>
    <row r="24" spans="1:47" s="112" customFormat="1" ht="14.25">
      <c r="A24" s="298"/>
      <c r="B24" s="300"/>
      <c r="C24" s="302"/>
      <c r="D24" s="104" t="s">
        <v>112</v>
      </c>
      <c r="E24" s="101"/>
      <c r="F24" s="103" t="s">
        <v>105</v>
      </c>
      <c r="G24" s="150">
        <v>0</v>
      </c>
      <c r="H24" s="151">
        <v>0</v>
      </c>
      <c r="I24" s="151">
        <v>0</v>
      </c>
      <c r="J24" s="151">
        <v>0</v>
      </c>
      <c r="K24" s="151">
        <v>0</v>
      </c>
      <c r="L24" s="151">
        <v>0</v>
      </c>
      <c r="M24" s="151">
        <v>0</v>
      </c>
      <c r="N24" s="151">
        <v>0</v>
      </c>
      <c r="O24" s="151">
        <v>0</v>
      </c>
      <c r="P24" s="151">
        <v>0</v>
      </c>
      <c r="Q24" s="35">
        <f t="shared" si="1"/>
        <v>0</v>
      </c>
      <c r="R24" s="101"/>
      <c r="S24" s="103" t="str">
        <f t="shared" ca="1" si="4"/>
        <v>#</v>
      </c>
      <c r="T24" s="106">
        <v>0</v>
      </c>
      <c r="U24" s="101"/>
      <c r="V24" s="103" t="str">
        <f t="shared" ca="1" si="5"/>
        <v>#</v>
      </c>
      <c r="W24" s="150">
        <v>0</v>
      </c>
      <c r="X24" s="151">
        <v>0</v>
      </c>
      <c r="Y24" s="151">
        <v>0</v>
      </c>
      <c r="Z24" s="151">
        <v>0</v>
      </c>
      <c r="AA24" s="151">
        <v>0</v>
      </c>
      <c r="AB24" s="151">
        <v>0</v>
      </c>
      <c r="AC24" s="151">
        <v>0</v>
      </c>
      <c r="AD24" s="151">
        <v>0</v>
      </c>
      <c r="AE24" s="151">
        <v>0</v>
      </c>
      <c r="AF24" s="151">
        <v>0</v>
      </c>
      <c r="AG24" s="35">
        <f t="shared" si="2"/>
        <v>0</v>
      </c>
      <c r="AH24" s="101"/>
      <c r="AI24" s="103" t="str">
        <f t="shared" ca="1" si="6"/>
        <v>#</v>
      </c>
      <c r="AJ24" s="150">
        <v>0</v>
      </c>
      <c r="AK24" s="151">
        <v>0</v>
      </c>
      <c r="AL24" s="151">
        <v>0</v>
      </c>
      <c r="AM24" s="151">
        <v>0</v>
      </c>
      <c r="AN24" s="151">
        <v>0</v>
      </c>
      <c r="AO24" s="151">
        <v>0</v>
      </c>
      <c r="AP24" s="151">
        <v>0</v>
      </c>
      <c r="AQ24" s="151">
        <v>0</v>
      </c>
      <c r="AR24" s="151">
        <v>0</v>
      </c>
      <c r="AS24" s="151">
        <v>0</v>
      </c>
      <c r="AT24" s="35">
        <f t="shared" si="3"/>
        <v>0</v>
      </c>
      <c r="AU24" s="103" t="str">
        <f t="shared" si="7"/>
        <v>OK</v>
      </c>
    </row>
    <row r="25" spans="1:47" s="112" customFormat="1" ht="14.25">
      <c r="A25" s="298"/>
      <c r="B25" s="300"/>
      <c r="C25" s="302"/>
      <c r="D25" s="104" t="s">
        <v>111</v>
      </c>
      <c r="E25" s="101"/>
      <c r="F25" s="103" t="s">
        <v>105</v>
      </c>
      <c r="G25" s="150">
        <v>0</v>
      </c>
      <c r="H25" s="151">
        <v>0</v>
      </c>
      <c r="I25" s="151">
        <v>0</v>
      </c>
      <c r="J25" s="151">
        <v>0</v>
      </c>
      <c r="K25" s="151">
        <v>0</v>
      </c>
      <c r="L25" s="151">
        <v>0</v>
      </c>
      <c r="M25" s="151">
        <v>0</v>
      </c>
      <c r="N25" s="151">
        <v>0</v>
      </c>
      <c r="O25" s="151">
        <v>0</v>
      </c>
      <c r="P25" s="151">
        <v>0</v>
      </c>
      <c r="Q25" s="35">
        <f t="shared" si="1"/>
        <v>0</v>
      </c>
      <c r="R25" s="101"/>
      <c r="S25" s="103" t="str">
        <f t="shared" ca="1" si="4"/>
        <v>#</v>
      </c>
      <c r="T25" s="106">
        <v>0</v>
      </c>
      <c r="U25" s="101"/>
      <c r="V25" s="103" t="str">
        <f t="shared" ca="1" si="5"/>
        <v>#</v>
      </c>
      <c r="W25" s="150">
        <v>0</v>
      </c>
      <c r="X25" s="151">
        <v>0</v>
      </c>
      <c r="Y25" s="151">
        <v>0</v>
      </c>
      <c r="Z25" s="151">
        <v>0</v>
      </c>
      <c r="AA25" s="151">
        <v>0</v>
      </c>
      <c r="AB25" s="151">
        <v>0</v>
      </c>
      <c r="AC25" s="151">
        <v>0</v>
      </c>
      <c r="AD25" s="151">
        <v>0</v>
      </c>
      <c r="AE25" s="151">
        <v>0</v>
      </c>
      <c r="AF25" s="151">
        <v>0</v>
      </c>
      <c r="AG25" s="35">
        <f t="shared" si="2"/>
        <v>0</v>
      </c>
      <c r="AH25" s="101"/>
      <c r="AI25" s="103" t="str">
        <f t="shared" ca="1" si="6"/>
        <v>#</v>
      </c>
      <c r="AJ25" s="150">
        <v>0</v>
      </c>
      <c r="AK25" s="151">
        <v>0</v>
      </c>
      <c r="AL25" s="151">
        <v>0</v>
      </c>
      <c r="AM25" s="151">
        <v>0</v>
      </c>
      <c r="AN25" s="151">
        <v>0</v>
      </c>
      <c r="AO25" s="151">
        <v>0</v>
      </c>
      <c r="AP25" s="151">
        <v>0</v>
      </c>
      <c r="AQ25" s="151">
        <v>0</v>
      </c>
      <c r="AR25" s="151">
        <v>0</v>
      </c>
      <c r="AS25" s="151">
        <v>0</v>
      </c>
      <c r="AT25" s="35">
        <f t="shared" si="3"/>
        <v>0</v>
      </c>
      <c r="AU25" s="103" t="str">
        <f t="shared" si="7"/>
        <v>OK</v>
      </c>
    </row>
    <row r="26" spans="1:47" s="112" customFormat="1" ht="14.25">
      <c r="A26" s="298"/>
      <c r="B26" s="300"/>
      <c r="C26" s="302"/>
      <c r="D26" s="104" t="s">
        <v>390</v>
      </c>
      <c r="E26" s="101"/>
      <c r="F26" s="103" t="s">
        <v>105</v>
      </c>
      <c r="G26" s="150">
        <v>0</v>
      </c>
      <c r="H26" s="151">
        <v>0</v>
      </c>
      <c r="I26" s="151">
        <v>0</v>
      </c>
      <c r="J26" s="151">
        <v>0</v>
      </c>
      <c r="K26" s="151">
        <v>0</v>
      </c>
      <c r="L26" s="151">
        <v>0</v>
      </c>
      <c r="M26" s="151">
        <v>0</v>
      </c>
      <c r="N26" s="151">
        <v>0</v>
      </c>
      <c r="O26" s="151">
        <v>0</v>
      </c>
      <c r="P26" s="151">
        <v>0</v>
      </c>
      <c r="Q26" s="35">
        <f t="shared" si="1"/>
        <v>0</v>
      </c>
      <c r="R26" s="101"/>
      <c r="S26" s="103" t="str">
        <f t="shared" ca="1" si="4"/>
        <v>#</v>
      </c>
      <c r="T26" s="106">
        <v>0</v>
      </c>
      <c r="U26" s="101"/>
      <c r="V26" s="103" t="str">
        <f t="shared" ca="1" si="5"/>
        <v>#</v>
      </c>
      <c r="W26" s="150">
        <v>0</v>
      </c>
      <c r="X26" s="151">
        <v>0</v>
      </c>
      <c r="Y26" s="151">
        <v>0</v>
      </c>
      <c r="Z26" s="151">
        <v>0</v>
      </c>
      <c r="AA26" s="151">
        <v>0</v>
      </c>
      <c r="AB26" s="151">
        <v>0</v>
      </c>
      <c r="AC26" s="151">
        <v>0</v>
      </c>
      <c r="AD26" s="151">
        <v>0</v>
      </c>
      <c r="AE26" s="151">
        <v>0</v>
      </c>
      <c r="AF26" s="151">
        <v>0</v>
      </c>
      <c r="AG26" s="35">
        <f t="shared" si="2"/>
        <v>0</v>
      </c>
      <c r="AH26" s="101"/>
      <c r="AI26" s="103" t="str">
        <f t="shared" ca="1" si="6"/>
        <v>#</v>
      </c>
      <c r="AJ26" s="150">
        <v>0</v>
      </c>
      <c r="AK26" s="151">
        <v>0</v>
      </c>
      <c r="AL26" s="151">
        <v>0</v>
      </c>
      <c r="AM26" s="151">
        <v>0</v>
      </c>
      <c r="AN26" s="151">
        <v>0</v>
      </c>
      <c r="AO26" s="151">
        <v>0</v>
      </c>
      <c r="AP26" s="151">
        <v>0</v>
      </c>
      <c r="AQ26" s="151">
        <v>0</v>
      </c>
      <c r="AR26" s="151">
        <v>0</v>
      </c>
      <c r="AS26" s="151">
        <v>0</v>
      </c>
      <c r="AT26" s="35">
        <f t="shared" si="3"/>
        <v>0</v>
      </c>
      <c r="AU26" s="103" t="str">
        <f t="shared" si="7"/>
        <v>OK</v>
      </c>
    </row>
    <row r="27" spans="1:47" s="112" customFormat="1" ht="14.25">
      <c r="A27" s="298"/>
      <c r="B27" s="300"/>
      <c r="C27" s="302"/>
      <c r="D27" s="104" t="s">
        <v>110</v>
      </c>
      <c r="E27" s="101"/>
      <c r="F27" s="103" t="s">
        <v>105</v>
      </c>
      <c r="G27" s="150">
        <v>0</v>
      </c>
      <c r="H27" s="151">
        <v>0</v>
      </c>
      <c r="I27" s="151">
        <v>0</v>
      </c>
      <c r="J27" s="151">
        <v>0</v>
      </c>
      <c r="K27" s="151">
        <v>0</v>
      </c>
      <c r="L27" s="151">
        <v>0</v>
      </c>
      <c r="M27" s="151">
        <v>0</v>
      </c>
      <c r="N27" s="151">
        <v>0</v>
      </c>
      <c r="O27" s="151">
        <v>0</v>
      </c>
      <c r="P27" s="151">
        <v>0</v>
      </c>
      <c r="Q27" s="35">
        <f t="shared" si="1"/>
        <v>0</v>
      </c>
      <c r="R27" s="101"/>
      <c r="S27" s="103" t="str">
        <f t="shared" ca="1" si="4"/>
        <v>#</v>
      </c>
      <c r="T27" s="106">
        <v>0</v>
      </c>
      <c r="U27" s="101"/>
      <c r="V27" s="103" t="str">
        <f t="shared" ca="1" si="5"/>
        <v>#</v>
      </c>
      <c r="W27" s="150">
        <v>0</v>
      </c>
      <c r="X27" s="151">
        <v>0</v>
      </c>
      <c r="Y27" s="151">
        <v>0</v>
      </c>
      <c r="Z27" s="151">
        <v>0</v>
      </c>
      <c r="AA27" s="151">
        <v>0</v>
      </c>
      <c r="AB27" s="151">
        <v>0</v>
      </c>
      <c r="AC27" s="151">
        <v>0</v>
      </c>
      <c r="AD27" s="151">
        <v>0</v>
      </c>
      <c r="AE27" s="151">
        <v>0</v>
      </c>
      <c r="AF27" s="151">
        <v>0</v>
      </c>
      <c r="AG27" s="35">
        <f t="shared" si="2"/>
        <v>0</v>
      </c>
      <c r="AH27" s="101"/>
      <c r="AI27" s="103" t="str">
        <f t="shared" ca="1" si="6"/>
        <v>#</v>
      </c>
      <c r="AJ27" s="150">
        <v>0</v>
      </c>
      <c r="AK27" s="151">
        <v>0</v>
      </c>
      <c r="AL27" s="151">
        <v>0</v>
      </c>
      <c r="AM27" s="151">
        <v>0</v>
      </c>
      <c r="AN27" s="151">
        <v>0</v>
      </c>
      <c r="AO27" s="151">
        <v>0</v>
      </c>
      <c r="AP27" s="151">
        <v>0</v>
      </c>
      <c r="AQ27" s="151">
        <v>0</v>
      </c>
      <c r="AR27" s="151">
        <v>0</v>
      </c>
      <c r="AS27" s="151">
        <v>0</v>
      </c>
      <c r="AT27" s="35">
        <f t="shared" si="3"/>
        <v>0</v>
      </c>
      <c r="AU27" s="103" t="str">
        <f t="shared" si="7"/>
        <v>OK</v>
      </c>
    </row>
    <row r="28" spans="1:47" s="112" customFormat="1" ht="14.25">
      <c r="A28" s="298"/>
      <c r="B28" s="300"/>
      <c r="C28" s="302"/>
      <c r="D28" s="104" t="str">
        <f>'N1.1_Intervention_Definitions'!A17</f>
        <v>Indirect Intervention</v>
      </c>
      <c r="E28" s="101"/>
      <c r="F28" s="103" t="s">
        <v>105</v>
      </c>
      <c r="G28" s="150">
        <v>0</v>
      </c>
      <c r="H28" s="151">
        <v>0</v>
      </c>
      <c r="I28" s="151">
        <v>0</v>
      </c>
      <c r="J28" s="151">
        <v>0</v>
      </c>
      <c r="K28" s="151">
        <v>0</v>
      </c>
      <c r="L28" s="151">
        <v>0</v>
      </c>
      <c r="M28" s="151">
        <v>0</v>
      </c>
      <c r="N28" s="151">
        <v>0</v>
      </c>
      <c r="O28" s="151">
        <v>0</v>
      </c>
      <c r="P28" s="151">
        <v>0</v>
      </c>
      <c r="Q28" s="35">
        <f t="shared" si="1"/>
        <v>0</v>
      </c>
      <c r="R28" s="101"/>
      <c r="S28" s="103" t="str">
        <f t="shared" ca="1" si="4"/>
        <v>#</v>
      </c>
      <c r="T28" s="106">
        <v>0</v>
      </c>
      <c r="U28" s="101"/>
      <c r="V28" s="103" t="str">
        <f t="shared" ca="1" si="5"/>
        <v>#</v>
      </c>
      <c r="W28" s="150">
        <v>0</v>
      </c>
      <c r="X28" s="151">
        <v>0</v>
      </c>
      <c r="Y28" s="151">
        <v>0</v>
      </c>
      <c r="Z28" s="151">
        <v>0</v>
      </c>
      <c r="AA28" s="151">
        <v>0</v>
      </c>
      <c r="AB28" s="151">
        <v>0</v>
      </c>
      <c r="AC28" s="151">
        <v>0</v>
      </c>
      <c r="AD28" s="151">
        <v>0</v>
      </c>
      <c r="AE28" s="151">
        <v>0</v>
      </c>
      <c r="AF28" s="151">
        <v>0</v>
      </c>
      <c r="AG28" s="35">
        <f t="shared" si="2"/>
        <v>0</v>
      </c>
      <c r="AH28" s="101"/>
      <c r="AI28" s="103" t="str">
        <f t="shared" ca="1" si="6"/>
        <v>#</v>
      </c>
      <c r="AJ28" s="150">
        <v>0</v>
      </c>
      <c r="AK28" s="151">
        <v>0</v>
      </c>
      <c r="AL28" s="151">
        <v>0</v>
      </c>
      <c r="AM28" s="151">
        <v>0</v>
      </c>
      <c r="AN28" s="151">
        <v>0</v>
      </c>
      <c r="AO28" s="151">
        <v>0</v>
      </c>
      <c r="AP28" s="151">
        <v>0</v>
      </c>
      <c r="AQ28" s="151">
        <v>0</v>
      </c>
      <c r="AR28" s="151">
        <v>0</v>
      </c>
      <c r="AS28" s="151">
        <v>0</v>
      </c>
      <c r="AT28" s="35">
        <f t="shared" si="3"/>
        <v>0</v>
      </c>
      <c r="AU28" s="103" t="str">
        <f t="shared" si="7"/>
        <v>OK</v>
      </c>
    </row>
    <row r="29" spans="1:47" s="112" customFormat="1" ht="14.25">
      <c r="A29" s="298"/>
      <c r="B29" s="300"/>
      <c r="C29" s="302"/>
      <c r="D29" s="104" t="s">
        <v>109</v>
      </c>
      <c r="E29" s="101"/>
      <c r="F29" s="103" t="s">
        <v>105</v>
      </c>
      <c r="G29" s="34"/>
      <c r="H29" s="34"/>
      <c r="I29" s="34"/>
      <c r="J29" s="34"/>
      <c r="K29" s="34"/>
      <c r="L29" s="34"/>
      <c r="M29" s="34"/>
      <c r="N29" s="34"/>
      <c r="O29" s="34"/>
      <c r="P29" s="34"/>
      <c r="Q29" s="35">
        <f t="shared" si="1"/>
        <v>0</v>
      </c>
      <c r="R29" s="101"/>
      <c r="S29" s="103" t="str">
        <f t="shared" ca="1" si="4"/>
        <v>#</v>
      </c>
      <c r="T29" s="34"/>
      <c r="U29" s="101"/>
      <c r="V29" s="103" t="str">
        <f t="shared" ca="1" si="5"/>
        <v>#</v>
      </c>
      <c r="W29" s="34"/>
      <c r="X29" s="34"/>
      <c r="Y29" s="34"/>
      <c r="Z29" s="34"/>
      <c r="AA29" s="34"/>
      <c r="AB29" s="34"/>
      <c r="AC29" s="34"/>
      <c r="AD29" s="34"/>
      <c r="AE29" s="34"/>
      <c r="AF29" s="34"/>
      <c r="AG29" s="35">
        <f t="shared" si="2"/>
        <v>0</v>
      </c>
      <c r="AH29" s="101"/>
      <c r="AI29" s="103" t="str">
        <f t="shared" ca="1" si="6"/>
        <v>#</v>
      </c>
      <c r="AJ29" s="34"/>
      <c r="AK29" s="34"/>
      <c r="AL29" s="34"/>
      <c r="AM29" s="34"/>
      <c r="AN29" s="34"/>
      <c r="AO29" s="34"/>
      <c r="AP29" s="34"/>
      <c r="AQ29" s="34"/>
      <c r="AR29" s="34"/>
      <c r="AS29" s="34"/>
      <c r="AT29" s="35">
        <f t="shared" si="3"/>
        <v>0</v>
      </c>
      <c r="AU29" s="103" t="str">
        <f t="shared" si="7"/>
        <v>OK</v>
      </c>
    </row>
    <row r="30" spans="1:47" s="112" customFormat="1" ht="14.25">
      <c r="A30" s="298"/>
      <c r="B30" s="300"/>
      <c r="C30" s="302"/>
      <c r="D30" s="104" t="s">
        <v>108</v>
      </c>
      <c r="E30" s="101"/>
      <c r="F30" s="103" t="s">
        <v>105</v>
      </c>
      <c r="G30" s="34"/>
      <c r="H30" s="34"/>
      <c r="I30" s="34"/>
      <c r="J30" s="34"/>
      <c r="K30" s="34"/>
      <c r="L30" s="34"/>
      <c r="M30" s="34"/>
      <c r="N30" s="34"/>
      <c r="O30" s="34"/>
      <c r="P30" s="34"/>
      <c r="Q30" s="35">
        <f t="shared" si="1"/>
        <v>0</v>
      </c>
      <c r="R30" s="101"/>
      <c r="S30" s="103" t="str">
        <f t="shared" ca="1" si="4"/>
        <v>#</v>
      </c>
      <c r="T30" s="34"/>
      <c r="U30" s="101"/>
      <c r="V30" s="103" t="str">
        <f t="shared" ca="1" si="5"/>
        <v>#</v>
      </c>
      <c r="W30" s="34"/>
      <c r="X30" s="34"/>
      <c r="Y30" s="34"/>
      <c r="Z30" s="34"/>
      <c r="AA30" s="34"/>
      <c r="AB30" s="34"/>
      <c r="AC30" s="34"/>
      <c r="AD30" s="34"/>
      <c r="AE30" s="34"/>
      <c r="AF30" s="34"/>
      <c r="AG30" s="35">
        <f t="shared" si="2"/>
        <v>0</v>
      </c>
      <c r="AH30" s="101"/>
      <c r="AI30" s="103" t="str">
        <f t="shared" ca="1" si="6"/>
        <v>#</v>
      </c>
      <c r="AJ30" s="34"/>
      <c r="AK30" s="34"/>
      <c r="AL30" s="34"/>
      <c r="AM30" s="34"/>
      <c r="AN30" s="34"/>
      <c r="AO30" s="34"/>
      <c r="AP30" s="34"/>
      <c r="AQ30" s="34"/>
      <c r="AR30" s="34"/>
      <c r="AS30" s="34"/>
      <c r="AT30" s="35">
        <f t="shared" si="3"/>
        <v>0</v>
      </c>
      <c r="AU30" s="103" t="str">
        <f t="shared" si="7"/>
        <v>OK</v>
      </c>
    </row>
    <row r="31" spans="1:47" s="112" customFormat="1" ht="14.25">
      <c r="A31" s="298"/>
      <c r="B31" s="300"/>
      <c r="C31" s="302"/>
      <c r="D31" s="104" t="s">
        <v>58</v>
      </c>
      <c r="E31" s="101"/>
      <c r="F31" s="103" t="s">
        <v>105</v>
      </c>
      <c r="G31" s="34"/>
      <c r="H31" s="34"/>
      <c r="I31" s="34"/>
      <c r="J31" s="34"/>
      <c r="K31" s="34"/>
      <c r="L31" s="34"/>
      <c r="M31" s="34"/>
      <c r="N31" s="34"/>
      <c r="O31" s="34"/>
      <c r="P31" s="34"/>
      <c r="Q31" s="35">
        <f t="shared" si="1"/>
        <v>0</v>
      </c>
      <c r="R31" s="101"/>
      <c r="S31" s="103" t="str">
        <f t="shared" ca="1" si="4"/>
        <v>#</v>
      </c>
      <c r="T31" s="34"/>
      <c r="U31" s="101"/>
      <c r="V31" s="103" t="str">
        <f t="shared" ca="1" si="5"/>
        <v>#</v>
      </c>
      <c r="W31" s="34"/>
      <c r="X31" s="34"/>
      <c r="Y31" s="34"/>
      <c r="Z31" s="34"/>
      <c r="AA31" s="34"/>
      <c r="AB31" s="34"/>
      <c r="AC31" s="34"/>
      <c r="AD31" s="34"/>
      <c r="AE31" s="34"/>
      <c r="AF31" s="34"/>
      <c r="AG31" s="35">
        <f t="shared" si="2"/>
        <v>0</v>
      </c>
      <c r="AH31" s="101"/>
      <c r="AI31" s="103" t="str">
        <f t="shared" ca="1" si="6"/>
        <v>#</v>
      </c>
      <c r="AJ31" s="34"/>
      <c r="AK31" s="34"/>
      <c r="AL31" s="34"/>
      <c r="AM31" s="34"/>
      <c r="AN31" s="34"/>
      <c r="AO31" s="34"/>
      <c r="AP31" s="34"/>
      <c r="AQ31" s="34"/>
      <c r="AR31" s="34"/>
      <c r="AS31" s="34"/>
      <c r="AT31" s="35">
        <f t="shared" si="3"/>
        <v>0</v>
      </c>
      <c r="AU31" s="103" t="str">
        <f t="shared" si="7"/>
        <v>OK</v>
      </c>
    </row>
    <row r="32" spans="1:47" s="112" customFormat="1" ht="14.25">
      <c r="A32" s="298"/>
      <c r="B32" s="300"/>
      <c r="C32" s="302"/>
      <c r="D32" s="104" t="s">
        <v>107</v>
      </c>
      <c r="E32" s="101"/>
      <c r="F32" s="103" t="s">
        <v>105</v>
      </c>
      <c r="G32" s="34"/>
      <c r="H32" s="34"/>
      <c r="I32" s="34"/>
      <c r="J32" s="34"/>
      <c r="K32" s="34"/>
      <c r="L32" s="34"/>
      <c r="M32" s="34"/>
      <c r="N32" s="34"/>
      <c r="O32" s="34"/>
      <c r="P32" s="34"/>
      <c r="Q32" s="35">
        <f t="shared" si="1"/>
        <v>0</v>
      </c>
      <c r="R32" s="101"/>
      <c r="S32" s="103" t="str">
        <f t="shared" ca="1" si="4"/>
        <v>#</v>
      </c>
      <c r="T32" s="34"/>
      <c r="U32" s="101"/>
      <c r="V32" s="103" t="str">
        <f t="shared" ca="1" si="5"/>
        <v>#</v>
      </c>
      <c r="W32" s="34"/>
      <c r="X32" s="34"/>
      <c r="Y32" s="34"/>
      <c r="Z32" s="34"/>
      <c r="AA32" s="34"/>
      <c r="AB32" s="34"/>
      <c r="AC32" s="34"/>
      <c r="AD32" s="34"/>
      <c r="AE32" s="34"/>
      <c r="AF32" s="34"/>
      <c r="AG32" s="35">
        <f t="shared" si="2"/>
        <v>0</v>
      </c>
      <c r="AH32" s="101"/>
      <c r="AI32" s="103" t="str">
        <f t="shared" ca="1" si="6"/>
        <v>#</v>
      </c>
      <c r="AJ32" s="34"/>
      <c r="AK32" s="34"/>
      <c r="AL32" s="34"/>
      <c r="AM32" s="34"/>
      <c r="AN32" s="34"/>
      <c r="AO32" s="34"/>
      <c r="AP32" s="34"/>
      <c r="AQ32" s="34"/>
      <c r="AR32" s="34"/>
      <c r="AS32" s="34"/>
      <c r="AT32" s="35">
        <f t="shared" si="3"/>
        <v>0</v>
      </c>
      <c r="AU32" s="103" t="str">
        <f t="shared" si="7"/>
        <v>OK</v>
      </c>
    </row>
    <row r="33" spans="1:47" s="112" customFormat="1" ht="14.25">
      <c r="A33" s="298"/>
      <c r="B33" s="300"/>
      <c r="C33" s="302"/>
      <c r="D33" s="104" t="s">
        <v>106</v>
      </c>
      <c r="E33" s="101"/>
      <c r="F33" s="103" t="s">
        <v>105</v>
      </c>
      <c r="G33" s="150">
        <v>0</v>
      </c>
      <c r="H33" s="151">
        <v>0</v>
      </c>
      <c r="I33" s="151">
        <v>0</v>
      </c>
      <c r="J33" s="151">
        <v>0</v>
      </c>
      <c r="K33" s="151">
        <v>0</v>
      </c>
      <c r="L33" s="151">
        <v>0</v>
      </c>
      <c r="M33" s="151">
        <v>0</v>
      </c>
      <c r="N33" s="151">
        <v>0</v>
      </c>
      <c r="O33" s="151">
        <v>0</v>
      </c>
      <c r="P33" s="151">
        <v>0</v>
      </c>
      <c r="Q33" s="35">
        <f t="shared" si="1"/>
        <v>0</v>
      </c>
      <c r="R33" s="101"/>
      <c r="S33" s="103" t="str">
        <f t="shared" ca="1" si="4"/>
        <v>#</v>
      </c>
      <c r="T33" s="106">
        <v>0</v>
      </c>
      <c r="U33" s="101"/>
      <c r="V33" s="103" t="str">
        <f t="shared" ca="1" si="5"/>
        <v>#</v>
      </c>
      <c r="W33" s="150">
        <v>0</v>
      </c>
      <c r="X33" s="151">
        <v>0</v>
      </c>
      <c r="Y33" s="151">
        <v>0</v>
      </c>
      <c r="Z33" s="151">
        <v>0</v>
      </c>
      <c r="AA33" s="151">
        <v>0</v>
      </c>
      <c r="AB33" s="151">
        <v>0</v>
      </c>
      <c r="AC33" s="151">
        <v>0</v>
      </c>
      <c r="AD33" s="151">
        <v>0</v>
      </c>
      <c r="AE33" s="151">
        <v>0</v>
      </c>
      <c r="AF33" s="151">
        <v>0</v>
      </c>
      <c r="AG33" s="35">
        <f t="shared" si="2"/>
        <v>0</v>
      </c>
      <c r="AH33" s="101"/>
      <c r="AI33" s="103" t="str">
        <f t="shared" ca="1" si="6"/>
        <v>#</v>
      </c>
      <c r="AJ33" s="150">
        <v>0</v>
      </c>
      <c r="AK33" s="151">
        <v>0</v>
      </c>
      <c r="AL33" s="151">
        <v>0</v>
      </c>
      <c r="AM33" s="151">
        <v>0</v>
      </c>
      <c r="AN33" s="151">
        <v>0</v>
      </c>
      <c r="AO33" s="151">
        <v>0</v>
      </c>
      <c r="AP33" s="151">
        <v>0</v>
      </c>
      <c r="AQ33" s="151">
        <v>0</v>
      </c>
      <c r="AR33" s="151">
        <v>0</v>
      </c>
      <c r="AS33" s="151">
        <v>0</v>
      </c>
      <c r="AT33" s="35">
        <f t="shared" si="3"/>
        <v>0</v>
      </c>
      <c r="AU33" s="103" t="str">
        <f t="shared" si="7"/>
        <v>OK</v>
      </c>
    </row>
    <row r="34" spans="1:47" s="112" customFormat="1" ht="14.25">
      <c r="A34" s="298"/>
      <c r="B34" s="301"/>
      <c r="C34" s="105" t="s">
        <v>393</v>
      </c>
      <c r="D34" s="104"/>
      <c r="E34" s="101"/>
      <c r="F34" s="103" t="s">
        <v>105</v>
      </c>
      <c r="G34" s="35">
        <f t="shared" ref="G34:P34" si="8">SUM(G16:G33)</f>
        <v>2.5255275268377952E-3</v>
      </c>
      <c r="H34" s="35">
        <f t="shared" si="8"/>
        <v>1.5310496260546198</v>
      </c>
      <c r="I34" s="35">
        <f t="shared" si="8"/>
        <v>1.3322471915014986</v>
      </c>
      <c r="J34" s="35">
        <f t="shared" si="8"/>
        <v>0.90032240739655967</v>
      </c>
      <c r="K34" s="35">
        <f t="shared" si="8"/>
        <v>0.54451510775899581</v>
      </c>
      <c r="L34" s="35">
        <f t="shared" si="8"/>
        <v>0.46899680397818999</v>
      </c>
      <c r="M34" s="35">
        <f t="shared" si="8"/>
        <v>0.21688567698188921</v>
      </c>
      <c r="N34" s="35">
        <f t="shared" si="8"/>
        <v>0</v>
      </c>
      <c r="O34" s="35">
        <f t="shared" si="8"/>
        <v>0.27293080041797113</v>
      </c>
      <c r="P34" s="35">
        <f t="shared" si="8"/>
        <v>13.932612715096262</v>
      </c>
      <c r="Q34" s="94">
        <f t="shared" si="1"/>
        <v>19.202085856712824</v>
      </c>
      <c r="R34" s="101"/>
      <c r="S34" s="103" t="str">
        <f t="shared" ca="1" si="4"/>
        <v>#</v>
      </c>
      <c r="T34" s="103"/>
      <c r="U34" s="101"/>
      <c r="V34" s="103" t="str">
        <f t="shared" ca="1" si="5"/>
        <v>#</v>
      </c>
      <c r="W34" s="35">
        <f t="shared" ref="W34:AF34" si="9">SUM(W16:W33)</f>
        <v>1</v>
      </c>
      <c r="X34" s="35">
        <f t="shared" si="9"/>
        <v>138</v>
      </c>
      <c r="Y34" s="35">
        <f t="shared" si="9"/>
        <v>23</v>
      </c>
      <c r="Z34" s="35">
        <f t="shared" si="9"/>
        <v>10</v>
      </c>
      <c r="AA34" s="35">
        <f t="shared" si="9"/>
        <v>4</v>
      </c>
      <c r="AB34" s="35">
        <f t="shared" si="9"/>
        <v>3</v>
      </c>
      <c r="AC34" s="35">
        <f t="shared" si="9"/>
        <v>1</v>
      </c>
      <c r="AD34" s="35">
        <f t="shared" si="9"/>
        <v>0</v>
      </c>
      <c r="AE34" s="35">
        <f t="shared" si="9"/>
        <v>1</v>
      </c>
      <c r="AF34" s="35">
        <f t="shared" si="9"/>
        <v>10</v>
      </c>
      <c r="AG34" s="94">
        <f>SUM(W34:AF34)</f>
        <v>191</v>
      </c>
      <c r="AH34" s="101"/>
      <c r="AI34" s="103" t="str">
        <f t="shared" ca="1" si="6"/>
        <v>#</v>
      </c>
      <c r="AJ34" s="35">
        <f t="shared" ref="AJ34:AS34" si="10">SUM(AJ16:AJ33)</f>
        <v>124</v>
      </c>
      <c r="AK34" s="35">
        <f t="shared" si="10"/>
        <v>20</v>
      </c>
      <c r="AL34" s="35">
        <f t="shared" si="10"/>
        <v>0</v>
      </c>
      <c r="AM34" s="35">
        <f t="shared" si="10"/>
        <v>0</v>
      </c>
      <c r="AN34" s="35">
        <f t="shared" si="10"/>
        <v>0</v>
      </c>
      <c r="AO34" s="35">
        <f t="shared" si="10"/>
        <v>5</v>
      </c>
      <c r="AP34" s="35">
        <f t="shared" si="10"/>
        <v>6</v>
      </c>
      <c r="AQ34" s="35">
        <f t="shared" si="10"/>
        <v>0</v>
      </c>
      <c r="AR34" s="35">
        <f t="shared" si="10"/>
        <v>36</v>
      </c>
      <c r="AS34" s="35">
        <f t="shared" si="10"/>
        <v>0</v>
      </c>
      <c r="AT34" s="94">
        <f>SUM(AJ34:AS34)</f>
        <v>191</v>
      </c>
      <c r="AU34" s="103" t="str">
        <f t="shared" si="7"/>
        <v>OK</v>
      </c>
    </row>
    <row r="35" spans="1:47" ht="15" thickBot="1">
      <c r="A35" s="299" t="s">
        <v>25</v>
      </c>
      <c r="B35" s="299" t="s">
        <v>385</v>
      </c>
      <c r="C35" s="111"/>
      <c r="D35" s="104"/>
      <c r="F35" s="110" t="s">
        <v>53</v>
      </c>
      <c r="G35" s="109" t="s">
        <v>14</v>
      </c>
      <c r="H35" s="21" t="s">
        <v>15</v>
      </c>
      <c r="I35" s="22" t="s">
        <v>16</v>
      </c>
      <c r="J35" s="23" t="s">
        <v>17</v>
      </c>
      <c r="K35" s="24" t="s">
        <v>18</v>
      </c>
      <c r="L35" s="25" t="s">
        <v>19</v>
      </c>
      <c r="M35" s="26" t="s">
        <v>20</v>
      </c>
      <c r="N35" s="29" t="s">
        <v>21</v>
      </c>
      <c r="O35" s="27" t="s">
        <v>22</v>
      </c>
      <c r="P35" s="31" t="s">
        <v>23</v>
      </c>
      <c r="Q35" s="108" t="s">
        <v>29</v>
      </c>
      <c r="S35" s="110" t="s">
        <v>53</v>
      </c>
      <c r="T35" s="110" t="s">
        <v>94</v>
      </c>
      <c r="V35" s="110" t="s">
        <v>53</v>
      </c>
      <c r="W35" s="109" t="s">
        <v>14</v>
      </c>
      <c r="X35" s="21" t="s">
        <v>15</v>
      </c>
      <c r="Y35" s="22" t="s">
        <v>16</v>
      </c>
      <c r="Z35" s="23" t="s">
        <v>17</v>
      </c>
      <c r="AA35" s="24" t="s">
        <v>18</v>
      </c>
      <c r="AB35" s="25" t="s">
        <v>19</v>
      </c>
      <c r="AC35" s="26" t="s">
        <v>20</v>
      </c>
      <c r="AD35" s="29" t="s">
        <v>21</v>
      </c>
      <c r="AE35" s="27" t="s">
        <v>22</v>
      </c>
      <c r="AF35" s="31" t="s">
        <v>23</v>
      </c>
      <c r="AG35" s="108" t="s">
        <v>29</v>
      </c>
      <c r="AI35" s="110" t="s">
        <v>53</v>
      </c>
      <c r="AJ35" s="109" t="s">
        <v>5</v>
      </c>
      <c r="AK35" s="21" t="s">
        <v>6</v>
      </c>
      <c r="AL35" s="22" t="s">
        <v>7</v>
      </c>
      <c r="AM35" s="23" t="s">
        <v>8</v>
      </c>
      <c r="AN35" s="24" t="s">
        <v>9</v>
      </c>
      <c r="AO35" s="25" t="s">
        <v>116</v>
      </c>
      <c r="AP35" s="26" t="s">
        <v>117</v>
      </c>
      <c r="AQ35" s="29" t="s">
        <v>118</v>
      </c>
      <c r="AR35" s="27" t="s">
        <v>119</v>
      </c>
      <c r="AS35" s="31" t="s">
        <v>120</v>
      </c>
      <c r="AT35" s="108" t="s">
        <v>29</v>
      </c>
      <c r="AU35" s="108" t="s">
        <v>47</v>
      </c>
    </row>
    <row r="36" spans="1:47" ht="14.25">
      <c r="A36" s="300"/>
      <c r="B36" s="300"/>
      <c r="C36" s="107" t="s">
        <v>394</v>
      </c>
      <c r="D36" s="104"/>
      <c r="F36" s="103" t="s">
        <v>205</v>
      </c>
      <c r="G36" s="103"/>
      <c r="H36" s="103"/>
      <c r="I36" s="103"/>
      <c r="J36" s="103"/>
      <c r="K36" s="103"/>
      <c r="L36" s="103"/>
      <c r="M36" s="103"/>
      <c r="N36" s="103"/>
      <c r="O36" s="103"/>
      <c r="P36" s="151">
        <v>661.24239497308429</v>
      </c>
      <c r="Q36" s="35">
        <f t="shared" ref="Q36:Q54" si="11">SUM(G36:P36)</f>
        <v>661.24239497308429</v>
      </c>
      <c r="S36" s="103"/>
      <c r="T36" s="34"/>
      <c r="V36" s="103"/>
      <c r="W36" s="34"/>
      <c r="X36" s="34"/>
      <c r="Y36" s="34"/>
      <c r="Z36" s="34"/>
      <c r="AA36" s="34"/>
      <c r="AB36" s="34"/>
      <c r="AC36" s="34"/>
      <c r="AD36" s="34"/>
      <c r="AE36" s="34"/>
      <c r="AF36" s="34"/>
      <c r="AG36" s="35">
        <f t="shared" ref="AG36:AG55" si="12">SUM(W36:AF36)</f>
        <v>0</v>
      </c>
      <c r="AI36" s="103"/>
      <c r="AJ36" s="34"/>
      <c r="AK36" s="34"/>
      <c r="AL36" s="34"/>
      <c r="AM36" s="34"/>
      <c r="AN36" s="34"/>
      <c r="AO36" s="34"/>
      <c r="AP36" s="34"/>
      <c r="AQ36" s="34"/>
      <c r="AR36" s="34"/>
      <c r="AS36" s="34"/>
      <c r="AT36" s="35">
        <f t="shared" ref="AT36:AT55" si="13">SUM(AJ36:AS36)</f>
        <v>0</v>
      </c>
      <c r="AU36" s="103"/>
    </row>
    <row r="37" spans="1:47" ht="14.25">
      <c r="A37" s="300"/>
      <c r="B37" s="300"/>
      <c r="C37" s="105" t="s">
        <v>223</v>
      </c>
      <c r="D37" s="104"/>
      <c r="F37" s="103" t="s">
        <v>105</v>
      </c>
      <c r="G37" s="35">
        <f>G34</f>
        <v>2.5255275268377952E-3</v>
      </c>
      <c r="H37" s="35">
        <f t="shared" ref="H37:P37" si="14">H34</f>
        <v>1.5310496260546198</v>
      </c>
      <c r="I37" s="35">
        <f t="shared" si="14"/>
        <v>1.3322471915014986</v>
      </c>
      <c r="J37" s="35">
        <f t="shared" si="14"/>
        <v>0.90032240739655967</v>
      </c>
      <c r="K37" s="35">
        <f t="shared" si="14"/>
        <v>0.54451510775899581</v>
      </c>
      <c r="L37" s="35">
        <f t="shared" si="14"/>
        <v>0.46899680397818999</v>
      </c>
      <c r="M37" s="35">
        <f t="shared" si="14"/>
        <v>0.21688567698188921</v>
      </c>
      <c r="N37" s="35">
        <f t="shared" si="14"/>
        <v>0</v>
      </c>
      <c r="O37" s="35">
        <f t="shared" si="14"/>
        <v>0.27293080041797113</v>
      </c>
      <c r="P37" s="35">
        <f t="shared" si="14"/>
        <v>13.932612715096262</v>
      </c>
      <c r="Q37" s="35">
        <f t="shared" si="11"/>
        <v>19.202085856712824</v>
      </c>
      <c r="S37" s="103" t="str">
        <f ca="1">$X$12</f>
        <v>#</v>
      </c>
      <c r="T37" s="34"/>
      <c r="V37" s="103" t="str">
        <f ca="1">$X$12</f>
        <v>#</v>
      </c>
      <c r="W37" s="35">
        <f t="shared" ref="W37:AF37" si="15">W34</f>
        <v>1</v>
      </c>
      <c r="X37" s="35">
        <f t="shared" si="15"/>
        <v>138</v>
      </c>
      <c r="Y37" s="35">
        <f t="shared" si="15"/>
        <v>23</v>
      </c>
      <c r="Z37" s="35">
        <f t="shared" si="15"/>
        <v>10</v>
      </c>
      <c r="AA37" s="35">
        <f t="shared" si="15"/>
        <v>4</v>
      </c>
      <c r="AB37" s="35">
        <f t="shared" si="15"/>
        <v>3</v>
      </c>
      <c r="AC37" s="35">
        <f t="shared" si="15"/>
        <v>1</v>
      </c>
      <c r="AD37" s="35">
        <f t="shared" si="15"/>
        <v>0</v>
      </c>
      <c r="AE37" s="35">
        <f t="shared" si="15"/>
        <v>1</v>
      </c>
      <c r="AF37" s="35">
        <f t="shared" si="15"/>
        <v>10</v>
      </c>
      <c r="AG37" s="35">
        <f t="shared" si="12"/>
        <v>191</v>
      </c>
      <c r="AI37" s="103" t="str">
        <f ca="1">$X$12</f>
        <v>#</v>
      </c>
      <c r="AJ37" s="35">
        <f t="shared" ref="AJ37:AS37" si="16">AJ34</f>
        <v>124</v>
      </c>
      <c r="AK37" s="35">
        <f t="shared" si="16"/>
        <v>20</v>
      </c>
      <c r="AL37" s="35">
        <f t="shared" si="16"/>
        <v>0</v>
      </c>
      <c r="AM37" s="35">
        <f t="shared" si="16"/>
        <v>0</v>
      </c>
      <c r="AN37" s="35">
        <f t="shared" si="16"/>
        <v>0</v>
      </c>
      <c r="AO37" s="35">
        <f t="shared" si="16"/>
        <v>5</v>
      </c>
      <c r="AP37" s="35">
        <f t="shared" si="16"/>
        <v>6</v>
      </c>
      <c r="AQ37" s="35">
        <f t="shared" si="16"/>
        <v>0</v>
      </c>
      <c r="AR37" s="35">
        <f t="shared" si="16"/>
        <v>36</v>
      </c>
      <c r="AS37" s="35">
        <f t="shared" si="16"/>
        <v>0</v>
      </c>
      <c r="AT37" s="35">
        <f t="shared" si="13"/>
        <v>191</v>
      </c>
      <c r="AU37" s="103" t="str">
        <f>IF(ABS(AG37-AT37)&lt;0.01,"OK","Error")</f>
        <v>OK</v>
      </c>
    </row>
    <row r="38" spans="1:47" ht="14.25">
      <c r="A38" s="300"/>
      <c r="B38" s="300"/>
      <c r="C38" s="302" t="s">
        <v>115</v>
      </c>
      <c r="D38" s="104" t="s">
        <v>206</v>
      </c>
      <c r="F38" s="103" t="s">
        <v>105</v>
      </c>
      <c r="G38" s="150">
        <v>0</v>
      </c>
      <c r="H38" s="150">
        <v>0</v>
      </c>
      <c r="I38" s="150">
        <v>0</v>
      </c>
      <c r="J38" s="150">
        <v>0</v>
      </c>
      <c r="K38" s="150">
        <v>0</v>
      </c>
      <c r="L38" s="150">
        <v>0</v>
      </c>
      <c r="M38" s="150">
        <v>0</v>
      </c>
      <c r="N38" s="150">
        <v>0</v>
      </c>
      <c r="O38" s="150">
        <v>0</v>
      </c>
      <c r="P38" s="150">
        <v>0</v>
      </c>
      <c r="Q38" s="35">
        <f t="shared" si="11"/>
        <v>0</v>
      </c>
      <c r="S38" s="103" t="str">
        <f t="shared" ref="S38:S55" ca="1" si="17">$X$12</f>
        <v>#</v>
      </c>
      <c r="T38" s="106">
        <v>0</v>
      </c>
      <c r="V38" s="103" t="str">
        <f t="shared" ref="V38:V55" ca="1" si="18">$X$12</f>
        <v>#</v>
      </c>
      <c r="W38" s="150">
        <v>0</v>
      </c>
      <c r="X38" s="150">
        <v>0</v>
      </c>
      <c r="Y38" s="150">
        <v>0</v>
      </c>
      <c r="Z38" s="150">
        <v>0</v>
      </c>
      <c r="AA38" s="150">
        <v>0</v>
      </c>
      <c r="AB38" s="150">
        <v>0</v>
      </c>
      <c r="AC38" s="150">
        <v>0</v>
      </c>
      <c r="AD38" s="150">
        <v>0</v>
      </c>
      <c r="AE38" s="150">
        <v>0</v>
      </c>
      <c r="AF38" s="150">
        <v>0</v>
      </c>
      <c r="AG38" s="35">
        <f t="shared" si="12"/>
        <v>0</v>
      </c>
      <c r="AI38" s="103" t="str">
        <f t="shared" ref="AI38:AI55" ca="1" si="19">$X$12</f>
        <v>#</v>
      </c>
      <c r="AJ38" s="150">
        <v>0</v>
      </c>
      <c r="AK38" s="150">
        <v>0</v>
      </c>
      <c r="AL38" s="150">
        <v>0</v>
      </c>
      <c r="AM38" s="150">
        <v>0</v>
      </c>
      <c r="AN38" s="150">
        <v>0</v>
      </c>
      <c r="AO38" s="150">
        <v>0</v>
      </c>
      <c r="AP38" s="150">
        <v>0</v>
      </c>
      <c r="AQ38" s="150">
        <v>0</v>
      </c>
      <c r="AR38" s="150">
        <v>0</v>
      </c>
      <c r="AS38" s="150">
        <v>0</v>
      </c>
      <c r="AT38" s="35">
        <f t="shared" si="13"/>
        <v>0</v>
      </c>
      <c r="AU38" s="103" t="str">
        <f t="shared" ref="AU38:AU55" si="20">IF(ABS(AG38-AT38)&lt;0.01,"OK","Error")</f>
        <v>OK</v>
      </c>
    </row>
    <row r="39" spans="1:47" ht="14.25">
      <c r="A39" s="300"/>
      <c r="B39" s="300"/>
      <c r="C39" s="302"/>
      <c r="D39" s="104" t="s">
        <v>207</v>
      </c>
      <c r="F39" s="103" t="s">
        <v>105</v>
      </c>
      <c r="G39" s="150">
        <v>0</v>
      </c>
      <c r="H39" s="151">
        <v>0</v>
      </c>
      <c r="I39" s="151">
        <v>0</v>
      </c>
      <c r="J39" s="151">
        <v>0</v>
      </c>
      <c r="K39" s="151">
        <v>0</v>
      </c>
      <c r="L39" s="151">
        <v>0</v>
      </c>
      <c r="M39" s="151">
        <v>0</v>
      </c>
      <c r="N39" s="151">
        <v>0</v>
      </c>
      <c r="O39" s="151">
        <v>0</v>
      </c>
      <c r="P39" s="151">
        <v>0</v>
      </c>
      <c r="Q39" s="35">
        <f t="shared" si="11"/>
        <v>0</v>
      </c>
      <c r="S39" s="103" t="str">
        <f t="shared" ca="1" si="17"/>
        <v>#</v>
      </c>
      <c r="T39" s="106">
        <v>0</v>
      </c>
      <c r="V39" s="103" t="str">
        <f t="shared" ca="1" si="18"/>
        <v>#</v>
      </c>
      <c r="W39" s="150">
        <v>0</v>
      </c>
      <c r="X39" s="151">
        <v>0</v>
      </c>
      <c r="Y39" s="151">
        <v>0</v>
      </c>
      <c r="Z39" s="151">
        <v>0</v>
      </c>
      <c r="AA39" s="151">
        <v>0</v>
      </c>
      <c r="AB39" s="151">
        <v>0</v>
      </c>
      <c r="AC39" s="151">
        <v>0</v>
      </c>
      <c r="AD39" s="151">
        <v>0</v>
      </c>
      <c r="AE39" s="151">
        <v>0</v>
      </c>
      <c r="AF39" s="151">
        <v>0</v>
      </c>
      <c r="AG39" s="35">
        <f t="shared" si="12"/>
        <v>0</v>
      </c>
      <c r="AI39" s="103" t="str">
        <f t="shared" ca="1" si="19"/>
        <v>#</v>
      </c>
      <c r="AJ39" s="150">
        <v>0</v>
      </c>
      <c r="AK39" s="151">
        <v>0</v>
      </c>
      <c r="AL39" s="151">
        <v>0</v>
      </c>
      <c r="AM39" s="151">
        <v>0</v>
      </c>
      <c r="AN39" s="151">
        <v>0</v>
      </c>
      <c r="AO39" s="151">
        <v>0</v>
      </c>
      <c r="AP39" s="151">
        <v>0</v>
      </c>
      <c r="AQ39" s="151">
        <v>0</v>
      </c>
      <c r="AR39" s="151">
        <v>0</v>
      </c>
      <c r="AS39" s="151">
        <v>0</v>
      </c>
      <c r="AT39" s="35">
        <f t="shared" si="13"/>
        <v>0</v>
      </c>
      <c r="AU39" s="103" t="str">
        <f t="shared" si="20"/>
        <v>OK</v>
      </c>
    </row>
    <row r="40" spans="1:47" ht="14.25">
      <c r="A40" s="300"/>
      <c r="B40" s="300"/>
      <c r="C40" s="302"/>
      <c r="D40" s="104" t="s">
        <v>3</v>
      </c>
      <c r="F40" s="103" t="s">
        <v>105</v>
      </c>
      <c r="G40" s="150">
        <v>0</v>
      </c>
      <c r="H40" s="151">
        <v>-0.21684263423853212</v>
      </c>
      <c r="I40" s="151">
        <v>-0.41762609250490801</v>
      </c>
      <c r="J40" s="151">
        <v>0.1794068917988057</v>
      </c>
      <c r="K40" s="151">
        <v>0.75599420647928495</v>
      </c>
      <c r="L40" s="151">
        <v>4.2558790050712281E-2</v>
      </c>
      <c r="M40" s="151">
        <v>0.21382409556919682</v>
      </c>
      <c r="N40" s="151">
        <v>1.2553587709009175</v>
      </c>
      <c r="O40" s="151">
        <v>0.5971538423369489</v>
      </c>
      <c r="P40" s="151">
        <v>6.4519366274926968</v>
      </c>
      <c r="Q40" s="35">
        <f t="shared" si="11"/>
        <v>8.8617644978851224</v>
      </c>
      <c r="S40" s="103" t="str">
        <f t="shared" ca="1" si="17"/>
        <v>#</v>
      </c>
      <c r="T40" s="34"/>
      <c r="V40" s="103" t="str">
        <f t="shared" ca="1" si="18"/>
        <v>#</v>
      </c>
      <c r="W40" s="150">
        <v>0</v>
      </c>
      <c r="X40" s="151">
        <v>-7</v>
      </c>
      <c r="Y40" s="151">
        <v>-8</v>
      </c>
      <c r="Z40" s="151">
        <v>1</v>
      </c>
      <c r="AA40" s="151">
        <v>6</v>
      </c>
      <c r="AB40" s="151">
        <v>0</v>
      </c>
      <c r="AC40" s="151">
        <v>1</v>
      </c>
      <c r="AD40" s="151">
        <v>5</v>
      </c>
      <c r="AE40" s="151">
        <v>2</v>
      </c>
      <c r="AF40" s="151">
        <v>0</v>
      </c>
      <c r="AG40" s="35">
        <f t="shared" si="12"/>
        <v>0</v>
      </c>
      <c r="AI40" s="103" t="str">
        <f t="shared" ca="1" si="19"/>
        <v>#</v>
      </c>
      <c r="AJ40" s="150">
        <v>-5</v>
      </c>
      <c r="AK40" s="151">
        <v>0</v>
      </c>
      <c r="AL40" s="151">
        <v>5</v>
      </c>
      <c r="AM40" s="151">
        <v>0</v>
      </c>
      <c r="AN40" s="151">
        <v>0</v>
      </c>
      <c r="AO40" s="151">
        <v>-5</v>
      </c>
      <c r="AP40" s="151">
        <v>-6</v>
      </c>
      <c r="AQ40" s="151">
        <v>5</v>
      </c>
      <c r="AR40" s="151">
        <v>-33</v>
      </c>
      <c r="AS40" s="151">
        <v>39</v>
      </c>
      <c r="AT40" s="35">
        <f t="shared" si="13"/>
        <v>0</v>
      </c>
      <c r="AU40" s="103" t="str">
        <f t="shared" si="20"/>
        <v>OK</v>
      </c>
    </row>
    <row r="41" spans="1:47" ht="14.25">
      <c r="A41" s="300"/>
      <c r="B41" s="300"/>
      <c r="C41" s="302"/>
      <c r="D41" s="104" t="s">
        <v>114</v>
      </c>
      <c r="F41" s="103" t="s">
        <v>105</v>
      </c>
      <c r="G41" s="150">
        <v>0</v>
      </c>
      <c r="H41" s="151">
        <v>0</v>
      </c>
      <c r="I41" s="151">
        <v>0</v>
      </c>
      <c r="J41" s="151">
        <v>0</v>
      </c>
      <c r="K41" s="151">
        <v>0</v>
      </c>
      <c r="L41" s="151">
        <v>0</v>
      </c>
      <c r="M41" s="151">
        <v>0</v>
      </c>
      <c r="N41" s="151">
        <v>0</v>
      </c>
      <c r="O41" s="151">
        <v>0</v>
      </c>
      <c r="P41" s="151">
        <v>0</v>
      </c>
      <c r="Q41" s="35">
        <f t="shared" si="11"/>
        <v>0</v>
      </c>
      <c r="S41" s="103" t="str">
        <f t="shared" ca="1" si="17"/>
        <v>#</v>
      </c>
      <c r="T41" s="106">
        <v>0</v>
      </c>
      <c r="V41" s="103" t="str">
        <f t="shared" ca="1" si="18"/>
        <v>#</v>
      </c>
      <c r="W41" s="150">
        <v>0</v>
      </c>
      <c r="X41" s="151">
        <v>0</v>
      </c>
      <c r="Y41" s="151">
        <v>0</v>
      </c>
      <c r="Z41" s="151">
        <v>0</v>
      </c>
      <c r="AA41" s="151">
        <v>0</v>
      </c>
      <c r="AB41" s="151">
        <v>0</v>
      </c>
      <c r="AC41" s="151">
        <v>0</v>
      </c>
      <c r="AD41" s="151">
        <v>0</v>
      </c>
      <c r="AE41" s="151">
        <v>0</v>
      </c>
      <c r="AF41" s="151">
        <v>0</v>
      </c>
      <c r="AG41" s="35">
        <f t="shared" si="12"/>
        <v>0</v>
      </c>
      <c r="AI41" s="103" t="str">
        <f t="shared" ca="1" si="19"/>
        <v>#</v>
      </c>
      <c r="AJ41" s="150">
        <v>0</v>
      </c>
      <c r="AK41" s="151">
        <v>0</v>
      </c>
      <c r="AL41" s="151">
        <v>0</v>
      </c>
      <c r="AM41" s="151">
        <v>0</v>
      </c>
      <c r="AN41" s="151">
        <v>0</v>
      </c>
      <c r="AO41" s="151">
        <v>0</v>
      </c>
      <c r="AP41" s="151">
        <v>0</v>
      </c>
      <c r="AQ41" s="151">
        <v>0</v>
      </c>
      <c r="AR41" s="151">
        <v>0</v>
      </c>
      <c r="AS41" s="151">
        <v>0</v>
      </c>
      <c r="AT41" s="35">
        <f t="shared" si="13"/>
        <v>0</v>
      </c>
      <c r="AU41" s="103" t="str">
        <f t="shared" si="20"/>
        <v>OK</v>
      </c>
    </row>
    <row r="42" spans="1:47" ht="14.25">
      <c r="A42" s="300"/>
      <c r="B42" s="300"/>
      <c r="C42" s="302"/>
      <c r="D42" s="104" t="s">
        <v>104</v>
      </c>
      <c r="F42" s="103" t="s">
        <v>105</v>
      </c>
      <c r="G42" s="34"/>
      <c r="H42" s="34"/>
      <c r="I42" s="34"/>
      <c r="J42" s="34"/>
      <c r="K42" s="34"/>
      <c r="L42" s="34"/>
      <c r="M42" s="34"/>
      <c r="N42" s="34"/>
      <c r="O42" s="34"/>
      <c r="P42" s="34"/>
      <c r="Q42" s="35">
        <f t="shared" si="11"/>
        <v>0</v>
      </c>
      <c r="S42" s="103" t="str">
        <f t="shared" ca="1" si="17"/>
        <v>#</v>
      </c>
      <c r="T42" s="34"/>
      <c r="V42" s="103" t="str">
        <f t="shared" ca="1" si="18"/>
        <v>#</v>
      </c>
      <c r="W42" s="34"/>
      <c r="X42" s="34"/>
      <c r="Y42" s="34"/>
      <c r="Z42" s="34"/>
      <c r="AA42" s="34"/>
      <c r="AB42" s="34"/>
      <c r="AC42" s="34"/>
      <c r="AD42" s="34"/>
      <c r="AE42" s="34"/>
      <c r="AF42" s="34"/>
      <c r="AG42" s="35">
        <f t="shared" si="12"/>
        <v>0</v>
      </c>
      <c r="AI42" s="103" t="str">
        <f t="shared" ca="1" si="19"/>
        <v>#</v>
      </c>
      <c r="AJ42" s="34"/>
      <c r="AK42" s="34"/>
      <c r="AL42" s="34"/>
      <c r="AM42" s="34"/>
      <c r="AN42" s="34"/>
      <c r="AO42" s="34"/>
      <c r="AP42" s="34"/>
      <c r="AQ42" s="34"/>
      <c r="AR42" s="34"/>
      <c r="AS42" s="34"/>
      <c r="AT42" s="35">
        <f t="shared" si="13"/>
        <v>0</v>
      </c>
      <c r="AU42" s="103" t="str">
        <f t="shared" si="20"/>
        <v>OK</v>
      </c>
    </row>
    <row r="43" spans="1:47" ht="14.25">
      <c r="A43" s="300"/>
      <c r="B43" s="300"/>
      <c r="C43" s="302"/>
      <c r="D43" s="104" t="s">
        <v>113</v>
      </c>
      <c r="F43" s="103" t="s">
        <v>105</v>
      </c>
      <c r="G43" s="150">
        <v>0</v>
      </c>
      <c r="H43" s="151">
        <v>0.46461783321291206</v>
      </c>
      <c r="I43" s="151">
        <v>-0.69842215556148468</v>
      </c>
      <c r="J43" s="151">
        <v>-0.77851584622658865</v>
      </c>
      <c r="K43" s="151">
        <v>-1.1787347482986683</v>
      </c>
      <c r="L43" s="151">
        <v>-0.51155559402890227</v>
      </c>
      <c r="M43" s="151">
        <v>-0.21382409556919685</v>
      </c>
      <c r="N43" s="151">
        <v>-0.75261676183268056</v>
      </c>
      <c r="O43" s="151">
        <v>-0.59715384233694901</v>
      </c>
      <c r="P43" s="151">
        <v>-12.800792883481927</v>
      </c>
      <c r="Q43" s="35">
        <f t="shared" si="11"/>
        <v>-17.066998094123484</v>
      </c>
      <c r="S43" s="103" t="str">
        <f t="shared" ca="1" si="17"/>
        <v>#</v>
      </c>
      <c r="T43" s="106">
        <v>39</v>
      </c>
      <c r="V43" s="103" t="str">
        <f t="shared" ca="1" si="18"/>
        <v>#</v>
      </c>
      <c r="W43" s="150">
        <v>0</v>
      </c>
      <c r="X43" s="151">
        <v>37</v>
      </c>
      <c r="Y43" s="151">
        <v>-11</v>
      </c>
      <c r="Z43" s="151">
        <v>-8</v>
      </c>
      <c r="AA43" s="151">
        <v>-9</v>
      </c>
      <c r="AB43" s="151">
        <v>-3</v>
      </c>
      <c r="AC43" s="151">
        <v>-1</v>
      </c>
      <c r="AD43" s="151">
        <v>-3</v>
      </c>
      <c r="AE43" s="151">
        <v>-2</v>
      </c>
      <c r="AF43" s="151">
        <v>-2</v>
      </c>
      <c r="AG43" s="35">
        <f t="shared" si="12"/>
        <v>-2</v>
      </c>
      <c r="AI43" s="103" t="str">
        <f t="shared" ca="1" si="19"/>
        <v>#</v>
      </c>
      <c r="AJ43" s="150">
        <v>38</v>
      </c>
      <c r="AK43" s="151">
        <v>0</v>
      </c>
      <c r="AL43" s="151">
        <v>0</v>
      </c>
      <c r="AM43" s="151">
        <v>0</v>
      </c>
      <c r="AN43" s="151">
        <v>0</v>
      </c>
      <c r="AO43" s="151">
        <v>0</v>
      </c>
      <c r="AP43" s="151">
        <v>0</v>
      </c>
      <c r="AQ43" s="151">
        <v>0</v>
      </c>
      <c r="AR43" s="151">
        <v>-1</v>
      </c>
      <c r="AS43" s="151">
        <v>-39</v>
      </c>
      <c r="AT43" s="35">
        <f t="shared" si="13"/>
        <v>-2</v>
      </c>
      <c r="AU43" s="103" t="str">
        <f t="shared" si="20"/>
        <v>OK</v>
      </c>
    </row>
    <row r="44" spans="1:47" ht="14.25">
      <c r="A44" s="300"/>
      <c r="B44" s="300"/>
      <c r="C44" s="302"/>
      <c r="D44" s="104" t="s">
        <v>389</v>
      </c>
      <c r="F44" s="103" t="s">
        <v>105</v>
      </c>
      <c r="G44" s="150">
        <v>0</v>
      </c>
      <c r="H44" s="151">
        <v>0</v>
      </c>
      <c r="I44" s="151">
        <v>0</v>
      </c>
      <c r="J44" s="151">
        <v>0</v>
      </c>
      <c r="K44" s="151">
        <v>0</v>
      </c>
      <c r="L44" s="151">
        <v>0</v>
      </c>
      <c r="M44" s="151">
        <v>0</v>
      </c>
      <c r="N44" s="151">
        <v>0</v>
      </c>
      <c r="O44" s="151">
        <v>0</v>
      </c>
      <c r="P44" s="151">
        <v>0</v>
      </c>
      <c r="Q44" s="35">
        <f t="shared" si="11"/>
        <v>0</v>
      </c>
      <c r="S44" s="103" t="str">
        <f t="shared" ca="1" si="17"/>
        <v>#</v>
      </c>
      <c r="T44" s="106">
        <v>0</v>
      </c>
      <c r="V44" s="103" t="str">
        <f t="shared" ca="1" si="18"/>
        <v>#</v>
      </c>
      <c r="W44" s="150">
        <v>0</v>
      </c>
      <c r="X44" s="151">
        <v>0</v>
      </c>
      <c r="Y44" s="151">
        <v>0</v>
      </c>
      <c r="Z44" s="151">
        <v>0</v>
      </c>
      <c r="AA44" s="151">
        <v>0</v>
      </c>
      <c r="AB44" s="151">
        <v>0</v>
      </c>
      <c r="AC44" s="151">
        <v>0</v>
      </c>
      <c r="AD44" s="151">
        <v>0</v>
      </c>
      <c r="AE44" s="151">
        <v>0</v>
      </c>
      <c r="AF44" s="151">
        <v>0</v>
      </c>
      <c r="AG44" s="35">
        <f t="shared" si="12"/>
        <v>0</v>
      </c>
      <c r="AI44" s="103" t="str">
        <f t="shared" ca="1" si="19"/>
        <v>#</v>
      </c>
      <c r="AJ44" s="150">
        <v>0</v>
      </c>
      <c r="AK44" s="151">
        <v>0</v>
      </c>
      <c r="AL44" s="151">
        <v>0</v>
      </c>
      <c r="AM44" s="151">
        <v>0</v>
      </c>
      <c r="AN44" s="151">
        <v>0</v>
      </c>
      <c r="AO44" s="151">
        <v>0</v>
      </c>
      <c r="AP44" s="151">
        <v>0</v>
      </c>
      <c r="AQ44" s="151">
        <v>0</v>
      </c>
      <c r="AR44" s="151">
        <v>0</v>
      </c>
      <c r="AS44" s="151">
        <v>0</v>
      </c>
      <c r="AT44" s="35">
        <f t="shared" si="13"/>
        <v>0</v>
      </c>
      <c r="AU44" s="103" t="str">
        <f t="shared" si="20"/>
        <v>OK</v>
      </c>
    </row>
    <row r="45" spans="1:47" ht="14.25">
      <c r="A45" s="300"/>
      <c r="B45" s="300"/>
      <c r="C45" s="302"/>
      <c r="D45" s="104" t="s">
        <v>112</v>
      </c>
      <c r="F45" s="103" t="s">
        <v>105</v>
      </c>
      <c r="G45" s="150">
        <v>0</v>
      </c>
      <c r="H45" s="151">
        <v>0</v>
      </c>
      <c r="I45" s="151">
        <v>0</v>
      </c>
      <c r="J45" s="151">
        <v>0</v>
      </c>
      <c r="K45" s="151">
        <v>0</v>
      </c>
      <c r="L45" s="151">
        <v>0</v>
      </c>
      <c r="M45" s="151">
        <v>0</v>
      </c>
      <c r="N45" s="151">
        <v>0</v>
      </c>
      <c r="O45" s="151">
        <v>0</v>
      </c>
      <c r="P45" s="151">
        <v>0</v>
      </c>
      <c r="Q45" s="35">
        <f t="shared" si="11"/>
        <v>0</v>
      </c>
      <c r="S45" s="103" t="str">
        <f t="shared" ca="1" si="17"/>
        <v>#</v>
      </c>
      <c r="T45" s="106">
        <v>0</v>
      </c>
      <c r="V45" s="103" t="str">
        <f t="shared" ca="1" si="18"/>
        <v>#</v>
      </c>
      <c r="W45" s="150">
        <v>0</v>
      </c>
      <c r="X45" s="151">
        <v>0</v>
      </c>
      <c r="Y45" s="151">
        <v>0</v>
      </c>
      <c r="Z45" s="151">
        <v>0</v>
      </c>
      <c r="AA45" s="151">
        <v>0</v>
      </c>
      <c r="AB45" s="151">
        <v>0</v>
      </c>
      <c r="AC45" s="151">
        <v>0</v>
      </c>
      <c r="AD45" s="151">
        <v>0</v>
      </c>
      <c r="AE45" s="151">
        <v>0</v>
      </c>
      <c r="AF45" s="151">
        <v>0</v>
      </c>
      <c r="AG45" s="35">
        <f t="shared" si="12"/>
        <v>0</v>
      </c>
      <c r="AI45" s="103" t="str">
        <f t="shared" ca="1" si="19"/>
        <v>#</v>
      </c>
      <c r="AJ45" s="150">
        <v>0</v>
      </c>
      <c r="AK45" s="151">
        <v>0</v>
      </c>
      <c r="AL45" s="151">
        <v>0</v>
      </c>
      <c r="AM45" s="151">
        <v>0</v>
      </c>
      <c r="AN45" s="151">
        <v>0</v>
      </c>
      <c r="AO45" s="151">
        <v>0</v>
      </c>
      <c r="AP45" s="151">
        <v>0</v>
      </c>
      <c r="AQ45" s="151">
        <v>0</v>
      </c>
      <c r="AR45" s="151">
        <v>0</v>
      </c>
      <c r="AS45" s="151">
        <v>0</v>
      </c>
      <c r="AT45" s="35">
        <f t="shared" si="13"/>
        <v>0</v>
      </c>
      <c r="AU45" s="103" t="str">
        <f t="shared" si="20"/>
        <v>OK</v>
      </c>
    </row>
    <row r="46" spans="1:47" ht="14.25">
      <c r="A46" s="300"/>
      <c r="B46" s="300"/>
      <c r="C46" s="302"/>
      <c r="D46" s="104" t="s">
        <v>111</v>
      </c>
      <c r="F46" s="103" t="s">
        <v>105</v>
      </c>
      <c r="G46" s="150">
        <v>0</v>
      </c>
      <c r="H46" s="151">
        <v>0</v>
      </c>
      <c r="I46" s="151">
        <v>0</v>
      </c>
      <c r="J46" s="151">
        <v>0</v>
      </c>
      <c r="K46" s="151">
        <v>0</v>
      </c>
      <c r="L46" s="151">
        <v>0</v>
      </c>
      <c r="M46" s="151">
        <v>0</v>
      </c>
      <c r="N46" s="151">
        <v>0</v>
      </c>
      <c r="O46" s="151">
        <v>0</v>
      </c>
      <c r="P46" s="151">
        <v>0</v>
      </c>
      <c r="Q46" s="35">
        <f t="shared" si="11"/>
        <v>0</v>
      </c>
      <c r="S46" s="103" t="str">
        <f t="shared" ca="1" si="17"/>
        <v>#</v>
      </c>
      <c r="T46" s="106">
        <v>0</v>
      </c>
      <c r="V46" s="103" t="str">
        <f t="shared" ca="1" si="18"/>
        <v>#</v>
      </c>
      <c r="W46" s="150">
        <v>0</v>
      </c>
      <c r="X46" s="151">
        <v>0</v>
      </c>
      <c r="Y46" s="151">
        <v>0</v>
      </c>
      <c r="Z46" s="151">
        <v>0</v>
      </c>
      <c r="AA46" s="151">
        <v>0</v>
      </c>
      <c r="AB46" s="151">
        <v>0</v>
      </c>
      <c r="AC46" s="151">
        <v>0</v>
      </c>
      <c r="AD46" s="151">
        <v>0</v>
      </c>
      <c r="AE46" s="151">
        <v>0</v>
      </c>
      <c r="AF46" s="151">
        <v>0</v>
      </c>
      <c r="AG46" s="35">
        <f t="shared" si="12"/>
        <v>0</v>
      </c>
      <c r="AI46" s="103" t="str">
        <f t="shared" ca="1" si="19"/>
        <v>#</v>
      </c>
      <c r="AJ46" s="150">
        <v>0</v>
      </c>
      <c r="AK46" s="151">
        <v>0</v>
      </c>
      <c r="AL46" s="151">
        <v>0</v>
      </c>
      <c r="AM46" s="151">
        <v>0</v>
      </c>
      <c r="AN46" s="151">
        <v>0</v>
      </c>
      <c r="AO46" s="151">
        <v>0</v>
      </c>
      <c r="AP46" s="151">
        <v>0</v>
      </c>
      <c r="AQ46" s="151">
        <v>0</v>
      </c>
      <c r="AR46" s="151">
        <v>0</v>
      </c>
      <c r="AS46" s="151">
        <v>0</v>
      </c>
      <c r="AT46" s="35">
        <f t="shared" si="13"/>
        <v>0</v>
      </c>
      <c r="AU46" s="103" t="str">
        <f t="shared" si="20"/>
        <v>OK</v>
      </c>
    </row>
    <row r="47" spans="1:47" ht="14.25">
      <c r="A47" s="300"/>
      <c r="B47" s="300"/>
      <c r="C47" s="302"/>
      <c r="D47" s="104" t="s">
        <v>390</v>
      </c>
      <c r="F47" s="103" t="s">
        <v>105</v>
      </c>
      <c r="G47" s="150">
        <v>0</v>
      </c>
      <c r="H47" s="151">
        <v>0</v>
      </c>
      <c r="I47" s="151">
        <v>0</v>
      </c>
      <c r="J47" s="151">
        <v>0</v>
      </c>
      <c r="K47" s="151">
        <v>0</v>
      </c>
      <c r="L47" s="151">
        <v>0</v>
      </c>
      <c r="M47" s="151">
        <v>0</v>
      </c>
      <c r="N47" s="151">
        <v>0</v>
      </c>
      <c r="O47" s="151">
        <v>0</v>
      </c>
      <c r="P47" s="151">
        <v>0</v>
      </c>
      <c r="Q47" s="35">
        <f t="shared" si="11"/>
        <v>0</v>
      </c>
      <c r="S47" s="103" t="str">
        <f t="shared" ca="1" si="17"/>
        <v>#</v>
      </c>
      <c r="T47" s="106">
        <v>0</v>
      </c>
      <c r="V47" s="103" t="str">
        <f t="shared" ca="1" si="18"/>
        <v>#</v>
      </c>
      <c r="W47" s="150">
        <v>0</v>
      </c>
      <c r="X47" s="151">
        <v>0</v>
      </c>
      <c r="Y47" s="151">
        <v>0</v>
      </c>
      <c r="Z47" s="151">
        <v>0</v>
      </c>
      <c r="AA47" s="151">
        <v>0</v>
      </c>
      <c r="AB47" s="151">
        <v>0</v>
      </c>
      <c r="AC47" s="151">
        <v>0</v>
      </c>
      <c r="AD47" s="151">
        <v>0</v>
      </c>
      <c r="AE47" s="151">
        <v>0</v>
      </c>
      <c r="AF47" s="151">
        <v>0</v>
      </c>
      <c r="AG47" s="35">
        <f t="shared" si="12"/>
        <v>0</v>
      </c>
      <c r="AI47" s="103" t="str">
        <f t="shared" ca="1" si="19"/>
        <v>#</v>
      </c>
      <c r="AJ47" s="150">
        <v>0</v>
      </c>
      <c r="AK47" s="151">
        <v>0</v>
      </c>
      <c r="AL47" s="151">
        <v>0</v>
      </c>
      <c r="AM47" s="151">
        <v>0</v>
      </c>
      <c r="AN47" s="151">
        <v>0</v>
      </c>
      <c r="AO47" s="151">
        <v>0</v>
      </c>
      <c r="AP47" s="151">
        <v>0</v>
      </c>
      <c r="AQ47" s="151">
        <v>0</v>
      </c>
      <c r="AR47" s="151">
        <v>0</v>
      </c>
      <c r="AS47" s="151">
        <v>0</v>
      </c>
      <c r="AT47" s="35">
        <f t="shared" si="13"/>
        <v>0</v>
      </c>
      <c r="AU47" s="103" t="str">
        <f t="shared" si="20"/>
        <v>OK</v>
      </c>
    </row>
    <row r="48" spans="1:47" ht="14.25">
      <c r="A48" s="300"/>
      <c r="B48" s="300"/>
      <c r="C48" s="302"/>
      <c r="D48" s="104" t="s">
        <v>110</v>
      </c>
      <c r="F48" s="103" t="s">
        <v>105</v>
      </c>
      <c r="G48" s="150">
        <v>0</v>
      </c>
      <c r="H48" s="151">
        <v>0</v>
      </c>
      <c r="I48" s="151">
        <v>0</v>
      </c>
      <c r="J48" s="151">
        <v>0</v>
      </c>
      <c r="K48" s="151">
        <v>0</v>
      </c>
      <c r="L48" s="151">
        <v>0</v>
      </c>
      <c r="M48" s="151">
        <v>0</v>
      </c>
      <c r="N48" s="151">
        <v>0</v>
      </c>
      <c r="O48" s="151">
        <v>0</v>
      </c>
      <c r="P48" s="151">
        <v>0</v>
      </c>
      <c r="Q48" s="35">
        <f t="shared" si="11"/>
        <v>0</v>
      </c>
      <c r="S48" s="103" t="str">
        <f t="shared" ca="1" si="17"/>
        <v>#</v>
      </c>
      <c r="T48" s="106">
        <v>0</v>
      </c>
      <c r="V48" s="103" t="str">
        <f t="shared" ca="1" si="18"/>
        <v>#</v>
      </c>
      <c r="W48" s="150">
        <v>0</v>
      </c>
      <c r="X48" s="151">
        <v>0</v>
      </c>
      <c r="Y48" s="151">
        <v>0</v>
      </c>
      <c r="Z48" s="151">
        <v>0</v>
      </c>
      <c r="AA48" s="151">
        <v>0</v>
      </c>
      <c r="AB48" s="151">
        <v>0</v>
      </c>
      <c r="AC48" s="151">
        <v>0</v>
      </c>
      <c r="AD48" s="151">
        <v>0</v>
      </c>
      <c r="AE48" s="151">
        <v>0</v>
      </c>
      <c r="AF48" s="151">
        <v>0</v>
      </c>
      <c r="AG48" s="35">
        <f t="shared" si="12"/>
        <v>0</v>
      </c>
      <c r="AI48" s="103" t="str">
        <f t="shared" ca="1" si="19"/>
        <v>#</v>
      </c>
      <c r="AJ48" s="150">
        <v>0</v>
      </c>
      <c r="AK48" s="151">
        <v>0</v>
      </c>
      <c r="AL48" s="151">
        <v>0</v>
      </c>
      <c r="AM48" s="151">
        <v>0</v>
      </c>
      <c r="AN48" s="151">
        <v>0</v>
      </c>
      <c r="AO48" s="151">
        <v>0</v>
      </c>
      <c r="AP48" s="151">
        <v>0</v>
      </c>
      <c r="AQ48" s="151">
        <v>0</v>
      </c>
      <c r="AR48" s="151">
        <v>0</v>
      </c>
      <c r="AS48" s="151">
        <v>0</v>
      </c>
      <c r="AT48" s="35">
        <f t="shared" si="13"/>
        <v>0</v>
      </c>
      <c r="AU48" s="103" t="str">
        <f t="shared" si="20"/>
        <v>OK</v>
      </c>
    </row>
    <row r="49" spans="1:47" ht="14.25">
      <c r="A49" s="300"/>
      <c r="B49" s="300"/>
      <c r="C49" s="302"/>
      <c r="D49" s="104" t="str">
        <f>D28</f>
        <v>Indirect Intervention</v>
      </c>
      <c r="F49" s="103" t="s">
        <v>105</v>
      </c>
      <c r="G49" s="150">
        <v>0</v>
      </c>
      <c r="H49" s="151">
        <v>0</v>
      </c>
      <c r="I49" s="151">
        <v>0</v>
      </c>
      <c r="J49" s="151">
        <v>0</v>
      </c>
      <c r="K49" s="151">
        <v>0</v>
      </c>
      <c r="L49" s="151">
        <v>0</v>
      </c>
      <c r="M49" s="151">
        <v>0</v>
      </c>
      <c r="N49" s="151">
        <v>0</v>
      </c>
      <c r="O49" s="151">
        <v>0</v>
      </c>
      <c r="P49" s="151">
        <v>0</v>
      </c>
      <c r="Q49" s="35">
        <f t="shared" si="11"/>
        <v>0</v>
      </c>
      <c r="S49" s="103" t="str">
        <f t="shared" ca="1" si="17"/>
        <v>#</v>
      </c>
      <c r="T49" s="106">
        <v>0</v>
      </c>
      <c r="V49" s="103" t="str">
        <f t="shared" ca="1" si="18"/>
        <v>#</v>
      </c>
      <c r="W49" s="150">
        <v>0</v>
      </c>
      <c r="X49" s="151">
        <v>0</v>
      </c>
      <c r="Y49" s="151">
        <v>0</v>
      </c>
      <c r="Z49" s="151">
        <v>0</v>
      </c>
      <c r="AA49" s="151">
        <v>0</v>
      </c>
      <c r="AB49" s="151">
        <v>0</v>
      </c>
      <c r="AC49" s="151">
        <v>0</v>
      </c>
      <c r="AD49" s="151">
        <v>0</v>
      </c>
      <c r="AE49" s="151">
        <v>0</v>
      </c>
      <c r="AF49" s="151">
        <v>0</v>
      </c>
      <c r="AG49" s="35">
        <f t="shared" si="12"/>
        <v>0</v>
      </c>
      <c r="AI49" s="103" t="str">
        <f t="shared" ca="1" si="19"/>
        <v>#</v>
      </c>
      <c r="AJ49" s="150">
        <v>0</v>
      </c>
      <c r="AK49" s="151">
        <v>0</v>
      </c>
      <c r="AL49" s="151">
        <v>0</v>
      </c>
      <c r="AM49" s="151">
        <v>0</v>
      </c>
      <c r="AN49" s="151">
        <v>0</v>
      </c>
      <c r="AO49" s="151">
        <v>0</v>
      </c>
      <c r="AP49" s="151">
        <v>0</v>
      </c>
      <c r="AQ49" s="151">
        <v>0</v>
      </c>
      <c r="AR49" s="151">
        <v>0</v>
      </c>
      <c r="AS49" s="151">
        <v>0</v>
      </c>
      <c r="AT49" s="35">
        <f t="shared" si="13"/>
        <v>0</v>
      </c>
      <c r="AU49" s="103" t="str">
        <f t="shared" si="20"/>
        <v>OK</v>
      </c>
    </row>
    <row r="50" spans="1:47" ht="14.25">
      <c r="A50" s="300"/>
      <c r="B50" s="300"/>
      <c r="C50" s="302"/>
      <c r="D50" s="104" t="s">
        <v>109</v>
      </c>
      <c r="F50" s="103" t="s">
        <v>105</v>
      </c>
      <c r="G50" s="34"/>
      <c r="H50" s="34"/>
      <c r="I50" s="34"/>
      <c r="J50" s="34"/>
      <c r="K50" s="34"/>
      <c r="L50" s="34"/>
      <c r="M50" s="34"/>
      <c r="N50" s="34"/>
      <c r="O50" s="34"/>
      <c r="P50" s="34"/>
      <c r="Q50" s="35">
        <f t="shared" si="11"/>
        <v>0</v>
      </c>
      <c r="S50" s="103" t="str">
        <f t="shared" ca="1" si="17"/>
        <v>#</v>
      </c>
      <c r="T50" s="34"/>
      <c r="V50" s="103" t="str">
        <f t="shared" ca="1" si="18"/>
        <v>#</v>
      </c>
      <c r="W50" s="34"/>
      <c r="X50" s="34"/>
      <c r="Y50" s="34"/>
      <c r="Z50" s="34"/>
      <c r="AA50" s="34"/>
      <c r="AB50" s="34"/>
      <c r="AC50" s="34"/>
      <c r="AD50" s="34"/>
      <c r="AE50" s="34"/>
      <c r="AF50" s="34"/>
      <c r="AG50" s="35">
        <f t="shared" si="12"/>
        <v>0</v>
      </c>
      <c r="AI50" s="103" t="str">
        <f t="shared" ca="1" si="19"/>
        <v>#</v>
      </c>
      <c r="AJ50" s="34"/>
      <c r="AK50" s="34"/>
      <c r="AL50" s="34"/>
      <c r="AM50" s="34"/>
      <c r="AN50" s="34"/>
      <c r="AO50" s="34"/>
      <c r="AP50" s="34"/>
      <c r="AQ50" s="34"/>
      <c r="AR50" s="34"/>
      <c r="AS50" s="34"/>
      <c r="AT50" s="35">
        <f t="shared" si="13"/>
        <v>0</v>
      </c>
      <c r="AU50" s="103" t="str">
        <f t="shared" si="20"/>
        <v>OK</v>
      </c>
    </row>
    <row r="51" spans="1:47" ht="14.25">
      <c r="A51" s="300"/>
      <c r="B51" s="300"/>
      <c r="C51" s="302"/>
      <c r="D51" s="104" t="s">
        <v>108</v>
      </c>
      <c r="F51" s="103" t="s">
        <v>105</v>
      </c>
      <c r="G51" s="34"/>
      <c r="H51" s="34"/>
      <c r="I51" s="34"/>
      <c r="J51" s="34"/>
      <c r="K51" s="34"/>
      <c r="L51" s="34"/>
      <c r="M51" s="34"/>
      <c r="N51" s="34"/>
      <c r="O51" s="34"/>
      <c r="P51" s="34"/>
      <c r="Q51" s="35">
        <f t="shared" si="11"/>
        <v>0</v>
      </c>
      <c r="S51" s="103" t="str">
        <f t="shared" ca="1" si="17"/>
        <v>#</v>
      </c>
      <c r="T51" s="34"/>
      <c r="V51" s="103" t="str">
        <f t="shared" ca="1" si="18"/>
        <v>#</v>
      </c>
      <c r="W51" s="34"/>
      <c r="X51" s="34"/>
      <c r="Y51" s="34"/>
      <c r="Z51" s="34"/>
      <c r="AA51" s="34"/>
      <c r="AB51" s="34"/>
      <c r="AC51" s="34"/>
      <c r="AD51" s="34"/>
      <c r="AE51" s="34"/>
      <c r="AF51" s="34"/>
      <c r="AG51" s="35">
        <f t="shared" si="12"/>
        <v>0</v>
      </c>
      <c r="AI51" s="103" t="str">
        <f t="shared" ca="1" si="19"/>
        <v>#</v>
      </c>
      <c r="AJ51" s="34"/>
      <c r="AK51" s="34"/>
      <c r="AL51" s="34"/>
      <c r="AM51" s="34"/>
      <c r="AN51" s="34"/>
      <c r="AO51" s="34"/>
      <c r="AP51" s="34"/>
      <c r="AQ51" s="34"/>
      <c r="AR51" s="34"/>
      <c r="AS51" s="34"/>
      <c r="AT51" s="35">
        <f t="shared" si="13"/>
        <v>0</v>
      </c>
      <c r="AU51" s="103" t="str">
        <f t="shared" si="20"/>
        <v>OK</v>
      </c>
    </row>
    <row r="52" spans="1:47" ht="14.25">
      <c r="A52" s="300"/>
      <c r="B52" s="300"/>
      <c r="C52" s="302"/>
      <c r="D52" s="104" t="s">
        <v>58</v>
      </c>
      <c r="F52" s="103" t="s">
        <v>105</v>
      </c>
      <c r="G52" s="34"/>
      <c r="H52" s="34"/>
      <c r="I52" s="34"/>
      <c r="J52" s="34"/>
      <c r="K52" s="34"/>
      <c r="L52" s="34"/>
      <c r="M52" s="34"/>
      <c r="N52" s="34"/>
      <c r="O52" s="34"/>
      <c r="P52" s="34"/>
      <c r="Q52" s="35">
        <f t="shared" si="11"/>
        <v>0</v>
      </c>
      <c r="S52" s="103" t="str">
        <f t="shared" ca="1" si="17"/>
        <v>#</v>
      </c>
      <c r="T52" s="34"/>
      <c r="V52" s="103" t="str">
        <f t="shared" ca="1" si="18"/>
        <v>#</v>
      </c>
      <c r="W52" s="34"/>
      <c r="X52" s="34"/>
      <c r="Y52" s="34"/>
      <c r="Z52" s="34"/>
      <c r="AA52" s="34"/>
      <c r="AB52" s="34"/>
      <c r="AC52" s="34"/>
      <c r="AD52" s="34"/>
      <c r="AE52" s="34"/>
      <c r="AF52" s="34"/>
      <c r="AG52" s="35">
        <f t="shared" si="12"/>
        <v>0</v>
      </c>
      <c r="AI52" s="103" t="str">
        <f t="shared" ca="1" si="19"/>
        <v>#</v>
      </c>
      <c r="AJ52" s="34"/>
      <c r="AK52" s="34"/>
      <c r="AL52" s="34"/>
      <c r="AM52" s="34"/>
      <c r="AN52" s="34"/>
      <c r="AO52" s="34"/>
      <c r="AP52" s="34"/>
      <c r="AQ52" s="34"/>
      <c r="AR52" s="34"/>
      <c r="AS52" s="34"/>
      <c r="AT52" s="35">
        <f t="shared" si="13"/>
        <v>0</v>
      </c>
      <c r="AU52" s="103" t="str">
        <f t="shared" si="20"/>
        <v>OK</v>
      </c>
    </row>
    <row r="53" spans="1:47" ht="14.25">
      <c r="A53" s="300"/>
      <c r="B53" s="300"/>
      <c r="C53" s="302"/>
      <c r="D53" s="104" t="s">
        <v>107</v>
      </c>
      <c r="F53" s="103" t="s">
        <v>105</v>
      </c>
      <c r="G53" s="34"/>
      <c r="H53" s="34"/>
      <c r="I53" s="34"/>
      <c r="J53" s="34"/>
      <c r="K53" s="34"/>
      <c r="L53" s="34"/>
      <c r="M53" s="34"/>
      <c r="N53" s="34"/>
      <c r="O53" s="34"/>
      <c r="P53" s="34"/>
      <c r="Q53" s="35">
        <f t="shared" si="11"/>
        <v>0</v>
      </c>
      <c r="S53" s="103" t="str">
        <f t="shared" ca="1" si="17"/>
        <v>#</v>
      </c>
      <c r="T53" s="34"/>
      <c r="V53" s="103" t="str">
        <f t="shared" ca="1" si="18"/>
        <v>#</v>
      </c>
      <c r="W53" s="34"/>
      <c r="X53" s="34"/>
      <c r="Y53" s="34"/>
      <c r="Z53" s="34"/>
      <c r="AA53" s="34"/>
      <c r="AB53" s="34"/>
      <c r="AC53" s="34"/>
      <c r="AD53" s="34"/>
      <c r="AE53" s="34"/>
      <c r="AF53" s="34"/>
      <c r="AG53" s="35">
        <f t="shared" si="12"/>
        <v>0</v>
      </c>
      <c r="AI53" s="103" t="str">
        <f t="shared" ca="1" si="19"/>
        <v>#</v>
      </c>
      <c r="AJ53" s="34"/>
      <c r="AK53" s="34"/>
      <c r="AL53" s="34"/>
      <c r="AM53" s="34"/>
      <c r="AN53" s="34"/>
      <c r="AO53" s="34"/>
      <c r="AP53" s="34"/>
      <c r="AQ53" s="34"/>
      <c r="AR53" s="34"/>
      <c r="AS53" s="34"/>
      <c r="AT53" s="35">
        <f t="shared" si="13"/>
        <v>0</v>
      </c>
      <c r="AU53" s="103" t="str">
        <f t="shared" si="20"/>
        <v>OK</v>
      </c>
    </row>
    <row r="54" spans="1:47" ht="14.25">
      <c r="A54" s="300"/>
      <c r="B54" s="300"/>
      <c r="C54" s="302"/>
      <c r="D54" s="104" t="s">
        <v>106</v>
      </c>
      <c r="F54" s="103" t="s">
        <v>105</v>
      </c>
      <c r="G54" s="150">
        <v>0</v>
      </c>
      <c r="H54" s="151">
        <v>0</v>
      </c>
      <c r="I54" s="151">
        <v>0</v>
      </c>
      <c r="J54" s="151">
        <v>0</v>
      </c>
      <c r="K54" s="151">
        <v>0</v>
      </c>
      <c r="L54" s="151">
        <v>0</v>
      </c>
      <c r="M54" s="151">
        <v>0</v>
      </c>
      <c r="N54" s="151">
        <v>0</v>
      </c>
      <c r="O54" s="151">
        <v>0</v>
      </c>
      <c r="P54" s="151">
        <v>0</v>
      </c>
      <c r="Q54" s="35">
        <f t="shared" si="11"/>
        <v>0</v>
      </c>
      <c r="S54" s="103" t="str">
        <f t="shared" ca="1" si="17"/>
        <v>#</v>
      </c>
      <c r="T54" s="106">
        <v>0</v>
      </c>
      <c r="V54" s="103" t="str">
        <f t="shared" ca="1" si="18"/>
        <v>#</v>
      </c>
      <c r="W54" s="150">
        <v>0</v>
      </c>
      <c r="X54" s="151">
        <v>0</v>
      </c>
      <c r="Y54" s="151">
        <v>0</v>
      </c>
      <c r="Z54" s="151">
        <v>0</v>
      </c>
      <c r="AA54" s="151">
        <v>0</v>
      </c>
      <c r="AB54" s="151">
        <v>0</v>
      </c>
      <c r="AC54" s="151">
        <v>0</v>
      </c>
      <c r="AD54" s="151">
        <v>0</v>
      </c>
      <c r="AE54" s="151">
        <v>0</v>
      </c>
      <c r="AF54" s="151">
        <v>0</v>
      </c>
      <c r="AG54" s="35">
        <f t="shared" si="12"/>
        <v>0</v>
      </c>
      <c r="AI54" s="103" t="str">
        <f t="shared" ca="1" si="19"/>
        <v>#</v>
      </c>
      <c r="AJ54" s="150">
        <v>0</v>
      </c>
      <c r="AK54" s="151">
        <v>0</v>
      </c>
      <c r="AL54" s="151">
        <v>0</v>
      </c>
      <c r="AM54" s="151">
        <v>0</v>
      </c>
      <c r="AN54" s="151">
        <v>0</v>
      </c>
      <c r="AO54" s="151">
        <v>0</v>
      </c>
      <c r="AP54" s="151">
        <v>0</v>
      </c>
      <c r="AQ54" s="151">
        <v>0</v>
      </c>
      <c r="AR54" s="151">
        <v>0</v>
      </c>
      <c r="AS54" s="151">
        <v>0</v>
      </c>
      <c r="AT54" s="35">
        <f t="shared" si="13"/>
        <v>0</v>
      </c>
      <c r="AU54" s="103" t="str">
        <f t="shared" si="20"/>
        <v>OK</v>
      </c>
    </row>
    <row r="55" spans="1:47" ht="14.25">
      <c r="A55" s="301"/>
      <c r="B55" s="301"/>
      <c r="C55" s="105" t="s">
        <v>224</v>
      </c>
      <c r="D55" s="104"/>
      <c r="F55" s="103" t="s">
        <v>105</v>
      </c>
      <c r="G55" s="35">
        <f t="shared" ref="G55:P55" si="21">SUM(G37:G54)</f>
        <v>2.5255275268377952E-3</v>
      </c>
      <c r="H55" s="35">
        <f t="shared" si="21"/>
        <v>1.7788248250289997</v>
      </c>
      <c r="I55" s="35">
        <f t="shared" si="21"/>
        <v>0.21619894343510593</v>
      </c>
      <c r="J55" s="35">
        <f t="shared" si="21"/>
        <v>0.30121345296877666</v>
      </c>
      <c r="K55" s="35">
        <f t="shared" si="21"/>
        <v>0.12177456593961233</v>
      </c>
      <c r="L55" s="35">
        <f t="shared" si="21"/>
        <v>0</v>
      </c>
      <c r="M55" s="35">
        <f t="shared" si="21"/>
        <v>0.21688567698188915</v>
      </c>
      <c r="N55" s="35">
        <f t="shared" si="21"/>
        <v>0.50274200906823696</v>
      </c>
      <c r="O55" s="35">
        <f t="shared" si="21"/>
        <v>0.27293080041797102</v>
      </c>
      <c r="P55" s="35">
        <f t="shared" si="21"/>
        <v>7.5837564591070308</v>
      </c>
      <c r="Q55" s="94">
        <f>SUM(G55:P55)</f>
        <v>10.99685226047446</v>
      </c>
      <c r="S55" s="103" t="str">
        <f t="shared" ca="1" si="17"/>
        <v>#</v>
      </c>
      <c r="T55" s="103"/>
      <c r="V55" s="103" t="str">
        <f t="shared" ca="1" si="18"/>
        <v>#</v>
      </c>
      <c r="W55" s="35">
        <f t="shared" ref="W55:AF55" si="22">SUM(W37:W54)</f>
        <v>1</v>
      </c>
      <c r="X55" s="35">
        <f t="shared" si="22"/>
        <v>168</v>
      </c>
      <c r="Y55" s="35">
        <f t="shared" si="22"/>
        <v>4</v>
      </c>
      <c r="Z55" s="35">
        <f t="shared" si="22"/>
        <v>3</v>
      </c>
      <c r="AA55" s="35">
        <f t="shared" si="22"/>
        <v>1</v>
      </c>
      <c r="AB55" s="35">
        <f t="shared" si="22"/>
        <v>0</v>
      </c>
      <c r="AC55" s="35">
        <f t="shared" si="22"/>
        <v>1</v>
      </c>
      <c r="AD55" s="35">
        <f t="shared" si="22"/>
        <v>2</v>
      </c>
      <c r="AE55" s="35">
        <f t="shared" si="22"/>
        <v>1</v>
      </c>
      <c r="AF55" s="35">
        <f t="shared" si="22"/>
        <v>8</v>
      </c>
      <c r="AG55" s="94">
        <f t="shared" si="12"/>
        <v>189</v>
      </c>
      <c r="AI55" s="103" t="str">
        <f t="shared" ca="1" si="19"/>
        <v>#</v>
      </c>
      <c r="AJ55" s="35">
        <f t="shared" ref="AJ55:AS55" si="23">SUM(AJ37:AJ54)</f>
        <v>157</v>
      </c>
      <c r="AK55" s="35">
        <f t="shared" si="23"/>
        <v>20</v>
      </c>
      <c r="AL55" s="35">
        <f t="shared" si="23"/>
        <v>5</v>
      </c>
      <c r="AM55" s="35">
        <f t="shared" si="23"/>
        <v>0</v>
      </c>
      <c r="AN55" s="35">
        <f t="shared" si="23"/>
        <v>0</v>
      </c>
      <c r="AO55" s="35">
        <f t="shared" si="23"/>
        <v>0</v>
      </c>
      <c r="AP55" s="35">
        <f t="shared" si="23"/>
        <v>0</v>
      </c>
      <c r="AQ55" s="35">
        <f t="shared" si="23"/>
        <v>5</v>
      </c>
      <c r="AR55" s="35">
        <f t="shared" si="23"/>
        <v>2</v>
      </c>
      <c r="AS55" s="35">
        <f t="shared" si="23"/>
        <v>0</v>
      </c>
      <c r="AT55" s="94">
        <f t="shared" si="13"/>
        <v>189</v>
      </c>
      <c r="AU55" s="103" t="str">
        <f t="shared" si="20"/>
        <v>OK</v>
      </c>
    </row>
  </sheetData>
  <mergeCells count="6">
    <mergeCell ref="A14:A34"/>
    <mergeCell ref="A35:A55"/>
    <mergeCell ref="B14:B34"/>
    <mergeCell ref="C17:C33"/>
    <mergeCell ref="B35:B55"/>
    <mergeCell ref="C38:C54"/>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rgb="FF7030A0"/>
  </sheetPr>
  <dimension ref="A1:AU55"/>
  <sheetViews>
    <sheetView workbookViewId="0"/>
  </sheetViews>
  <sheetFormatPr defaultColWidth="9" defaultRowHeight="12.75"/>
  <cols>
    <col min="1" max="2" width="3.42578125" style="101" customWidth="1"/>
    <col min="3" max="3" width="51.28515625" style="101" bestFit="1" customWidth="1"/>
    <col min="4" max="4" width="46.5703125" style="101" bestFit="1" customWidth="1"/>
    <col min="5" max="5" width="1" style="101" customWidth="1"/>
    <col min="6" max="6" width="6.28515625" style="102" customWidth="1"/>
    <col min="7" max="17" width="9" style="101"/>
    <col min="18" max="18" width="1" style="101" customWidth="1"/>
    <col min="19" max="19" width="6.28515625" style="102" customWidth="1"/>
    <col min="20" max="20" width="9" style="101"/>
    <col min="21" max="21" width="1" style="101" customWidth="1"/>
    <col min="22" max="22" width="6.28515625" style="102" customWidth="1"/>
    <col min="23" max="33" width="9" style="101"/>
    <col min="34" max="34" width="1" style="101" customWidth="1"/>
    <col min="35" max="35" width="6.28515625" style="102" customWidth="1"/>
    <col min="36" max="46" width="9" style="101"/>
    <col min="47" max="47" width="9.42578125" style="101" bestFit="1" customWidth="1"/>
    <col min="48" max="16384" width="9" style="101"/>
  </cols>
  <sheetData>
    <row r="1" spans="1:47" ht="24.75">
      <c r="A1" s="1" t="str">
        <f>N0_Cover!A1</f>
        <v>RIIO-2 Business Plan Data Template</v>
      </c>
      <c r="B1" s="1"/>
      <c r="C1" s="2"/>
      <c r="D1" s="2"/>
      <c r="E1" s="2"/>
      <c r="F1" s="73"/>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row>
    <row r="2" spans="1:47" ht="22.5">
      <c r="A2" s="1" t="str">
        <f>N0_Cover!$B$12</f>
        <v>Scottish Power Transmission</v>
      </c>
      <c r="B2" s="1"/>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row>
    <row r="3" spans="1:47" ht="19.5">
      <c r="A3" s="5" t="str">
        <f>"Workbook " &amp; N0_Cover!$B$12</f>
        <v>Workbook Scottish Power Transmission</v>
      </c>
      <c r="B3" s="5"/>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row>
    <row r="4" spans="1:47" ht="18">
      <c r="A4" s="7" t="str">
        <f>"Submission Version " &amp; N0_Cover!$B$15 &amp; " - Submitted on " &amp; TEXT(N0_Cover!$B$16,"dd mmm yyyy")</f>
        <v>Submission Version 3.0 - Submitted on 09 Dec 2019</v>
      </c>
      <c r="B4" s="7"/>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row>
    <row r="5" spans="1:47" ht="18">
      <c r="A5" s="7" t="str">
        <f>"Template Version: " &amp; N0_Cover!$B$11</f>
        <v>Template Version: v3.0</v>
      </c>
      <c r="B5" s="7"/>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row>
    <row r="6" spans="1:47" ht="19.5">
      <c r="A6" s="5" t="str">
        <f ca="1">"Sheet: " &amp;VLOOKUP(RIGHT(CELL("filename",A1),LEN(CELL("filename",A1))-FIND("]",CELL("filename",A1))),'N0.1_Contents'!$A$11:$B$87,2,FALSE)</f>
        <v>Sheet: N3.15 275kV Transformer</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row>
    <row r="7" spans="1:47" ht="18">
      <c r="A7" s="7" t="str">
        <f>"Prices Base: " &amp; 'N0.5_Data_Constants'!C13</f>
        <v>Prices Base: 2018/19</v>
      </c>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row>
    <row r="8" spans="1:47" s="168" customFormat="1">
      <c r="A8" s="171" t="str">
        <f ca="1">"Error Checks: " &amp; IF(ISERROR(MATCH("Error",$A$9:$AU$9,0)),"OK","Error")</f>
        <v>Error Checks: OK</v>
      </c>
      <c r="B8" s="171"/>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row>
    <row r="9" spans="1:47" s="168" customFormat="1">
      <c r="A9" s="173" t="str">
        <f t="shared" ref="A9:AU9" ca="1" si="0">IF(ISERROR(MATCH("Error",A10:A55,0)),"-","Error")</f>
        <v>-</v>
      </c>
      <c r="B9" s="173" t="str">
        <f t="shared" si="0"/>
        <v>-</v>
      </c>
      <c r="C9" s="173" t="str">
        <f t="shared" si="0"/>
        <v>-</v>
      </c>
      <c r="D9" s="173" t="str">
        <f t="shared" si="0"/>
        <v>-</v>
      </c>
      <c r="E9" s="173" t="str">
        <f t="shared" si="0"/>
        <v>-</v>
      </c>
      <c r="F9" s="173" t="str">
        <f t="shared" si="0"/>
        <v>-</v>
      </c>
      <c r="G9" s="173" t="str">
        <f t="shared" si="0"/>
        <v>-</v>
      </c>
      <c r="H9" s="173" t="str">
        <f t="shared" si="0"/>
        <v>-</v>
      </c>
      <c r="I9" s="173" t="str">
        <f t="shared" si="0"/>
        <v>-</v>
      </c>
      <c r="J9" s="173" t="str">
        <f t="shared" si="0"/>
        <v>-</v>
      </c>
      <c r="K9" s="173" t="str">
        <f t="shared" si="0"/>
        <v>-</v>
      </c>
      <c r="L9" s="173" t="str">
        <f t="shared" si="0"/>
        <v>-</v>
      </c>
      <c r="M9" s="173" t="str">
        <f t="shared" si="0"/>
        <v>-</v>
      </c>
      <c r="N9" s="173" t="str">
        <f t="shared" si="0"/>
        <v>-</v>
      </c>
      <c r="O9" s="173" t="str">
        <f t="shared" si="0"/>
        <v>-</v>
      </c>
      <c r="P9" s="173" t="str">
        <f t="shared" si="0"/>
        <v>-</v>
      </c>
      <c r="Q9" s="173" t="str">
        <f t="shared" si="0"/>
        <v>-</v>
      </c>
      <c r="R9" s="173" t="str">
        <f t="shared" si="0"/>
        <v>-</v>
      </c>
      <c r="S9" s="173" t="str">
        <f t="shared" ca="1" si="0"/>
        <v>-</v>
      </c>
      <c r="T9" s="173" t="str">
        <f t="shared" si="0"/>
        <v>-</v>
      </c>
      <c r="U9" s="173" t="str">
        <f t="shared" si="0"/>
        <v>-</v>
      </c>
      <c r="V9" s="173" t="str">
        <f t="shared" ca="1" si="0"/>
        <v>-</v>
      </c>
      <c r="W9" s="173" t="str">
        <f t="shared" si="0"/>
        <v>-</v>
      </c>
      <c r="X9" s="173" t="str">
        <f t="shared" ca="1" si="0"/>
        <v>-</v>
      </c>
      <c r="Y9" s="173" t="str">
        <f t="shared" si="0"/>
        <v>-</v>
      </c>
      <c r="Z9" s="173" t="str">
        <f t="shared" si="0"/>
        <v>-</v>
      </c>
      <c r="AA9" s="173" t="str">
        <f t="shared" si="0"/>
        <v>-</v>
      </c>
      <c r="AB9" s="173" t="str">
        <f t="shared" si="0"/>
        <v>-</v>
      </c>
      <c r="AC9" s="173" t="str">
        <f t="shared" si="0"/>
        <v>-</v>
      </c>
      <c r="AD9" s="173" t="str">
        <f t="shared" si="0"/>
        <v>-</v>
      </c>
      <c r="AE9" s="173" t="str">
        <f t="shared" si="0"/>
        <v>-</v>
      </c>
      <c r="AF9" s="173" t="str">
        <f t="shared" si="0"/>
        <v>-</v>
      </c>
      <c r="AG9" s="173" t="str">
        <f t="shared" si="0"/>
        <v>-</v>
      </c>
      <c r="AH9" s="173" t="str">
        <f t="shared" si="0"/>
        <v>-</v>
      </c>
      <c r="AI9" s="173" t="str">
        <f t="shared" ca="1" si="0"/>
        <v>-</v>
      </c>
      <c r="AJ9" s="173" t="str">
        <f t="shared" si="0"/>
        <v>-</v>
      </c>
      <c r="AK9" s="173" t="str">
        <f t="shared" si="0"/>
        <v>-</v>
      </c>
      <c r="AL9" s="173" t="str">
        <f t="shared" si="0"/>
        <v>-</v>
      </c>
      <c r="AM9" s="173" t="str">
        <f t="shared" si="0"/>
        <v>-</v>
      </c>
      <c r="AN9" s="173" t="str">
        <f t="shared" si="0"/>
        <v>-</v>
      </c>
      <c r="AO9" s="173" t="str">
        <f t="shared" si="0"/>
        <v>-</v>
      </c>
      <c r="AP9" s="173" t="str">
        <f t="shared" si="0"/>
        <v>-</v>
      </c>
      <c r="AQ9" s="173" t="str">
        <f t="shared" si="0"/>
        <v>-</v>
      </c>
      <c r="AR9" s="173" t="str">
        <f t="shared" si="0"/>
        <v>-</v>
      </c>
      <c r="AS9" s="173" t="str">
        <f t="shared" si="0"/>
        <v>-</v>
      </c>
      <c r="AT9" s="173" t="str">
        <f t="shared" si="0"/>
        <v>-</v>
      </c>
      <c r="AU9" s="173" t="str">
        <f t="shared" si="0"/>
        <v>-</v>
      </c>
    </row>
    <row r="12" spans="1:47" ht="19.5">
      <c r="A12" s="11" t="str">
        <f ca="1">SUBSTITUTE(VLOOKUP(RIGHT(CELL("filename",A1),LEN(CELL("filename",A1))-FIND("]",CELL("filename",A1))),'N0.1_Contents'!$A$11:$B$87,2,FALSE), LEFT(VLOOKUP(RIGHT(CELL("filename",A1),LEN(CELL("filename",A1))-FIND("]",CELL("filename",A1))),'N0.1_Contents'!$A$11:$B$87,2,FALSE),FIND(" ",VLOOKUP(RIGHT(CELL("filename",A1),LEN(CELL("filename",A1))-FIND("]",CELL("filename",A1))),'N0.1_Contents'!$A$11:$B$87,2,FALSE))),"")</f>
        <v>275kV Transformer</v>
      </c>
      <c r="B12" s="11"/>
      <c r="D12"/>
      <c r="F12" s="11" t="s">
        <v>0</v>
      </c>
      <c r="S12" s="11" t="s">
        <v>2</v>
      </c>
      <c r="W12" s="190" t="s">
        <v>331</v>
      </c>
      <c r="X12" s="189" t="str">
        <f ca="1">VLOOKUP(A12, 'N0.6_Lookup_References'!A14:B50, 2, FALSE)</f>
        <v>#</v>
      </c>
      <c r="AI12" s="11"/>
    </row>
    <row r="13" spans="1:47" ht="15">
      <c r="C13" s="12"/>
      <c r="D13"/>
      <c r="S13" s="124" t="s">
        <v>152</v>
      </c>
      <c r="V13" s="124" t="s">
        <v>150</v>
      </c>
      <c r="AI13" s="124" t="s">
        <v>151</v>
      </c>
    </row>
    <row r="14" spans="1:47" s="112" customFormat="1" ht="13.9" customHeight="1" thickBot="1">
      <c r="A14" s="297" t="s">
        <v>24</v>
      </c>
      <c r="B14" s="299" t="s">
        <v>384</v>
      </c>
      <c r="C14" s="111"/>
      <c r="D14" s="104"/>
      <c r="E14" s="101"/>
      <c r="F14" s="110" t="s">
        <v>53</v>
      </c>
      <c r="G14" s="109" t="s">
        <v>14</v>
      </c>
      <c r="H14" s="21" t="s">
        <v>15</v>
      </c>
      <c r="I14" s="22" t="s">
        <v>16</v>
      </c>
      <c r="J14" s="23" t="s">
        <v>17</v>
      </c>
      <c r="K14" s="24" t="s">
        <v>18</v>
      </c>
      <c r="L14" s="25" t="s">
        <v>19</v>
      </c>
      <c r="M14" s="26" t="s">
        <v>20</v>
      </c>
      <c r="N14" s="29" t="s">
        <v>21</v>
      </c>
      <c r="O14" s="27" t="s">
        <v>22</v>
      </c>
      <c r="P14" s="31" t="s">
        <v>23</v>
      </c>
      <c r="Q14" s="108" t="s">
        <v>29</v>
      </c>
      <c r="R14" s="101"/>
      <c r="S14" s="110" t="s">
        <v>53</v>
      </c>
      <c r="T14" s="110" t="s">
        <v>94</v>
      </c>
      <c r="U14" s="101"/>
      <c r="V14" s="110" t="s">
        <v>53</v>
      </c>
      <c r="W14" s="109" t="s">
        <v>14</v>
      </c>
      <c r="X14" s="21" t="s">
        <v>15</v>
      </c>
      <c r="Y14" s="22" t="s">
        <v>16</v>
      </c>
      <c r="Z14" s="23" t="s">
        <v>17</v>
      </c>
      <c r="AA14" s="24" t="s">
        <v>18</v>
      </c>
      <c r="AB14" s="25" t="s">
        <v>19</v>
      </c>
      <c r="AC14" s="26" t="s">
        <v>20</v>
      </c>
      <c r="AD14" s="29" t="s">
        <v>21</v>
      </c>
      <c r="AE14" s="27" t="s">
        <v>22</v>
      </c>
      <c r="AF14" s="31" t="s">
        <v>23</v>
      </c>
      <c r="AG14" s="108" t="s">
        <v>29</v>
      </c>
      <c r="AH14" s="101"/>
      <c r="AI14" s="110" t="s">
        <v>53</v>
      </c>
      <c r="AJ14" s="109" t="s">
        <v>5</v>
      </c>
      <c r="AK14" s="21" t="s">
        <v>6</v>
      </c>
      <c r="AL14" s="22" t="s">
        <v>7</v>
      </c>
      <c r="AM14" s="23" t="s">
        <v>8</v>
      </c>
      <c r="AN14" s="24" t="s">
        <v>9</v>
      </c>
      <c r="AO14" s="25" t="s">
        <v>116</v>
      </c>
      <c r="AP14" s="26" t="s">
        <v>117</v>
      </c>
      <c r="AQ14" s="29" t="s">
        <v>118</v>
      </c>
      <c r="AR14" s="27" t="s">
        <v>119</v>
      </c>
      <c r="AS14" s="31" t="s">
        <v>120</v>
      </c>
      <c r="AT14" s="108" t="s">
        <v>29</v>
      </c>
      <c r="AU14" s="108" t="s">
        <v>47</v>
      </c>
    </row>
    <row r="15" spans="1:47" s="112" customFormat="1" ht="14.25" customHeight="1">
      <c r="A15" s="298"/>
      <c r="B15" s="300"/>
      <c r="C15" s="107" t="s">
        <v>383</v>
      </c>
      <c r="D15" s="104"/>
      <c r="E15" s="101"/>
      <c r="F15" s="103" t="s">
        <v>205</v>
      </c>
      <c r="G15" s="34"/>
      <c r="H15" s="34"/>
      <c r="I15" s="34"/>
      <c r="J15" s="34"/>
      <c r="K15" s="34"/>
      <c r="L15" s="34"/>
      <c r="M15" s="34"/>
      <c r="N15" s="34"/>
      <c r="O15" s="34"/>
      <c r="P15" s="34"/>
      <c r="Q15" s="35">
        <f t="shared" ref="Q15:Q34" si="1">SUM(G15:P15)</f>
        <v>0</v>
      </c>
      <c r="R15" s="101"/>
      <c r="S15" s="103"/>
      <c r="T15" s="34"/>
      <c r="U15" s="101"/>
      <c r="V15" s="103"/>
      <c r="W15" s="34"/>
      <c r="X15" s="34"/>
      <c r="Y15" s="34"/>
      <c r="Z15" s="34"/>
      <c r="AA15" s="34"/>
      <c r="AB15" s="34"/>
      <c r="AC15" s="34"/>
      <c r="AD15" s="34"/>
      <c r="AE15" s="34"/>
      <c r="AF15" s="34"/>
      <c r="AG15" s="35">
        <f t="shared" ref="AG15:AG33" si="2">SUM(W15:AF15)</f>
        <v>0</v>
      </c>
      <c r="AH15" s="101"/>
      <c r="AI15" s="103"/>
      <c r="AJ15" s="34"/>
      <c r="AK15" s="34"/>
      <c r="AL15" s="34"/>
      <c r="AM15" s="34"/>
      <c r="AN15" s="34"/>
      <c r="AO15" s="34"/>
      <c r="AP15" s="34"/>
      <c r="AQ15" s="34"/>
      <c r="AR15" s="34"/>
      <c r="AS15" s="34"/>
      <c r="AT15" s="35">
        <f t="shared" ref="AT15:AT33" si="3">SUM(AJ15:AS15)</f>
        <v>0</v>
      </c>
      <c r="AU15" s="103"/>
    </row>
    <row r="16" spans="1:47" s="112" customFormat="1" ht="14.25">
      <c r="A16" s="298"/>
      <c r="B16" s="300"/>
      <c r="C16" s="105" t="s">
        <v>554</v>
      </c>
      <c r="D16" s="104"/>
      <c r="E16" s="101"/>
      <c r="F16" s="103" t="s">
        <v>105</v>
      </c>
      <c r="G16" s="150">
        <v>0.15330022151714148</v>
      </c>
      <c r="H16" s="150">
        <v>5.443027319222729</v>
      </c>
      <c r="I16" s="150">
        <v>5.4283398990421539</v>
      </c>
      <c r="J16" s="150">
        <v>6.0230158440002013</v>
      </c>
      <c r="K16" s="150">
        <v>2.7454988735603809</v>
      </c>
      <c r="L16" s="150">
        <v>1.5873777764233516</v>
      </c>
      <c r="M16" s="150">
        <v>0</v>
      </c>
      <c r="N16" s="150">
        <v>0</v>
      </c>
      <c r="O16" s="150">
        <v>0</v>
      </c>
      <c r="P16" s="150">
        <v>4.7339349137561877</v>
      </c>
      <c r="Q16" s="35">
        <f t="shared" si="1"/>
        <v>26.114494847522145</v>
      </c>
      <c r="R16" s="101"/>
      <c r="S16" s="103" t="str">
        <f ca="1">$X$12</f>
        <v>#</v>
      </c>
      <c r="T16" s="34"/>
      <c r="U16" s="101"/>
      <c r="V16" s="103" t="str">
        <f ca="1">$X$12</f>
        <v>#</v>
      </c>
      <c r="W16" s="150">
        <v>5</v>
      </c>
      <c r="X16" s="150">
        <v>53</v>
      </c>
      <c r="Y16" s="150">
        <v>20</v>
      </c>
      <c r="Z16" s="150">
        <v>13</v>
      </c>
      <c r="AA16" s="150">
        <v>4</v>
      </c>
      <c r="AB16" s="150">
        <v>2</v>
      </c>
      <c r="AC16" s="150">
        <v>0</v>
      </c>
      <c r="AD16" s="150">
        <v>0</v>
      </c>
      <c r="AE16" s="150">
        <v>0</v>
      </c>
      <c r="AF16" s="150">
        <v>3</v>
      </c>
      <c r="AG16" s="35">
        <f t="shared" si="2"/>
        <v>100</v>
      </c>
      <c r="AH16" s="101"/>
      <c r="AI16" s="103" t="str">
        <f ca="1">$X$12</f>
        <v>#</v>
      </c>
      <c r="AJ16" s="150">
        <v>39</v>
      </c>
      <c r="AK16" s="150">
        <v>6</v>
      </c>
      <c r="AL16" s="150">
        <v>2</v>
      </c>
      <c r="AM16" s="150">
        <v>0</v>
      </c>
      <c r="AN16" s="150">
        <v>0</v>
      </c>
      <c r="AO16" s="150">
        <v>22</v>
      </c>
      <c r="AP16" s="150">
        <v>26</v>
      </c>
      <c r="AQ16" s="150">
        <v>5</v>
      </c>
      <c r="AR16" s="150">
        <v>0</v>
      </c>
      <c r="AS16" s="150">
        <v>0</v>
      </c>
      <c r="AT16" s="35">
        <f t="shared" si="3"/>
        <v>100</v>
      </c>
      <c r="AU16" s="103" t="str">
        <f>IF(ABS(AG16-AT16)&lt;0.01,"OK","Error")</f>
        <v>OK</v>
      </c>
    </row>
    <row r="17" spans="1:47" s="112" customFormat="1" ht="14.25">
      <c r="A17" s="298"/>
      <c r="B17" s="300"/>
      <c r="C17" s="302" t="s">
        <v>115</v>
      </c>
      <c r="D17" s="104" t="s">
        <v>206</v>
      </c>
      <c r="E17" s="101"/>
      <c r="F17" s="103" t="s">
        <v>105</v>
      </c>
      <c r="G17" s="150">
        <v>0</v>
      </c>
      <c r="H17" s="151">
        <v>0</v>
      </c>
      <c r="I17" s="151">
        <v>0.50393578886096824</v>
      </c>
      <c r="J17" s="151">
        <v>0.37411430850611421</v>
      </c>
      <c r="K17" s="151">
        <v>0</v>
      </c>
      <c r="L17" s="151">
        <v>0</v>
      </c>
      <c r="M17" s="151">
        <v>0</v>
      </c>
      <c r="N17" s="151">
        <v>0</v>
      </c>
      <c r="O17" s="151">
        <v>0</v>
      </c>
      <c r="P17" s="151">
        <v>0</v>
      </c>
      <c r="Q17" s="35">
        <f t="shared" si="1"/>
        <v>0.87805009736708239</v>
      </c>
      <c r="R17" s="101"/>
      <c r="S17" s="103" t="str">
        <f t="shared" ref="S17:S34" ca="1" si="4">$X$12</f>
        <v>#</v>
      </c>
      <c r="T17" s="106">
        <v>3</v>
      </c>
      <c r="U17" s="101"/>
      <c r="V17" s="103" t="str">
        <f t="shared" ref="V17:V34" ca="1" si="5">$X$12</f>
        <v>#</v>
      </c>
      <c r="W17" s="150">
        <v>0</v>
      </c>
      <c r="X17" s="151">
        <v>0</v>
      </c>
      <c r="Y17" s="151">
        <v>2</v>
      </c>
      <c r="Z17" s="151">
        <v>1</v>
      </c>
      <c r="AA17" s="151">
        <v>0</v>
      </c>
      <c r="AB17" s="151">
        <v>0</v>
      </c>
      <c r="AC17" s="151">
        <v>0</v>
      </c>
      <c r="AD17" s="151">
        <v>0</v>
      </c>
      <c r="AE17" s="151">
        <v>0</v>
      </c>
      <c r="AF17" s="151">
        <v>0</v>
      </c>
      <c r="AG17" s="35">
        <f t="shared" si="2"/>
        <v>3</v>
      </c>
      <c r="AH17" s="101"/>
      <c r="AI17" s="103" t="str">
        <f t="shared" ref="AI17:AI34" ca="1" si="6">$X$12</f>
        <v>#</v>
      </c>
      <c r="AJ17" s="150">
        <v>3</v>
      </c>
      <c r="AK17" s="151">
        <v>0</v>
      </c>
      <c r="AL17" s="151">
        <v>0</v>
      </c>
      <c r="AM17" s="151">
        <v>0</v>
      </c>
      <c r="AN17" s="151">
        <v>0</v>
      </c>
      <c r="AO17" s="151">
        <v>0</v>
      </c>
      <c r="AP17" s="151">
        <v>0</v>
      </c>
      <c r="AQ17" s="151">
        <v>0</v>
      </c>
      <c r="AR17" s="151">
        <v>0</v>
      </c>
      <c r="AS17" s="151">
        <v>0</v>
      </c>
      <c r="AT17" s="35">
        <f t="shared" si="3"/>
        <v>3</v>
      </c>
      <c r="AU17" s="103" t="str">
        <f t="shared" ref="AU17:AU34" si="7">IF(ABS(AG17-AT17)&lt;0.01,"OK","Error")</f>
        <v>OK</v>
      </c>
    </row>
    <row r="18" spans="1:47" s="112" customFormat="1" ht="14.25">
      <c r="A18" s="298"/>
      <c r="B18" s="300"/>
      <c r="C18" s="302"/>
      <c r="D18" s="104" t="s">
        <v>207</v>
      </c>
      <c r="E18" s="101"/>
      <c r="F18" s="103" t="s">
        <v>105</v>
      </c>
      <c r="G18" s="150">
        <v>0</v>
      </c>
      <c r="H18" s="151">
        <v>0</v>
      </c>
      <c r="I18" s="151">
        <v>0</v>
      </c>
      <c r="J18" s="151">
        <v>0</v>
      </c>
      <c r="K18" s="151">
        <v>0</v>
      </c>
      <c r="L18" s="151">
        <v>0</v>
      </c>
      <c r="M18" s="151">
        <v>0</v>
      </c>
      <c r="N18" s="151">
        <v>0</v>
      </c>
      <c r="O18" s="151">
        <v>0</v>
      </c>
      <c r="P18" s="151">
        <v>-1.8315392737503176</v>
      </c>
      <c r="Q18" s="35">
        <f t="shared" si="1"/>
        <v>-1.8315392737503176</v>
      </c>
      <c r="R18" s="101"/>
      <c r="S18" s="103" t="str">
        <f t="shared" ca="1" si="4"/>
        <v>#</v>
      </c>
      <c r="T18" s="106">
        <v>1</v>
      </c>
      <c r="U18" s="101"/>
      <c r="V18" s="103" t="str">
        <f t="shared" ca="1" si="5"/>
        <v>#</v>
      </c>
      <c r="W18" s="150">
        <v>0</v>
      </c>
      <c r="X18" s="151">
        <v>0</v>
      </c>
      <c r="Y18" s="151">
        <v>0</v>
      </c>
      <c r="Z18" s="151">
        <v>0</v>
      </c>
      <c r="AA18" s="151">
        <v>0</v>
      </c>
      <c r="AB18" s="151">
        <v>0</v>
      </c>
      <c r="AC18" s="151">
        <v>0</v>
      </c>
      <c r="AD18" s="151">
        <v>0</v>
      </c>
      <c r="AE18" s="151">
        <v>0</v>
      </c>
      <c r="AF18" s="151">
        <v>-1</v>
      </c>
      <c r="AG18" s="35">
        <f t="shared" si="2"/>
        <v>-1</v>
      </c>
      <c r="AH18" s="101"/>
      <c r="AI18" s="103" t="str">
        <f t="shared" ca="1" si="6"/>
        <v>#</v>
      </c>
      <c r="AJ18" s="150">
        <v>0</v>
      </c>
      <c r="AK18" s="151">
        <v>0</v>
      </c>
      <c r="AL18" s="151">
        <v>0</v>
      </c>
      <c r="AM18" s="151">
        <v>0</v>
      </c>
      <c r="AN18" s="151">
        <v>0</v>
      </c>
      <c r="AO18" s="151">
        <v>0</v>
      </c>
      <c r="AP18" s="151">
        <v>0</v>
      </c>
      <c r="AQ18" s="151">
        <v>-1</v>
      </c>
      <c r="AR18" s="151">
        <v>0</v>
      </c>
      <c r="AS18" s="151">
        <v>0</v>
      </c>
      <c r="AT18" s="35">
        <f t="shared" si="3"/>
        <v>-1</v>
      </c>
      <c r="AU18" s="103" t="str">
        <f t="shared" si="7"/>
        <v>OK</v>
      </c>
    </row>
    <row r="19" spans="1:47" s="112" customFormat="1" ht="14.25">
      <c r="A19" s="298"/>
      <c r="B19" s="300"/>
      <c r="C19" s="302"/>
      <c r="D19" s="104" t="s">
        <v>3</v>
      </c>
      <c r="E19" s="101"/>
      <c r="F19" s="103" t="s">
        <v>105</v>
      </c>
      <c r="G19" s="150">
        <v>-0.15330022151714148</v>
      </c>
      <c r="H19" s="151">
        <v>4.1868674298042556</v>
      </c>
      <c r="I19" s="151">
        <v>0.49979078342766048</v>
      </c>
      <c r="J19" s="151">
        <v>-0.24409618770893626</v>
      </c>
      <c r="K19" s="151">
        <v>-0.47874471015854159</v>
      </c>
      <c r="L19" s="151">
        <v>3.1156602718305577</v>
      </c>
      <c r="M19" s="151">
        <v>3.6798978472806794</v>
      </c>
      <c r="N19" s="151">
        <v>1.1021751888367048</v>
      </c>
      <c r="O19" s="151">
        <v>0</v>
      </c>
      <c r="P19" s="151">
        <v>0.70074192175267824</v>
      </c>
      <c r="Q19" s="35">
        <f t="shared" si="1"/>
        <v>12.408992323547919</v>
      </c>
      <c r="R19" s="101"/>
      <c r="S19" s="103" t="str">
        <f t="shared" ca="1" si="4"/>
        <v>#</v>
      </c>
      <c r="T19" s="34"/>
      <c r="U19" s="101"/>
      <c r="V19" s="103" t="str">
        <f t="shared" ca="1" si="5"/>
        <v>#</v>
      </c>
      <c r="W19" s="150">
        <v>-5</v>
      </c>
      <c r="X19" s="151">
        <v>-2</v>
      </c>
      <c r="Y19" s="151">
        <v>2</v>
      </c>
      <c r="Z19" s="151">
        <v>-1</v>
      </c>
      <c r="AA19" s="151">
        <v>2</v>
      </c>
      <c r="AB19" s="151">
        <v>1</v>
      </c>
      <c r="AC19" s="151">
        <v>3</v>
      </c>
      <c r="AD19" s="151">
        <v>0</v>
      </c>
      <c r="AE19" s="151">
        <v>0</v>
      </c>
      <c r="AF19" s="151">
        <v>0</v>
      </c>
      <c r="AG19" s="35">
        <f t="shared" si="2"/>
        <v>0</v>
      </c>
      <c r="AH19" s="101"/>
      <c r="AI19" s="103" t="str">
        <f t="shared" ca="1" si="6"/>
        <v>#</v>
      </c>
      <c r="AJ19" s="150">
        <v>-1</v>
      </c>
      <c r="AK19" s="151">
        <v>-2</v>
      </c>
      <c r="AL19" s="151">
        <v>1</v>
      </c>
      <c r="AM19" s="151">
        <v>2</v>
      </c>
      <c r="AN19" s="151">
        <v>0</v>
      </c>
      <c r="AO19" s="151">
        <v>0</v>
      </c>
      <c r="AP19" s="151">
        <v>-3</v>
      </c>
      <c r="AQ19" s="151">
        <v>-2</v>
      </c>
      <c r="AR19" s="151">
        <v>5</v>
      </c>
      <c r="AS19" s="151">
        <v>0</v>
      </c>
      <c r="AT19" s="35">
        <f t="shared" si="3"/>
        <v>0</v>
      </c>
      <c r="AU19" s="103" t="str">
        <f t="shared" si="7"/>
        <v>OK</v>
      </c>
    </row>
    <row r="20" spans="1:47" s="112" customFormat="1" ht="14.25">
      <c r="A20" s="298"/>
      <c r="B20" s="300"/>
      <c r="C20" s="302"/>
      <c r="D20" s="104" t="s">
        <v>114</v>
      </c>
      <c r="E20" s="101"/>
      <c r="F20" s="103" t="s">
        <v>105</v>
      </c>
      <c r="G20" s="150">
        <v>0</v>
      </c>
      <c r="H20" s="151">
        <v>0</v>
      </c>
      <c r="I20" s="151">
        <v>0</v>
      </c>
      <c r="J20" s="151">
        <v>0</v>
      </c>
      <c r="K20" s="151">
        <v>0</v>
      </c>
      <c r="L20" s="151">
        <v>0</v>
      </c>
      <c r="M20" s="151">
        <v>0</v>
      </c>
      <c r="N20" s="151">
        <v>0</v>
      </c>
      <c r="O20" s="151">
        <v>0</v>
      </c>
      <c r="P20" s="151">
        <v>0</v>
      </c>
      <c r="Q20" s="35">
        <f t="shared" si="1"/>
        <v>0</v>
      </c>
      <c r="R20" s="101"/>
      <c r="S20" s="103" t="str">
        <f t="shared" ca="1" si="4"/>
        <v>#</v>
      </c>
      <c r="T20" s="106">
        <v>0</v>
      </c>
      <c r="U20" s="101"/>
      <c r="V20" s="103" t="str">
        <f t="shared" ca="1" si="5"/>
        <v>#</v>
      </c>
      <c r="W20" s="150">
        <v>0</v>
      </c>
      <c r="X20" s="151">
        <v>0</v>
      </c>
      <c r="Y20" s="151">
        <v>0</v>
      </c>
      <c r="Z20" s="151">
        <v>0</v>
      </c>
      <c r="AA20" s="151">
        <v>0</v>
      </c>
      <c r="AB20" s="151">
        <v>0</v>
      </c>
      <c r="AC20" s="151">
        <v>0</v>
      </c>
      <c r="AD20" s="151">
        <v>0</v>
      </c>
      <c r="AE20" s="151">
        <v>0</v>
      </c>
      <c r="AF20" s="151">
        <v>0</v>
      </c>
      <c r="AG20" s="35">
        <f t="shared" si="2"/>
        <v>0</v>
      </c>
      <c r="AH20" s="101"/>
      <c r="AI20" s="103" t="str">
        <f t="shared" ca="1" si="6"/>
        <v>#</v>
      </c>
      <c r="AJ20" s="150">
        <v>0</v>
      </c>
      <c r="AK20" s="151">
        <v>0</v>
      </c>
      <c r="AL20" s="151">
        <v>0</v>
      </c>
      <c r="AM20" s="151">
        <v>0</v>
      </c>
      <c r="AN20" s="151">
        <v>0</v>
      </c>
      <c r="AO20" s="151">
        <v>0</v>
      </c>
      <c r="AP20" s="151">
        <v>0</v>
      </c>
      <c r="AQ20" s="151">
        <v>0</v>
      </c>
      <c r="AR20" s="151">
        <v>0</v>
      </c>
      <c r="AS20" s="151">
        <v>0</v>
      </c>
      <c r="AT20" s="35">
        <f t="shared" si="3"/>
        <v>0</v>
      </c>
      <c r="AU20" s="103" t="str">
        <f t="shared" si="7"/>
        <v>OK</v>
      </c>
    </row>
    <row r="21" spans="1:47" s="112" customFormat="1" ht="14.25">
      <c r="A21" s="298"/>
      <c r="B21" s="300"/>
      <c r="C21" s="302"/>
      <c r="D21" s="104" t="s">
        <v>104</v>
      </c>
      <c r="E21" s="101"/>
      <c r="F21" s="103" t="s">
        <v>105</v>
      </c>
      <c r="G21" s="34"/>
      <c r="H21" s="34"/>
      <c r="I21" s="34"/>
      <c r="J21" s="34"/>
      <c r="K21" s="34"/>
      <c r="L21" s="34"/>
      <c r="M21" s="34"/>
      <c r="N21" s="34"/>
      <c r="O21" s="34"/>
      <c r="P21" s="34"/>
      <c r="Q21" s="35">
        <f t="shared" si="1"/>
        <v>0</v>
      </c>
      <c r="R21" s="101"/>
      <c r="S21" s="103" t="str">
        <f t="shared" ca="1" si="4"/>
        <v>#</v>
      </c>
      <c r="T21" s="34"/>
      <c r="U21" s="101"/>
      <c r="V21" s="103" t="str">
        <f t="shared" ca="1" si="5"/>
        <v>#</v>
      </c>
      <c r="W21" s="34"/>
      <c r="X21" s="34"/>
      <c r="Y21" s="34"/>
      <c r="Z21" s="34"/>
      <c r="AA21" s="34"/>
      <c r="AB21" s="34"/>
      <c r="AC21" s="34"/>
      <c r="AD21" s="34"/>
      <c r="AE21" s="34"/>
      <c r="AF21" s="34"/>
      <c r="AG21" s="35">
        <f t="shared" si="2"/>
        <v>0</v>
      </c>
      <c r="AH21" s="101"/>
      <c r="AI21" s="103" t="str">
        <f t="shared" ca="1" si="6"/>
        <v>#</v>
      </c>
      <c r="AJ21" s="34"/>
      <c r="AK21" s="34"/>
      <c r="AL21" s="34"/>
      <c r="AM21" s="34"/>
      <c r="AN21" s="34"/>
      <c r="AO21" s="34"/>
      <c r="AP21" s="34"/>
      <c r="AQ21" s="34"/>
      <c r="AR21" s="34"/>
      <c r="AS21" s="34"/>
      <c r="AT21" s="35">
        <f t="shared" si="3"/>
        <v>0</v>
      </c>
      <c r="AU21" s="103" t="str">
        <f t="shared" si="7"/>
        <v>OK</v>
      </c>
    </row>
    <row r="22" spans="1:47" s="112" customFormat="1" ht="14.25">
      <c r="A22" s="298"/>
      <c r="B22" s="300"/>
      <c r="C22" s="302"/>
      <c r="D22" s="104" t="s">
        <v>113</v>
      </c>
      <c r="E22" s="101"/>
      <c r="F22" s="103" t="s">
        <v>105</v>
      </c>
      <c r="G22" s="150">
        <v>0</v>
      </c>
      <c r="H22" s="151">
        <v>0</v>
      </c>
      <c r="I22" s="151">
        <v>0.21901875792492922</v>
      </c>
      <c r="J22" s="151">
        <v>0.37411430850611421</v>
      </c>
      <c r="K22" s="151">
        <v>0</v>
      </c>
      <c r="L22" s="151">
        <v>-0.83208916596751714</v>
      </c>
      <c r="M22" s="151">
        <v>0</v>
      </c>
      <c r="N22" s="151">
        <v>0</v>
      </c>
      <c r="O22" s="151">
        <v>0</v>
      </c>
      <c r="P22" s="151">
        <v>-1.953166737558728</v>
      </c>
      <c r="Q22" s="35">
        <f t="shared" si="1"/>
        <v>-2.1921228370952015</v>
      </c>
      <c r="R22" s="101"/>
      <c r="S22" s="103" t="str">
        <f t="shared" ca="1" si="4"/>
        <v>#</v>
      </c>
      <c r="T22" s="106">
        <v>2</v>
      </c>
      <c r="U22" s="101"/>
      <c r="V22" s="103" t="str">
        <f t="shared" ca="1" si="5"/>
        <v>#</v>
      </c>
      <c r="W22" s="150">
        <v>0</v>
      </c>
      <c r="X22" s="151">
        <v>0</v>
      </c>
      <c r="Y22" s="151">
        <v>1</v>
      </c>
      <c r="Z22" s="151">
        <v>1</v>
      </c>
      <c r="AA22" s="151">
        <v>0</v>
      </c>
      <c r="AB22" s="151">
        <v>-1</v>
      </c>
      <c r="AC22" s="151">
        <v>0</v>
      </c>
      <c r="AD22" s="151">
        <v>0</v>
      </c>
      <c r="AE22" s="151">
        <v>0</v>
      </c>
      <c r="AF22" s="151">
        <v>-1</v>
      </c>
      <c r="AG22" s="35">
        <f t="shared" si="2"/>
        <v>0</v>
      </c>
      <c r="AH22" s="101"/>
      <c r="AI22" s="103" t="str">
        <f t="shared" ca="1" si="6"/>
        <v>#</v>
      </c>
      <c r="AJ22" s="150">
        <v>2</v>
      </c>
      <c r="AK22" s="151">
        <v>0</v>
      </c>
      <c r="AL22" s="151">
        <v>0</v>
      </c>
      <c r="AM22" s="151">
        <v>0</v>
      </c>
      <c r="AN22" s="151">
        <v>0</v>
      </c>
      <c r="AO22" s="151">
        <v>0</v>
      </c>
      <c r="AP22" s="151">
        <v>-1</v>
      </c>
      <c r="AQ22" s="151">
        <v>-1</v>
      </c>
      <c r="AR22" s="151">
        <v>0</v>
      </c>
      <c r="AS22" s="151">
        <v>0</v>
      </c>
      <c r="AT22" s="35">
        <f t="shared" si="3"/>
        <v>0</v>
      </c>
      <c r="AU22" s="103" t="str">
        <f t="shared" si="7"/>
        <v>OK</v>
      </c>
    </row>
    <row r="23" spans="1:47" s="112" customFormat="1" ht="14.25">
      <c r="A23" s="298"/>
      <c r="B23" s="300"/>
      <c r="C23" s="302"/>
      <c r="D23" s="104" t="s">
        <v>389</v>
      </c>
      <c r="E23" s="101"/>
      <c r="F23" s="103" t="s">
        <v>105</v>
      </c>
      <c r="G23" s="150">
        <v>0</v>
      </c>
      <c r="H23" s="151">
        <v>0</v>
      </c>
      <c r="I23" s="151">
        <v>0</v>
      </c>
      <c r="J23" s="151">
        <v>0</v>
      </c>
      <c r="K23" s="151">
        <v>0</v>
      </c>
      <c r="L23" s="151">
        <v>0</v>
      </c>
      <c r="M23" s="151">
        <v>0</v>
      </c>
      <c r="N23" s="151">
        <v>0</v>
      </c>
      <c r="O23" s="151">
        <v>0</v>
      </c>
      <c r="P23" s="151">
        <v>0</v>
      </c>
      <c r="Q23" s="35">
        <f t="shared" si="1"/>
        <v>0</v>
      </c>
      <c r="R23" s="101"/>
      <c r="S23" s="103" t="str">
        <f t="shared" ca="1" si="4"/>
        <v>#</v>
      </c>
      <c r="T23" s="106">
        <v>0</v>
      </c>
      <c r="U23" s="101"/>
      <c r="V23" s="103" t="str">
        <f t="shared" ca="1" si="5"/>
        <v>#</v>
      </c>
      <c r="W23" s="150">
        <v>0</v>
      </c>
      <c r="X23" s="151">
        <v>0</v>
      </c>
      <c r="Y23" s="151">
        <v>0</v>
      </c>
      <c r="Z23" s="151">
        <v>0</v>
      </c>
      <c r="AA23" s="151">
        <v>0</v>
      </c>
      <c r="AB23" s="151">
        <v>0</v>
      </c>
      <c r="AC23" s="151">
        <v>0</v>
      </c>
      <c r="AD23" s="151">
        <v>0</v>
      </c>
      <c r="AE23" s="151">
        <v>0</v>
      </c>
      <c r="AF23" s="151">
        <v>0</v>
      </c>
      <c r="AG23" s="35">
        <f t="shared" si="2"/>
        <v>0</v>
      </c>
      <c r="AH23" s="101"/>
      <c r="AI23" s="103" t="str">
        <f t="shared" ca="1" si="6"/>
        <v>#</v>
      </c>
      <c r="AJ23" s="150">
        <v>0</v>
      </c>
      <c r="AK23" s="151">
        <v>0</v>
      </c>
      <c r="AL23" s="151">
        <v>0</v>
      </c>
      <c r="AM23" s="151">
        <v>0</v>
      </c>
      <c r="AN23" s="151">
        <v>0</v>
      </c>
      <c r="AO23" s="151">
        <v>0</v>
      </c>
      <c r="AP23" s="151">
        <v>0</v>
      </c>
      <c r="AQ23" s="151">
        <v>0</v>
      </c>
      <c r="AR23" s="151">
        <v>0</v>
      </c>
      <c r="AS23" s="151">
        <v>0</v>
      </c>
      <c r="AT23" s="35">
        <f t="shared" si="3"/>
        <v>0</v>
      </c>
      <c r="AU23" s="103" t="str">
        <f t="shared" si="7"/>
        <v>OK</v>
      </c>
    </row>
    <row r="24" spans="1:47" s="112" customFormat="1" ht="14.25">
      <c r="A24" s="298"/>
      <c r="B24" s="300"/>
      <c r="C24" s="302"/>
      <c r="D24" s="104" t="s">
        <v>112</v>
      </c>
      <c r="E24" s="101"/>
      <c r="F24" s="103" t="s">
        <v>105</v>
      </c>
      <c r="G24" s="150">
        <v>0</v>
      </c>
      <c r="H24" s="151">
        <v>0</v>
      </c>
      <c r="I24" s="151">
        <v>0</v>
      </c>
      <c r="J24" s="151">
        <v>0</v>
      </c>
      <c r="K24" s="151">
        <v>0</v>
      </c>
      <c r="L24" s="151">
        <v>0</v>
      </c>
      <c r="M24" s="151">
        <v>0</v>
      </c>
      <c r="N24" s="151">
        <v>0</v>
      </c>
      <c r="O24" s="151">
        <v>0</v>
      </c>
      <c r="P24" s="151">
        <v>0</v>
      </c>
      <c r="Q24" s="35">
        <f t="shared" si="1"/>
        <v>0</v>
      </c>
      <c r="R24" s="101"/>
      <c r="S24" s="103" t="str">
        <f t="shared" ca="1" si="4"/>
        <v>#</v>
      </c>
      <c r="T24" s="106">
        <v>0</v>
      </c>
      <c r="U24" s="101"/>
      <c r="V24" s="103" t="str">
        <f t="shared" ca="1" si="5"/>
        <v>#</v>
      </c>
      <c r="W24" s="150">
        <v>0</v>
      </c>
      <c r="X24" s="151">
        <v>0</v>
      </c>
      <c r="Y24" s="151">
        <v>0</v>
      </c>
      <c r="Z24" s="151">
        <v>0</v>
      </c>
      <c r="AA24" s="151">
        <v>0</v>
      </c>
      <c r="AB24" s="151">
        <v>0</v>
      </c>
      <c r="AC24" s="151">
        <v>0</v>
      </c>
      <c r="AD24" s="151">
        <v>0</v>
      </c>
      <c r="AE24" s="151">
        <v>0</v>
      </c>
      <c r="AF24" s="151">
        <v>0</v>
      </c>
      <c r="AG24" s="35">
        <f t="shared" si="2"/>
        <v>0</v>
      </c>
      <c r="AH24" s="101"/>
      <c r="AI24" s="103" t="str">
        <f t="shared" ca="1" si="6"/>
        <v>#</v>
      </c>
      <c r="AJ24" s="150">
        <v>0</v>
      </c>
      <c r="AK24" s="151">
        <v>0</v>
      </c>
      <c r="AL24" s="151">
        <v>0</v>
      </c>
      <c r="AM24" s="151">
        <v>0</v>
      </c>
      <c r="AN24" s="151">
        <v>0</v>
      </c>
      <c r="AO24" s="151">
        <v>0</v>
      </c>
      <c r="AP24" s="151">
        <v>0</v>
      </c>
      <c r="AQ24" s="151">
        <v>0</v>
      </c>
      <c r="AR24" s="151">
        <v>0</v>
      </c>
      <c r="AS24" s="151">
        <v>0</v>
      </c>
      <c r="AT24" s="35">
        <f t="shared" si="3"/>
        <v>0</v>
      </c>
      <c r="AU24" s="103" t="str">
        <f t="shared" si="7"/>
        <v>OK</v>
      </c>
    </row>
    <row r="25" spans="1:47" s="112" customFormat="1" ht="14.25">
      <c r="A25" s="298"/>
      <c r="B25" s="300"/>
      <c r="C25" s="302"/>
      <c r="D25" s="104" t="s">
        <v>111</v>
      </c>
      <c r="E25" s="101"/>
      <c r="F25" s="103" t="s">
        <v>105</v>
      </c>
      <c r="G25" s="150">
        <v>0</v>
      </c>
      <c r="H25" s="151">
        <v>0</v>
      </c>
      <c r="I25" s="151">
        <v>0</v>
      </c>
      <c r="J25" s="151">
        <v>0</v>
      </c>
      <c r="K25" s="151">
        <v>0</v>
      </c>
      <c r="L25" s="151">
        <v>0</v>
      </c>
      <c r="M25" s="151">
        <v>0</v>
      </c>
      <c r="N25" s="151">
        <v>0</v>
      </c>
      <c r="O25" s="151">
        <v>0</v>
      </c>
      <c r="P25" s="151">
        <v>0</v>
      </c>
      <c r="Q25" s="35">
        <f t="shared" si="1"/>
        <v>0</v>
      </c>
      <c r="R25" s="101"/>
      <c r="S25" s="103" t="str">
        <f t="shared" ca="1" si="4"/>
        <v>#</v>
      </c>
      <c r="T25" s="106">
        <v>0</v>
      </c>
      <c r="U25" s="101"/>
      <c r="V25" s="103" t="str">
        <f t="shared" ca="1" si="5"/>
        <v>#</v>
      </c>
      <c r="W25" s="150">
        <v>0</v>
      </c>
      <c r="X25" s="151">
        <v>0</v>
      </c>
      <c r="Y25" s="151">
        <v>0</v>
      </c>
      <c r="Z25" s="151">
        <v>0</v>
      </c>
      <c r="AA25" s="151">
        <v>0</v>
      </c>
      <c r="AB25" s="151">
        <v>0</v>
      </c>
      <c r="AC25" s="151">
        <v>0</v>
      </c>
      <c r="AD25" s="151">
        <v>0</v>
      </c>
      <c r="AE25" s="151">
        <v>0</v>
      </c>
      <c r="AF25" s="151">
        <v>0</v>
      </c>
      <c r="AG25" s="35">
        <f t="shared" si="2"/>
        <v>0</v>
      </c>
      <c r="AH25" s="101"/>
      <c r="AI25" s="103" t="str">
        <f t="shared" ca="1" si="6"/>
        <v>#</v>
      </c>
      <c r="AJ25" s="150">
        <v>0</v>
      </c>
      <c r="AK25" s="151">
        <v>0</v>
      </c>
      <c r="AL25" s="151">
        <v>0</v>
      </c>
      <c r="AM25" s="151">
        <v>0</v>
      </c>
      <c r="AN25" s="151">
        <v>0</v>
      </c>
      <c r="AO25" s="151">
        <v>0</v>
      </c>
      <c r="AP25" s="151">
        <v>0</v>
      </c>
      <c r="AQ25" s="151">
        <v>0</v>
      </c>
      <c r="AR25" s="151">
        <v>0</v>
      </c>
      <c r="AS25" s="151">
        <v>0</v>
      </c>
      <c r="AT25" s="35">
        <f t="shared" si="3"/>
        <v>0</v>
      </c>
      <c r="AU25" s="103" t="str">
        <f t="shared" si="7"/>
        <v>OK</v>
      </c>
    </row>
    <row r="26" spans="1:47" s="112" customFormat="1" ht="14.25">
      <c r="A26" s="298"/>
      <c r="B26" s="300"/>
      <c r="C26" s="302"/>
      <c r="D26" s="104" t="s">
        <v>390</v>
      </c>
      <c r="E26" s="101"/>
      <c r="F26" s="103" t="s">
        <v>105</v>
      </c>
      <c r="G26" s="150">
        <v>0</v>
      </c>
      <c r="H26" s="151">
        <v>0</v>
      </c>
      <c r="I26" s="151">
        <v>0</v>
      </c>
      <c r="J26" s="151">
        <v>0</v>
      </c>
      <c r="K26" s="151">
        <v>0</v>
      </c>
      <c r="L26" s="151">
        <v>0</v>
      </c>
      <c r="M26" s="151">
        <v>0</v>
      </c>
      <c r="N26" s="151">
        <v>0</v>
      </c>
      <c r="O26" s="151">
        <v>0</v>
      </c>
      <c r="P26" s="151">
        <v>0</v>
      </c>
      <c r="Q26" s="35">
        <f t="shared" si="1"/>
        <v>0</v>
      </c>
      <c r="R26" s="101"/>
      <c r="S26" s="103" t="str">
        <f t="shared" ca="1" si="4"/>
        <v>#</v>
      </c>
      <c r="T26" s="106">
        <v>0</v>
      </c>
      <c r="U26" s="101"/>
      <c r="V26" s="103" t="str">
        <f t="shared" ca="1" si="5"/>
        <v>#</v>
      </c>
      <c r="W26" s="150">
        <v>0</v>
      </c>
      <c r="X26" s="151">
        <v>0</v>
      </c>
      <c r="Y26" s="151">
        <v>0</v>
      </c>
      <c r="Z26" s="151">
        <v>0</v>
      </c>
      <c r="AA26" s="151">
        <v>0</v>
      </c>
      <c r="AB26" s="151">
        <v>0</v>
      </c>
      <c r="AC26" s="151">
        <v>0</v>
      </c>
      <c r="AD26" s="151">
        <v>0</v>
      </c>
      <c r="AE26" s="151">
        <v>0</v>
      </c>
      <c r="AF26" s="151">
        <v>0</v>
      </c>
      <c r="AG26" s="35">
        <f t="shared" si="2"/>
        <v>0</v>
      </c>
      <c r="AH26" s="101"/>
      <c r="AI26" s="103" t="str">
        <f t="shared" ca="1" si="6"/>
        <v>#</v>
      </c>
      <c r="AJ26" s="150">
        <v>0</v>
      </c>
      <c r="AK26" s="151">
        <v>0</v>
      </c>
      <c r="AL26" s="151">
        <v>0</v>
      </c>
      <c r="AM26" s="151">
        <v>0</v>
      </c>
      <c r="AN26" s="151">
        <v>0</v>
      </c>
      <c r="AO26" s="151">
        <v>0</v>
      </c>
      <c r="AP26" s="151">
        <v>0</v>
      </c>
      <c r="AQ26" s="151">
        <v>0</v>
      </c>
      <c r="AR26" s="151">
        <v>0</v>
      </c>
      <c r="AS26" s="151">
        <v>0</v>
      </c>
      <c r="AT26" s="35">
        <f t="shared" si="3"/>
        <v>0</v>
      </c>
      <c r="AU26" s="103" t="str">
        <f t="shared" si="7"/>
        <v>OK</v>
      </c>
    </row>
    <row r="27" spans="1:47" s="112" customFormat="1" ht="14.25">
      <c r="A27" s="298"/>
      <c r="B27" s="300"/>
      <c r="C27" s="302"/>
      <c r="D27" s="104" t="s">
        <v>110</v>
      </c>
      <c r="E27" s="101"/>
      <c r="F27" s="103" t="s">
        <v>105</v>
      </c>
      <c r="G27" s="150">
        <v>0</v>
      </c>
      <c r="H27" s="151">
        <v>0</v>
      </c>
      <c r="I27" s="151">
        <v>0</v>
      </c>
      <c r="J27" s="151">
        <v>0</v>
      </c>
      <c r="K27" s="151">
        <v>0</v>
      </c>
      <c r="L27" s="151">
        <v>0</v>
      </c>
      <c r="M27" s="151">
        <v>0</v>
      </c>
      <c r="N27" s="151">
        <v>0</v>
      </c>
      <c r="O27" s="151">
        <v>0</v>
      </c>
      <c r="P27" s="151">
        <v>0</v>
      </c>
      <c r="Q27" s="35">
        <f t="shared" si="1"/>
        <v>0</v>
      </c>
      <c r="R27" s="101"/>
      <c r="S27" s="103" t="str">
        <f t="shared" ca="1" si="4"/>
        <v>#</v>
      </c>
      <c r="T27" s="106">
        <v>0</v>
      </c>
      <c r="U27" s="101"/>
      <c r="V27" s="103" t="str">
        <f t="shared" ca="1" si="5"/>
        <v>#</v>
      </c>
      <c r="W27" s="150">
        <v>0</v>
      </c>
      <c r="X27" s="151">
        <v>0</v>
      </c>
      <c r="Y27" s="151">
        <v>0</v>
      </c>
      <c r="Z27" s="151">
        <v>0</v>
      </c>
      <c r="AA27" s="151">
        <v>0</v>
      </c>
      <c r="AB27" s="151">
        <v>0</v>
      </c>
      <c r="AC27" s="151">
        <v>0</v>
      </c>
      <c r="AD27" s="151">
        <v>0</v>
      </c>
      <c r="AE27" s="151">
        <v>0</v>
      </c>
      <c r="AF27" s="151">
        <v>0</v>
      </c>
      <c r="AG27" s="35">
        <f t="shared" si="2"/>
        <v>0</v>
      </c>
      <c r="AH27" s="101"/>
      <c r="AI27" s="103" t="str">
        <f t="shared" ca="1" si="6"/>
        <v>#</v>
      </c>
      <c r="AJ27" s="150">
        <v>0</v>
      </c>
      <c r="AK27" s="151">
        <v>0</v>
      </c>
      <c r="AL27" s="151">
        <v>0</v>
      </c>
      <c r="AM27" s="151">
        <v>0</v>
      </c>
      <c r="AN27" s="151">
        <v>0</v>
      </c>
      <c r="AO27" s="151">
        <v>0</v>
      </c>
      <c r="AP27" s="151">
        <v>0</v>
      </c>
      <c r="AQ27" s="151">
        <v>0</v>
      </c>
      <c r="AR27" s="151">
        <v>0</v>
      </c>
      <c r="AS27" s="151">
        <v>0</v>
      </c>
      <c r="AT27" s="35">
        <f t="shared" si="3"/>
        <v>0</v>
      </c>
      <c r="AU27" s="103" t="str">
        <f t="shared" si="7"/>
        <v>OK</v>
      </c>
    </row>
    <row r="28" spans="1:47" s="112" customFormat="1" ht="14.25">
      <c r="A28" s="298"/>
      <c r="B28" s="300"/>
      <c r="C28" s="302"/>
      <c r="D28" s="104" t="str">
        <f>'N1.1_Intervention_Definitions'!A17</f>
        <v>Indirect Intervention</v>
      </c>
      <c r="E28" s="101"/>
      <c r="F28" s="103" t="s">
        <v>105</v>
      </c>
      <c r="G28" s="150">
        <v>0</v>
      </c>
      <c r="H28" s="151">
        <v>0</v>
      </c>
      <c r="I28" s="151">
        <v>0</v>
      </c>
      <c r="J28" s="151">
        <v>0</v>
      </c>
      <c r="K28" s="151">
        <v>0</v>
      </c>
      <c r="L28" s="151">
        <v>0</v>
      </c>
      <c r="M28" s="151">
        <v>0</v>
      </c>
      <c r="N28" s="151">
        <v>0</v>
      </c>
      <c r="O28" s="151">
        <v>0</v>
      </c>
      <c r="P28" s="151">
        <v>0</v>
      </c>
      <c r="Q28" s="35">
        <f t="shared" si="1"/>
        <v>0</v>
      </c>
      <c r="R28" s="101"/>
      <c r="S28" s="103" t="str">
        <f t="shared" ca="1" si="4"/>
        <v>#</v>
      </c>
      <c r="T28" s="106">
        <v>0</v>
      </c>
      <c r="U28" s="101"/>
      <c r="V28" s="103" t="str">
        <f t="shared" ca="1" si="5"/>
        <v>#</v>
      </c>
      <c r="W28" s="150">
        <v>0</v>
      </c>
      <c r="X28" s="151">
        <v>0</v>
      </c>
      <c r="Y28" s="151">
        <v>0</v>
      </c>
      <c r="Z28" s="151">
        <v>0</v>
      </c>
      <c r="AA28" s="151">
        <v>0</v>
      </c>
      <c r="AB28" s="151">
        <v>0</v>
      </c>
      <c r="AC28" s="151">
        <v>0</v>
      </c>
      <c r="AD28" s="151">
        <v>0</v>
      </c>
      <c r="AE28" s="151">
        <v>0</v>
      </c>
      <c r="AF28" s="151">
        <v>0</v>
      </c>
      <c r="AG28" s="35">
        <f t="shared" si="2"/>
        <v>0</v>
      </c>
      <c r="AH28" s="101"/>
      <c r="AI28" s="103" t="str">
        <f t="shared" ca="1" si="6"/>
        <v>#</v>
      </c>
      <c r="AJ28" s="150">
        <v>0</v>
      </c>
      <c r="AK28" s="151">
        <v>0</v>
      </c>
      <c r="AL28" s="151">
        <v>0</v>
      </c>
      <c r="AM28" s="151">
        <v>0</v>
      </c>
      <c r="AN28" s="151">
        <v>0</v>
      </c>
      <c r="AO28" s="151">
        <v>0</v>
      </c>
      <c r="AP28" s="151">
        <v>0</v>
      </c>
      <c r="AQ28" s="151">
        <v>0</v>
      </c>
      <c r="AR28" s="151">
        <v>0</v>
      </c>
      <c r="AS28" s="151">
        <v>0</v>
      </c>
      <c r="AT28" s="35">
        <f t="shared" si="3"/>
        <v>0</v>
      </c>
      <c r="AU28" s="103" t="str">
        <f t="shared" si="7"/>
        <v>OK</v>
      </c>
    </row>
    <row r="29" spans="1:47" s="112" customFormat="1" ht="14.25">
      <c r="A29" s="298"/>
      <c r="B29" s="300"/>
      <c r="C29" s="302"/>
      <c r="D29" s="104" t="s">
        <v>109</v>
      </c>
      <c r="E29" s="101"/>
      <c r="F29" s="103" t="s">
        <v>105</v>
      </c>
      <c r="G29" s="34"/>
      <c r="H29" s="34"/>
      <c r="I29" s="34"/>
      <c r="J29" s="34"/>
      <c r="K29" s="34"/>
      <c r="L29" s="34"/>
      <c r="M29" s="34"/>
      <c r="N29" s="34"/>
      <c r="O29" s="34"/>
      <c r="P29" s="34"/>
      <c r="Q29" s="35">
        <f t="shared" si="1"/>
        <v>0</v>
      </c>
      <c r="R29" s="101"/>
      <c r="S29" s="103" t="str">
        <f t="shared" ca="1" si="4"/>
        <v>#</v>
      </c>
      <c r="T29" s="34"/>
      <c r="U29" s="101"/>
      <c r="V29" s="103" t="str">
        <f t="shared" ca="1" si="5"/>
        <v>#</v>
      </c>
      <c r="W29" s="34"/>
      <c r="X29" s="34"/>
      <c r="Y29" s="34"/>
      <c r="Z29" s="34"/>
      <c r="AA29" s="34"/>
      <c r="AB29" s="34"/>
      <c r="AC29" s="34"/>
      <c r="AD29" s="34"/>
      <c r="AE29" s="34"/>
      <c r="AF29" s="34"/>
      <c r="AG29" s="35">
        <f t="shared" si="2"/>
        <v>0</v>
      </c>
      <c r="AH29" s="101"/>
      <c r="AI29" s="103" t="str">
        <f t="shared" ca="1" si="6"/>
        <v>#</v>
      </c>
      <c r="AJ29" s="34"/>
      <c r="AK29" s="34"/>
      <c r="AL29" s="34"/>
      <c r="AM29" s="34"/>
      <c r="AN29" s="34"/>
      <c r="AO29" s="34"/>
      <c r="AP29" s="34"/>
      <c r="AQ29" s="34"/>
      <c r="AR29" s="34"/>
      <c r="AS29" s="34"/>
      <c r="AT29" s="35">
        <f t="shared" si="3"/>
        <v>0</v>
      </c>
      <c r="AU29" s="103" t="str">
        <f t="shared" si="7"/>
        <v>OK</v>
      </c>
    </row>
    <row r="30" spans="1:47" s="112" customFormat="1" ht="14.25">
      <c r="A30" s="298"/>
      <c r="B30" s="300"/>
      <c r="C30" s="302"/>
      <c r="D30" s="104" t="s">
        <v>108</v>
      </c>
      <c r="E30" s="101"/>
      <c r="F30" s="103" t="s">
        <v>105</v>
      </c>
      <c r="G30" s="34"/>
      <c r="H30" s="34"/>
      <c r="I30" s="34"/>
      <c r="J30" s="34"/>
      <c r="K30" s="34"/>
      <c r="L30" s="34"/>
      <c r="M30" s="34"/>
      <c r="N30" s="34"/>
      <c r="O30" s="34"/>
      <c r="P30" s="34"/>
      <c r="Q30" s="35">
        <f t="shared" si="1"/>
        <v>0</v>
      </c>
      <c r="R30" s="101"/>
      <c r="S30" s="103" t="str">
        <f t="shared" ca="1" si="4"/>
        <v>#</v>
      </c>
      <c r="T30" s="34"/>
      <c r="U30" s="101"/>
      <c r="V30" s="103" t="str">
        <f t="shared" ca="1" si="5"/>
        <v>#</v>
      </c>
      <c r="W30" s="34"/>
      <c r="X30" s="34"/>
      <c r="Y30" s="34"/>
      <c r="Z30" s="34"/>
      <c r="AA30" s="34"/>
      <c r="AB30" s="34"/>
      <c r="AC30" s="34"/>
      <c r="AD30" s="34"/>
      <c r="AE30" s="34"/>
      <c r="AF30" s="34"/>
      <c r="AG30" s="35">
        <f t="shared" si="2"/>
        <v>0</v>
      </c>
      <c r="AH30" s="101"/>
      <c r="AI30" s="103" t="str">
        <f t="shared" ca="1" si="6"/>
        <v>#</v>
      </c>
      <c r="AJ30" s="34"/>
      <c r="AK30" s="34"/>
      <c r="AL30" s="34"/>
      <c r="AM30" s="34"/>
      <c r="AN30" s="34"/>
      <c r="AO30" s="34"/>
      <c r="AP30" s="34"/>
      <c r="AQ30" s="34"/>
      <c r="AR30" s="34"/>
      <c r="AS30" s="34"/>
      <c r="AT30" s="35">
        <f t="shared" si="3"/>
        <v>0</v>
      </c>
      <c r="AU30" s="103" t="str">
        <f t="shared" si="7"/>
        <v>OK</v>
      </c>
    </row>
    <row r="31" spans="1:47" s="112" customFormat="1" ht="14.25">
      <c r="A31" s="298"/>
      <c r="B31" s="300"/>
      <c r="C31" s="302"/>
      <c r="D31" s="104" t="s">
        <v>58</v>
      </c>
      <c r="E31" s="101"/>
      <c r="F31" s="103" t="s">
        <v>105</v>
      </c>
      <c r="G31" s="34"/>
      <c r="H31" s="34"/>
      <c r="I31" s="34"/>
      <c r="J31" s="34"/>
      <c r="K31" s="34"/>
      <c r="L31" s="34"/>
      <c r="M31" s="34"/>
      <c r="N31" s="34"/>
      <c r="O31" s="34"/>
      <c r="P31" s="34"/>
      <c r="Q31" s="35">
        <f t="shared" si="1"/>
        <v>0</v>
      </c>
      <c r="R31" s="101"/>
      <c r="S31" s="103" t="str">
        <f t="shared" ca="1" si="4"/>
        <v>#</v>
      </c>
      <c r="T31" s="34"/>
      <c r="U31" s="101"/>
      <c r="V31" s="103" t="str">
        <f t="shared" ca="1" si="5"/>
        <v>#</v>
      </c>
      <c r="W31" s="34"/>
      <c r="X31" s="34"/>
      <c r="Y31" s="34"/>
      <c r="Z31" s="34"/>
      <c r="AA31" s="34"/>
      <c r="AB31" s="34"/>
      <c r="AC31" s="34"/>
      <c r="AD31" s="34"/>
      <c r="AE31" s="34"/>
      <c r="AF31" s="34"/>
      <c r="AG31" s="35">
        <f t="shared" si="2"/>
        <v>0</v>
      </c>
      <c r="AH31" s="101"/>
      <c r="AI31" s="103" t="str">
        <f t="shared" ca="1" si="6"/>
        <v>#</v>
      </c>
      <c r="AJ31" s="34"/>
      <c r="AK31" s="34"/>
      <c r="AL31" s="34"/>
      <c r="AM31" s="34"/>
      <c r="AN31" s="34"/>
      <c r="AO31" s="34"/>
      <c r="AP31" s="34"/>
      <c r="AQ31" s="34"/>
      <c r="AR31" s="34"/>
      <c r="AS31" s="34"/>
      <c r="AT31" s="35">
        <f t="shared" si="3"/>
        <v>0</v>
      </c>
      <c r="AU31" s="103" t="str">
        <f t="shared" si="7"/>
        <v>OK</v>
      </c>
    </row>
    <row r="32" spans="1:47" s="112" customFormat="1" ht="14.25">
      <c r="A32" s="298"/>
      <c r="B32" s="300"/>
      <c r="C32" s="302"/>
      <c r="D32" s="104" t="s">
        <v>107</v>
      </c>
      <c r="E32" s="101"/>
      <c r="F32" s="103" t="s">
        <v>105</v>
      </c>
      <c r="G32" s="34"/>
      <c r="H32" s="34"/>
      <c r="I32" s="34"/>
      <c r="J32" s="34"/>
      <c r="K32" s="34"/>
      <c r="L32" s="34"/>
      <c r="M32" s="34"/>
      <c r="N32" s="34"/>
      <c r="O32" s="34"/>
      <c r="P32" s="34"/>
      <c r="Q32" s="35">
        <f t="shared" si="1"/>
        <v>0</v>
      </c>
      <c r="R32" s="101"/>
      <c r="S32" s="103" t="str">
        <f t="shared" ca="1" si="4"/>
        <v>#</v>
      </c>
      <c r="T32" s="34"/>
      <c r="U32" s="101"/>
      <c r="V32" s="103" t="str">
        <f t="shared" ca="1" si="5"/>
        <v>#</v>
      </c>
      <c r="W32" s="34"/>
      <c r="X32" s="34"/>
      <c r="Y32" s="34"/>
      <c r="Z32" s="34"/>
      <c r="AA32" s="34"/>
      <c r="AB32" s="34"/>
      <c r="AC32" s="34"/>
      <c r="AD32" s="34"/>
      <c r="AE32" s="34"/>
      <c r="AF32" s="34"/>
      <c r="AG32" s="35">
        <f t="shared" si="2"/>
        <v>0</v>
      </c>
      <c r="AH32" s="101"/>
      <c r="AI32" s="103" t="str">
        <f t="shared" ca="1" si="6"/>
        <v>#</v>
      </c>
      <c r="AJ32" s="34"/>
      <c r="AK32" s="34"/>
      <c r="AL32" s="34"/>
      <c r="AM32" s="34"/>
      <c r="AN32" s="34"/>
      <c r="AO32" s="34"/>
      <c r="AP32" s="34"/>
      <c r="AQ32" s="34"/>
      <c r="AR32" s="34"/>
      <c r="AS32" s="34"/>
      <c r="AT32" s="35">
        <f t="shared" si="3"/>
        <v>0</v>
      </c>
      <c r="AU32" s="103" t="str">
        <f t="shared" si="7"/>
        <v>OK</v>
      </c>
    </row>
    <row r="33" spans="1:47" s="112" customFormat="1" ht="14.25">
      <c r="A33" s="298"/>
      <c r="B33" s="300"/>
      <c r="C33" s="302"/>
      <c r="D33" s="104" t="s">
        <v>106</v>
      </c>
      <c r="E33" s="101"/>
      <c r="F33" s="103" t="s">
        <v>105</v>
      </c>
      <c r="G33" s="150">
        <v>0</v>
      </c>
      <c r="H33" s="151">
        <v>0</v>
      </c>
      <c r="I33" s="151">
        <v>0</v>
      </c>
      <c r="J33" s="151">
        <v>0</v>
      </c>
      <c r="K33" s="151">
        <v>0</v>
      </c>
      <c r="L33" s="151">
        <v>0</v>
      </c>
      <c r="M33" s="151">
        <v>0</v>
      </c>
      <c r="N33" s="151">
        <v>0</v>
      </c>
      <c r="O33" s="151">
        <v>0</v>
      </c>
      <c r="P33" s="151">
        <v>0</v>
      </c>
      <c r="Q33" s="35">
        <f t="shared" si="1"/>
        <v>0</v>
      </c>
      <c r="R33" s="101"/>
      <c r="S33" s="103" t="str">
        <f t="shared" ca="1" si="4"/>
        <v>#</v>
      </c>
      <c r="T33" s="106">
        <v>0</v>
      </c>
      <c r="U33" s="101"/>
      <c r="V33" s="103" t="str">
        <f t="shared" ca="1" si="5"/>
        <v>#</v>
      </c>
      <c r="W33" s="150">
        <v>0</v>
      </c>
      <c r="X33" s="151">
        <v>0</v>
      </c>
      <c r="Y33" s="151">
        <v>0</v>
      </c>
      <c r="Z33" s="151">
        <v>0</v>
      </c>
      <c r="AA33" s="151">
        <v>0</v>
      </c>
      <c r="AB33" s="151">
        <v>0</v>
      </c>
      <c r="AC33" s="151">
        <v>0</v>
      </c>
      <c r="AD33" s="151">
        <v>0</v>
      </c>
      <c r="AE33" s="151">
        <v>0</v>
      </c>
      <c r="AF33" s="151">
        <v>0</v>
      </c>
      <c r="AG33" s="35">
        <f t="shared" si="2"/>
        <v>0</v>
      </c>
      <c r="AH33" s="101"/>
      <c r="AI33" s="103" t="str">
        <f t="shared" ca="1" si="6"/>
        <v>#</v>
      </c>
      <c r="AJ33" s="150">
        <v>0</v>
      </c>
      <c r="AK33" s="151">
        <v>0</v>
      </c>
      <c r="AL33" s="151">
        <v>0</v>
      </c>
      <c r="AM33" s="151">
        <v>0</v>
      </c>
      <c r="AN33" s="151">
        <v>0</v>
      </c>
      <c r="AO33" s="151">
        <v>0</v>
      </c>
      <c r="AP33" s="151">
        <v>0</v>
      </c>
      <c r="AQ33" s="151">
        <v>0</v>
      </c>
      <c r="AR33" s="151">
        <v>0</v>
      </c>
      <c r="AS33" s="151">
        <v>0</v>
      </c>
      <c r="AT33" s="35">
        <f t="shared" si="3"/>
        <v>0</v>
      </c>
      <c r="AU33" s="103" t="str">
        <f t="shared" si="7"/>
        <v>OK</v>
      </c>
    </row>
    <row r="34" spans="1:47" s="112" customFormat="1" ht="14.25">
      <c r="A34" s="298"/>
      <c r="B34" s="301"/>
      <c r="C34" s="105" t="s">
        <v>393</v>
      </c>
      <c r="D34" s="104"/>
      <c r="E34" s="101"/>
      <c r="F34" s="103" t="s">
        <v>105</v>
      </c>
      <c r="G34" s="35">
        <f t="shared" ref="G34:P34" si="8">SUM(G16:G33)</f>
        <v>0</v>
      </c>
      <c r="H34" s="35">
        <f t="shared" si="8"/>
        <v>9.6298947490269846</v>
      </c>
      <c r="I34" s="35">
        <f t="shared" si="8"/>
        <v>6.6510852292557114</v>
      </c>
      <c r="J34" s="35">
        <f t="shared" si="8"/>
        <v>6.527148273303494</v>
      </c>
      <c r="K34" s="35">
        <f t="shared" si="8"/>
        <v>2.2667541634018393</v>
      </c>
      <c r="L34" s="35">
        <f t="shared" si="8"/>
        <v>3.8709488822863927</v>
      </c>
      <c r="M34" s="35">
        <f t="shared" si="8"/>
        <v>3.6798978472806794</v>
      </c>
      <c r="N34" s="35">
        <f t="shared" si="8"/>
        <v>1.1021751888367048</v>
      </c>
      <c r="O34" s="35">
        <f t="shared" si="8"/>
        <v>0</v>
      </c>
      <c r="P34" s="35">
        <f t="shared" si="8"/>
        <v>1.6499708241998203</v>
      </c>
      <c r="Q34" s="94">
        <f t="shared" si="1"/>
        <v>35.377875157591625</v>
      </c>
      <c r="R34" s="101"/>
      <c r="S34" s="103" t="str">
        <f t="shared" ca="1" si="4"/>
        <v>#</v>
      </c>
      <c r="T34" s="103"/>
      <c r="U34" s="101"/>
      <c r="V34" s="103" t="str">
        <f t="shared" ca="1" si="5"/>
        <v>#</v>
      </c>
      <c r="W34" s="35">
        <f t="shared" ref="W34:AF34" si="9">SUM(W16:W33)</f>
        <v>0</v>
      </c>
      <c r="X34" s="35">
        <f t="shared" si="9"/>
        <v>51</v>
      </c>
      <c r="Y34" s="35">
        <f t="shared" si="9"/>
        <v>25</v>
      </c>
      <c r="Z34" s="35">
        <f t="shared" si="9"/>
        <v>14</v>
      </c>
      <c r="AA34" s="35">
        <f t="shared" si="9"/>
        <v>6</v>
      </c>
      <c r="AB34" s="35">
        <f t="shared" si="9"/>
        <v>2</v>
      </c>
      <c r="AC34" s="35">
        <f t="shared" si="9"/>
        <v>3</v>
      </c>
      <c r="AD34" s="35">
        <f t="shared" si="9"/>
        <v>0</v>
      </c>
      <c r="AE34" s="35">
        <f t="shared" si="9"/>
        <v>0</v>
      </c>
      <c r="AF34" s="35">
        <f t="shared" si="9"/>
        <v>1</v>
      </c>
      <c r="AG34" s="94">
        <f>SUM(W34:AF34)</f>
        <v>102</v>
      </c>
      <c r="AH34" s="101"/>
      <c r="AI34" s="103" t="str">
        <f t="shared" ca="1" si="6"/>
        <v>#</v>
      </c>
      <c r="AJ34" s="35">
        <f t="shared" ref="AJ34:AS34" si="10">SUM(AJ16:AJ33)</f>
        <v>43</v>
      </c>
      <c r="AK34" s="35">
        <f t="shared" si="10"/>
        <v>4</v>
      </c>
      <c r="AL34" s="35">
        <f t="shared" si="10"/>
        <v>3</v>
      </c>
      <c r="AM34" s="35">
        <f t="shared" si="10"/>
        <v>2</v>
      </c>
      <c r="AN34" s="35">
        <f t="shared" si="10"/>
        <v>0</v>
      </c>
      <c r="AO34" s="35">
        <f t="shared" si="10"/>
        <v>22</v>
      </c>
      <c r="AP34" s="35">
        <f t="shared" si="10"/>
        <v>22</v>
      </c>
      <c r="AQ34" s="35">
        <f t="shared" si="10"/>
        <v>1</v>
      </c>
      <c r="AR34" s="35">
        <f t="shared" si="10"/>
        <v>5</v>
      </c>
      <c r="AS34" s="35">
        <f t="shared" si="10"/>
        <v>0</v>
      </c>
      <c r="AT34" s="94">
        <f>SUM(AJ34:AS34)</f>
        <v>102</v>
      </c>
      <c r="AU34" s="103" t="str">
        <f t="shared" si="7"/>
        <v>OK</v>
      </c>
    </row>
    <row r="35" spans="1:47" ht="15" thickBot="1">
      <c r="A35" s="299" t="s">
        <v>25</v>
      </c>
      <c r="B35" s="299" t="s">
        <v>385</v>
      </c>
      <c r="C35" s="111"/>
      <c r="D35" s="104"/>
      <c r="F35" s="110" t="s">
        <v>53</v>
      </c>
      <c r="G35" s="109" t="s">
        <v>14</v>
      </c>
      <c r="H35" s="21" t="s">
        <v>15</v>
      </c>
      <c r="I35" s="22" t="s">
        <v>16</v>
      </c>
      <c r="J35" s="23" t="s">
        <v>17</v>
      </c>
      <c r="K35" s="24" t="s">
        <v>18</v>
      </c>
      <c r="L35" s="25" t="s">
        <v>19</v>
      </c>
      <c r="M35" s="26" t="s">
        <v>20</v>
      </c>
      <c r="N35" s="29" t="s">
        <v>21</v>
      </c>
      <c r="O35" s="27" t="s">
        <v>22</v>
      </c>
      <c r="P35" s="31" t="s">
        <v>23</v>
      </c>
      <c r="Q35" s="108" t="s">
        <v>29</v>
      </c>
      <c r="S35" s="110" t="s">
        <v>53</v>
      </c>
      <c r="T35" s="110" t="s">
        <v>94</v>
      </c>
      <c r="V35" s="110" t="s">
        <v>53</v>
      </c>
      <c r="W35" s="109" t="s">
        <v>14</v>
      </c>
      <c r="X35" s="21" t="s">
        <v>15</v>
      </c>
      <c r="Y35" s="22" t="s">
        <v>16</v>
      </c>
      <c r="Z35" s="23" t="s">
        <v>17</v>
      </c>
      <c r="AA35" s="24" t="s">
        <v>18</v>
      </c>
      <c r="AB35" s="25" t="s">
        <v>19</v>
      </c>
      <c r="AC35" s="26" t="s">
        <v>20</v>
      </c>
      <c r="AD35" s="29" t="s">
        <v>21</v>
      </c>
      <c r="AE35" s="27" t="s">
        <v>22</v>
      </c>
      <c r="AF35" s="31" t="s">
        <v>23</v>
      </c>
      <c r="AG35" s="108" t="s">
        <v>29</v>
      </c>
      <c r="AI35" s="110" t="s">
        <v>53</v>
      </c>
      <c r="AJ35" s="109" t="s">
        <v>5</v>
      </c>
      <c r="AK35" s="21" t="s">
        <v>6</v>
      </c>
      <c r="AL35" s="22" t="s">
        <v>7</v>
      </c>
      <c r="AM35" s="23" t="s">
        <v>8</v>
      </c>
      <c r="AN35" s="24" t="s">
        <v>9</v>
      </c>
      <c r="AO35" s="25" t="s">
        <v>116</v>
      </c>
      <c r="AP35" s="26" t="s">
        <v>117</v>
      </c>
      <c r="AQ35" s="29" t="s">
        <v>118</v>
      </c>
      <c r="AR35" s="27" t="s">
        <v>119</v>
      </c>
      <c r="AS35" s="31" t="s">
        <v>120</v>
      </c>
      <c r="AT35" s="108" t="s">
        <v>29</v>
      </c>
      <c r="AU35" s="108" t="s">
        <v>47</v>
      </c>
    </row>
    <row r="36" spans="1:47" ht="14.25">
      <c r="A36" s="300"/>
      <c r="B36" s="300"/>
      <c r="C36" s="107" t="s">
        <v>394</v>
      </c>
      <c r="D36" s="104"/>
      <c r="F36" s="103" t="s">
        <v>205</v>
      </c>
      <c r="G36" s="103"/>
      <c r="H36" s="103"/>
      <c r="I36" s="103"/>
      <c r="J36" s="103"/>
      <c r="K36" s="103"/>
      <c r="L36" s="103"/>
      <c r="M36" s="103"/>
      <c r="N36" s="103"/>
      <c r="O36" s="103"/>
      <c r="P36" s="151">
        <v>338.59866093020941</v>
      </c>
      <c r="Q36" s="35">
        <f t="shared" ref="Q36:Q54" si="11">SUM(G36:P36)</f>
        <v>338.59866093020941</v>
      </c>
      <c r="S36" s="103"/>
      <c r="T36" s="34"/>
      <c r="V36" s="103"/>
      <c r="W36" s="34"/>
      <c r="X36" s="34"/>
      <c r="Y36" s="34"/>
      <c r="Z36" s="34"/>
      <c r="AA36" s="34"/>
      <c r="AB36" s="34"/>
      <c r="AC36" s="34"/>
      <c r="AD36" s="34"/>
      <c r="AE36" s="34"/>
      <c r="AF36" s="34"/>
      <c r="AG36" s="35">
        <f t="shared" ref="AG36:AG55" si="12">SUM(W36:AF36)</f>
        <v>0</v>
      </c>
      <c r="AI36" s="103"/>
      <c r="AJ36" s="34"/>
      <c r="AK36" s="34"/>
      <c r="AL36" s="34"/>
      <c r="AM36" s="34"/>
      <c r="AN36" s="34"/>
      <c r="AO36" s="34"/>
      <c r="AP36" s="34"/>
      <c r="AQ36" s="34"/>
      <c r="AR36" s="34"/>
      <c r="AS36" s="34"/>
      <c r="AT36" s="35">
        <f t="shared" ref="AT36:AT55" si="13">SUM(AJ36:AS36)</f>
        <v>0</v>
      </c>
      <c r="AU36" s="103"/>
    </row>
    <row r="37" spans="1:47" ht="14.25">
      <c r="A37" s="300"/>
      <c r="B37" s="300"/>
      <c r="C37" s="105" t="s">
        <v>223</v>
      </c>
      <c r="D37" s="104"/>
      <c r="F37" s="103" t="s">
        <v>105</v>
      </c>
      <c r="G37" s="35">
        <f>G34</f>
        <v>0</v>
      </c>
      <c r="H37" s="35">
        <f t="shared" ref="H37:P37" si="14">H34</f>
        <v>9.6298947490269846</v>
      </c>
      <c r="I37" s="35">
        <f t="shared" si="14"/>
        <v>6.6510852292557114</v>
      </c>
      <c r="J37" s="35">
        <f t="shared" si="14"/>
        <v>6.527148273303494</v>
      </c>
      <c r="K37" s="35">
        <f t="shared" si="14"/>
        <v>2.2667541634018393</v>
      </c>
      <c r="L37" s="35">
        <f t="shared" si="14"/>
        <v>3.8709488822863927</v>
      </c>
      <c r="M37" s="35">
        <f t="shared" si="14"/>
        <v>3.6798978472806794</v>
      </c>
      <c r="N37" s="35">
        <f t="shared" si="14"/>
        <v>1.1021751888367048</v>
      </c>
      <c r="O37" s="35">
        <f t="shared" si="14"/>
        <v>0</v>
      </c>
      <c r="P37" s="35">
        <f t="shared" si="14"/>
        <v>1.6499708241998203</v>
      </c>
      <c r="Q37" s="35">
        <f t="shared" si="11"/>
        <v>35.377875157591625</v>
      </c>
      <c r="S37" s="103" t="str">
        <f ca="1">$X$12</f>
        <v>#</v>
      </c>
      <c r="T37" s="34"/>
      <c r="V37" s="103" t="str">
        <f ca="1">$X$12</f>
        <v>#</v>
      </c>
      <c r="W37" s="35">
        <f t="shared" ref="W37:AF37" si="15">W34</f>
        <v>0</v>
      </c>
      <c r="X37" s="35">
        <f t="shared" si="15"/>
        <v>51</v>
      </c>
      <c r="Y37" s="35">
        <f t="shared" si="15"/>
        <v>25</v>
      </c>
      <c r="Z37" s="35">
        <f t="shared" si="15"/>
        <v>14</v>
      </c>
      <c r="AA37" s="35">
        <f t="shared" si="15"/>
        <v>6</v>
      </c>
      <c r="AB37" s="35">
        <f t="shared" si="15"/>
        <v>2</v>
      </c>
      <c r="AC37" s="35">
        <f t="shared" si="15"/>
        <v>3</v>
      </c>
      <c r="AD37" s="35">
        <f t="shared" si="15"/>
        <v>0</v>
      </c>
      <c r="AE37" s="35">
        <f t="shared" si="15"/>
        <v>0</v>
      </c>
      <c r="AF37" s="35">
        <f t="shared" si="15"/>
        <v>1</v>
      </c>
      <c r="AG37" s="35">
        <f t="shared" si="12"/>
        <v>102</v>
      </c>
      <c r="AI37" s="103" t="str">
        <f ca="1">$X$12</f>
        <v>#</v>
      </c>
      <c r="AJ37" s="35">
        <f t="shared" ref="AJ37:AS37" si="16">AJ34</f>
        <v>43</v>
      </c>
      <c r="AK37" s="35">
        <f t="shared" si="16"/>
        <v>4</v>
      </c>
      <c r="AL37" s="35">
        <f t="shared" si="16"/>
        <v>3</v>
      </c>
      <c r="AM37" s="35">
        <f t="shared" si="16"/>
        <v>2</v>
      </c>
      <c r="AN37" s="35">
        <f t="shared" si="16"/>
        <v>0</v>
      </c>
      <c r="AO37" s="35">
        <f t="shared" si="16"/>
        <v>22</v>
      </c>
      <c r="AP37" s="35">
        <f t="shared" si="16"/>
        <v>22</v>
      </c>
      <c r="AQ37" s="35">
        <f t="shared" si="16"/>
        <v>1</v>
      </c>
      <c r="AR37" s="35">
        <f t="shared" si="16"/>
        <v>5</v>
      </c>
      <c r="AS37" s="35">
        <f t="shared" si="16"/>
        <v>0</v>
      </c>
      <c r="AT37" s="35">
        <f t="shared" si="13"/>
        <v>102</v>
      </c>
      <c r="AU37" s="103" t="str">
        <f>IF(ABS(AG37-AT37)&lt;0.01,"OK","Error")</f>
        <v>OK</v>
      </c>
    </row>
    <row r="38" spans="1:47" ht="14.25">
      <c r="A38" s="300"/>
      <c r="B38" s="300"/>
      <c r="C38" s="302" t="s">
        <v>115</v>
      </c>
      <c r="D38" s="104" t="s">
        <v>206</v>
      </c>
      <c r="F38" s="103" t="s">
        <v>105</v>
      </c>
      <c r="G38" s="150">
        <v>0</v>
      </c>
      <c r="H38" s="150">
        <v>0</v>
      </c>
      <c r="I38" s="150">
        <v>0</v>
      </c>
      <c r="J38" s="150">
        <v>0</v>
      </c>
      <c r="K38" s="150">
        <v>0</v>
      </c>
      <c r="L38" s="150">
        <v>0</v>
      </c>
      <c r="M38" s="150">
        <v>0</v>
      </c>
      <c r="N38" s="150">
        <v>0</v>
      </c>
      <c r="O38" s="150">
        <v>0</v>
      </c>
      <c r="P38" s="150">
        <v>0</v>
      </c>
      <c r="Q38" s="35">
        <f t="shared" si="11"/>
        <v>0</v>
      </c>
      <c r="S38" s="103" t="str">
        <f t="shared" ref="S38:S55" ca="1" si="17">$X$12</f>
        <v>#</v>
      </c>
      <c r="T38" s="106">
        <v>0</v>
      </c>
      <c r="V38" s="103" t="str">
        <f t="shared" ref="V38:V55" ca="1" si="18">$X$12</f>
        <v>#</v>
      </c>
      <c r="W38" s="150">
        <v>0</v>
      </c>
      <c r="X38" s="150">
        <v>0</v>
      </c>
      <c r="Y38" s="150">
        <v>0</v>
      </c>
      <c r="Z38" s="150">
        <v>0</v>
      </c>
      <c r="AA38" s="150">
        <v>0</v>
      </c>
      <c r="AB38" s="150">
        <v>0</v>
      </c>
      <c r="AC38" s="150">
        <v>0</v>
      </c>
      <c r="AD38" s="150">
        <v>0</v>
      </c>
      <c r="AE38" s="150">
        <v>0</v>
      </c>
      <c r="AF38" s="150">
        <v>0</v>
      </c>
      <c r="AG38" s="35">
        <f t="shared" si="12"/>
        <v>0</v>
      </c>
      <c r="AI38" s="103" t="str">
        <f t="shared" ref="AI38:AI55" ca="1" si="19">$X$12</f>
        <v>#</v>
      </c>
      <c r="AJ38" s="150">
        <v>0</v>
      </c>
      <c r="AK38" s="150">
        <v>0</v>
      </c>
      <c r="AL38" s="150">
        <v>0</v>
      </c>
      <c r="AM38" s="150">
        <v>0</v>
      </c>
      <c r="AN38" s="150">
        <v>0</v>
      </c>
      <c r="AO38" s="150">
        <v>0</v>
      </c>
      <c r="AP38" s="150">
        <v>0</v>
      </c>
      <c r="AQ38" s="150">
        <v>0</v>
      </c>
      <c r="AR38" s="150">
        <v>0</v>
      </c>
      <c r="AS38" s="150">
        <v>0</v>
      </c>
      <c r="AT38" s="35">
        <f t="shared" si="13"/>
        <v>0</v>
      </c>
      <c r="AU38" s="103" t="str">
        <f t="shared" ref="AU38:AU55" si="20">IF(ABS(AG38-AT38)&lt;0.01,"OK","Error")</f>
        <v>OK</v>
      </c>
    </row>
    <row r="39" spans="1:47" ht="14.25">
      <c r="A39" s="300"/>
      <c r="B39" s="300"/>
      <c r="C39" s="302"/>
      <c r="D39" s="104" t="s">
        <v>207</v>
      </c>
      <c r="F39" s="103" t="s">
        <v>105</v>
      </c>
      <c r="G39" s="150">
        <v>0</v>
      </c>
      <c r="H39" s="151">
        <v>0</v>
      </c>
      <c r="I39" s="151">
        <v>0</v>
      </c>
      <c r="J39" s="151">
        <v>0</v>
      </c>
      <c r="K39" s="151">
        <v>0</v>
      </c>
      <c r="L39" s="151">
        <v>0</v>
      </c>
      <c r="M39" s="151">
        <v>0</v>
      </c>
      <c r="N39" s="151">
        <v>0</v>
      </c>
      <c r="O39" s="151">
        <v>0</v>
      </c>
      <c r="P39" s="151">
        <v>0</v>
      </c>
      <c r="Q39" s="35">
        <f t="shared" si="11"/>
        <v>0</v>
      </c>
      <c r="S39" s="103" t="str">
        <f t="shared" ca="1" si="17"/>
        <v>#</v>
      </c>
      <c r="T39" s="106">
        <v>0</v>
      </c>
      <c r="V39" s="103" t="str">
        <f t="shared" ca="1" si="18"/>
        <v>#</v>
      </c>
      <c r="W39" s="150">
        <v>0</v>
      </c>
      <c r="X39" s="151">
        <v>0</v>
      </c>
      <c r="Y39" s="151">
        <v>0</v>
      </c>
      <c r="Z39" s="151">
        <v>0</v>
      </c>
      <c r="AA39" s="151">
        <v>0</v>
      </c>
      <c r="AB39" s="151">
        <v>0</v>
      </c>
      <c r="AC39" s="151">
        <v>0</v>
      </c>
      <c r="AD39" s="151">
        <v>0</v>
      </c>
      <c r="AE39" s="151">
        <v>0</v>
      </c>
      <c r="AF39" s="151">
        <v>0</v>
      </c>
      <c r="AG39" s="35">
        <f t="shared" si="12"/>
        <v>0</v>
      </c>
      <c r="AI39" s="103" t="str">
        <f t="shared" ca="1" si="19"/>
        <v>#</v>
      </c>
      <c r="AJ39" s="150">
        <v>0</v>
      </c>
      <c r="AK39" s="151">
        <v>0</v>
      </c>
      <c r="AL39" s="151">
        <v>0</v>
      </c>
      <c r="AM39" s="151">
        <v>0</v>
      </c>
      <c r="AN39" s="151">
        <v>0</v>
      </c>
      <c r="AO39" s="151">
        <v>0</v>
      </c>
      <c r="AP39" s="151">
        <v>0</v>
      </c>
      <c r="AQ39" s="151">
        <v>0</v>
      </c>
      <c r="AR39" s="151">
        <v>0</v>
      </c>
      <c r="AS39" s="151">
        <v>0</v>
      </c>
      <c r="AT39" s="35">
        <f t="shared" si="13"/>
        <v>0</v>
      </c>
      <c r="AU39" s="103" t="str">
        <f t="shared" si="20"/>
        <v>OK</v>
      </c>
    </row>
    <row r="40" spans="1:47" ht="14.25">
      <c r="A40" s="300"/>
      <c r="B40" s="300"/>
      <c r="C40" s="302"/>
      <c r="D40" s="104" t="s">
        <v>3</v>
      </c>
      <c r="F40" s="103" t="s">
        <v>105</v>
      </c>
      <c r="G40" s="150">
        <v>0</v>
      </c>
      <c r="H40" s="151">
        <v>-5.5008988061473447</v>
      </c>
      <c r="I40" s="151">
        <v>-2.3001385051654637</v>
      </c>
      <c r="J40" s="151">
        <v>-0.85607830569520216</v>
      </c>
      <c r="K40" s="151">
        <v>1.9320857698929721</v>
      </c>
      <c r="L40" s="151">
        <v>3.2307373255610425</v>
      </c>
      <c r="M40" s="151">
        <v>-1.7038904591150617</v>
      </c>
      <c r="N40" s="151">
        <v>8.2980165740566658E-2</v>
      </c>
      <c r="O40" s="151">
        <v>5.5447768689996417</v>
      </c>
      <c r="P40" s="151">
        <v>5.2431072154482985</v>
      </c>
      <c r="Q40" s="35">
        <f t="shared" si="11"/>
        <v>5.6726812695194493</v>
      </c>
      <c r="S40" s="103" t="str">
        <f t="shared" ca="1" si="17"/>
        <v>#</v>
      </c>
      <c r="T40" s="34"/>
      <c r="V40" s="103" t="str">
        <f t="shared" ca="1" si="18"/>
        <v>#</v>
      </c>
      <c r="W40" s="150">
        <v>0</v>
      </c>
      <c r="X40" s="151">
        <v>-3</v>
      </c>
      <c r="Y40" s="151">
        <v>-10</v>
      </c>
      <c r="Z40" s="151">
        <v>-1</v>
      </c>
      <c r="AA40" s="151">
        <v>1</v>
      </c>
      <c r="AB40" s="151">
        <v>7</v>
      </c>
      <c r="AC40" s="151">
        <v>-1</v>
      </c>
      <c r="AD40" s="151">
        <v>1</v>
      </c>
      <c r="AE40" s="151">
        <v>4</v>
      </c>
      <c r="AF40" s="151">
        <v>2</v>
      </c>
      <c r="AG40" s="35">
        <f t="shared" si="12"/>
        <v>0</v>
      </c>
      <c r="AI40" s="103" t="str">
        <f t="shared" ca="1" si="19"/>
        <v>#</v>
      </c>
      <c r="AJ40" s="150">
        <v>-14</v>
      </c>
      <c r="AK40" s="151">
        <v>11</v>
      </c>
      <c r="AL40" s="151">
        <v>1</v>
      </c>
      <c r="AM40" s="151">
        <v>1</v>
      </c>
      <c r="AN40" s="151">
        <v>1</v>
      </c>
      <c r="AO40" s="151">
        <v>-22</v>
      </c>
      <c r="AP40" s="151">
        <v>-3</v>
      </c>
      <c r="AQ40" s="151">
        <v>20</v>
      </c>
      <c r="AR40" s="151">
        <v>-1</v>
      </c>
      <c r="AS40" s="151">
        <v>6</v>
      </c>
      <c r="AT40" s="35">
        <f t="shared" si="13"/>
        <v>0</v>
      </c>
      <c r="AU40" s="103" t="str">
        <f t="shared" si="20"/>
        <v>OK</v>
      </c>
    </row>
    <row r="41" spans="1:47" ht="14.25">
      <c r="A41" s="300"/>
      <c r="B41" s="300"/>
      <c r="C41" s="302"/>
      <c r="D41" s="104" t="s">
        <v>114</v>
      </c>
      <c r="F41" s="103" t="s">
        <v>105</v>
      </c>
      <c r="G41" s="150">
        <v>0</v>
      </c>
      <c r="H41" s="151">
        <v>0</v>
      </c>
      <c r="I41" s="151">
        <v>0</v>
      </c>
      <c r="J41" s="151">
        <v>0</v>
      </c>
      <c r="K41" s="151">
        <v>0</v>
      </c>
      <c r="L41" s="151">
        <v>0</v>
      </c>
      <c r="M41" s="151">
        <v>0</v>
      </c>
      <c r="N41" s="151">
        <v>0</v>
      </c>
      <c r="O41" s="151">
        <v>0</v>
      </c>
      <c r="P41" s="151">
        <v>0</v>
      </c>
      <c r="Q41" s="35">
        <f t="shared" si="11"/>
        <v>0</v>
      </c>
      <c r="S41" s="103" t="str">
        <f t="shared" ca="1" si="17"/>
        <v>#</v>
      </c>
      <c r="T41" s="106">
        <v>0</v>
      </c>
      <c r="V41" s="103" t="str">
        <f t="shared" ca="1" si="18"/>
        <v>#</v>
      </c>
      <c r="W41" s="150">
        <v>0</v>
      </c>
      <c r="X41" s="151">
        <v>0</v>
      </c>
      <c r="Y41" s="151">
        <v>0</v>
      </c>
      <c r="Z41" s="151">
        <v>0</v>
      </c>
      <c r="AA41" s="151">
        <v>0</v>
      </c>
      <c r="AB41" s="151">
        <v>0</v>
      </c>
      <c r="AC41" s="151">
        <v>0</v>
      </c>
      <c r="AD41" s="151">
        <v>0</v>
      </c>
      <c r="AE41" s="151">
        <v>0</v>
      </c>
      <c r="AF41" s="151">
        <v>0</v>
      </c>
      <c r="AG41" s="35">
        <f t="shared" si="12"/>
        <v>0</v>
      </c>
      <c r="AI41" s="103" t="str">
        <f t="shared" ca="1" si="19"/>
        <v>#</v>
      </c>
      <c r="AJ41" s="150">
        <v>0</v>
      </c>
      <c r="AK41" s="151">
        <v>0</v>
      </c>
      <c r="AL41" s="151">
        <v>0</v>
      </c>
      <c r="AM41" s="151">
        <v>0</v>
      </c>
      <c r="AN41" s="151">
        <v>0</v>
      </c>
      <c r="AO41" s="151">
        <v>0</v>
      </c>
      <c r="AP41" s="151">
        <v>0</v>
      </c>
      <c r="AQ41" s="151">
        <v>0</v>
      </c>
      <c r="AR41" s="151">
        <v>0</v>
      </c>
      <c r="AS41" s="151">
        <v>0</v>
      </c>
      <c r="AT41" s="35">
        <f t="shared" si="13"/>
        <v>0</v>
      </c>
      <c r="AU41" s="103" t="str">
        <f t="shared" si="20"/>
        <v>OK</v>
      </c>
    </row>
    <row r="42" spans="1:47" ht="14.25">
      <c r="A42" s="300"/>
      <c r="B42" s="300"/>
      <c r="C42" s="302"/>
      <c r="D42" s="104" t="s">
        <v>104</v>
      </c>
      <c r="F42" s="103" t="s">
        <v>105</v>
      </c>
      <c r="G42" s="34"/>
      <c r="H42" s="34"/>
      <c r="I42" s="34"/>
      <c r="J42" s="34"/>
      <c r="K42" s="34"/>
      <c r="L42" s="34"/>
      <c r="M42" s="34"/>
      <c r="N42" s="34"/>
      <c r="O42" s="34"/>
      <c r="P42" s="34"/>
      <c r="Q42" s="35">
        <f t="shared" si="11"/>
        <v>0</v>
      </c>
      <c r="S42" s="103" t="str">
        <f t="shared" ca="1" si="17"/>
        <v>#</v>
      </c>
      <c r="T42" s="34"/>
      <c r="V42" s="103" t="str">
        <f t="shared" ca="1" si="18"/>
        <v>#</v>
      </c>
      <c r="W42" s="34"/>
      <c r="X42" s="34"/>
      <c r="Y42" s="34"/>
      <c r="Z42" s="34"/>
      <c r="AA42" s="34"/>
      <c r="AB42" s="34"/>
      <c r="AC42" s="34"/>
      <c r="AD42" s="34"/>
      <c r="AE42" s="34"/>
      <c r="AF42" s="34"/>
      <c r="AG42" s="35">
        <f t="shared" si="12"/>
        <v>0</v>
      </c>
      <c r="AI42" s="103" t="str">
        <f t="shared" ca="1" si="19"/>
        <v>#</v>
      </c>
      <c r="AJ42" s="34"/>
      <c r="AK42" s="34"/>
      <c r="AL42" s="34"/>
      <c r="AM42" s="34"/>
      <c r="AN42" s="34"/>
      <c r="AO42" s="34"/>
      <c r="AP42" s="34"/>
      <c r="AQ42" s="34"/>
      <c r="AR42" s="34"/>
      <c r="AS42" s="34"/>
      <c r="AT42" s="35">
        <f t="shared" si="13"/>
        <v>0</v>
      </c>
      <c r="AU42" s="103" t="str">
        <f t="shared" si="20"/>
        <v>OK</v>
      </c>
    </row>
    <row r="43" spans="1:47" ht="14.25">
      <c r="A43" s="300"/>
      <c r="B43" s="300"/>
      <c r="C43" s="302"/>
      <c r="D43" s="104" t="s">
        <v>113</v>
      </c>
      <c r="F43" s="103" t="s">
        <v>105</v>
      </c>
      <c r="G43" s="150">
        <v>0</v>
      </c>
      <c r="H43" s="151">
        <v>0.17626238367248717</v>
      </c>
      <c r="I43" s="151">
        <v>0.28063390882423156</v>
      </c>
      <c r="J43" s="151">
        <v>0</v>
      </c>
      <c r="K43" s="151">
        <v>0</v>
      </c>
      <c r="L43" s="151">
        <v>-0.80973072673461199</v>
      </c>
      <c r="M43" s="151">
        <v>-0.98929697311326736</v>
      </c>
      <c r="N43" s="151">
        <v>0</v>
      </c>
      <c r="O43" s="151">
        <v>0</v>
      </c>
      <c r="P43" s="151">
        <v>-3.0487274335604058</v>
      </c>
      <c r="Q43" s="35">
        <f t="shared" si="11"/>
        <v>-4.3908588409115659</v>
      </c>
      <c r="S43" s="103" t="str">
        <f t="shared" ca="1" si="17"/>
        <v>#</v>
      </c>
      <c r="T43" s="106">
        <v>3</v>
      </c>
      <c r="V43" s="103" t="str">
        <f t="shared" ca="1" si="18"/>
        <v>#</v>
      </c>
      <c r="W43" s="150">
        <v>0</v>
      </c>
      <c r="X43" s="151">
        <v>2</v>
      </c>
      <c r="Y43" s="151">
        <v>1</v>
      </c>
      <c r="Z43" s="151">
        <v>0</v>
      </c>
      <c r="AA43" s="151">
        <v>0</v>
      </c>
      <c r="AB43" s="151">
        <v>-1</v>
      </c>
      <c r="AC43" s="151">
        <v>-1</v>
      </c>
      <c r="AD43" s="151">
        <v>0</v>
      </c>
      <c r="AE43" s="151">
        <v>0</v>
      </c>
      <c r="AF43" s="151">
        <v>-1</v>
      </c>
      <c r="AG43" s="35">
        <f t="shared" si="12"/>
        <v>0</v>
      </c>
      <c r="AI43" s="103" t="str">
        <f t="shared" ca="1" si="19"/>
        <v>#</v>
      </c>
      <c r="AJ43" s="150">
        <v>3</v>
      </c>
      <c r="AK43" s="151">
        <v>0</v>
      </c>
      <c r="AL43" s="151">
        <v>0</v>
      </c>
      <c r="AM43" s="151">
        <v>0</v>
      </c>
      <c r="AN43" s="151">
        <v>0</v>
      </c>
      <c r="AO43" s="151">
        <v>0</v>
      </c>
      <c r="AP43" s="151">
        <v>0</v>
      </c>
      <c r="AQ43" s="151">
        <v>0</v>
      </c>
      <c r="AR43" s="151">
        <v>0</v>
      </c>
      <c r="AS43" s="151">
        <v>-3</v>
      </c>
      <c r="AT43" s="35">
        <f t="shared" si="13"/>
        <v>0</v>
      </c>
      <c r="AU43" s="103" t="str">
        <f t="shared" si="20"/>
        <v>OK</v>
      </c>
    </row>
    <row r="44" spans="1:47" ht="14.25">
      <c r="A44" s="300"/>
      <c r="B44" s="300"/>
      <c r="C44" s="302"/>
      <c r="D44" s="104" t="s">
        <v>389</v>
      </c>
      <c r="F44" s="103" t="s">
        <v>105</v>
      </c>
      <c r="G44" s="150">
        <v>0</v>
      </c>
      <c r="H44" s="151">
        <v>0</v>
      </c>
      <c r="I44" s="151">
        <v>0</v>
      </c>
      <c r="J44" s="151">
        <v>0</v>
      </c>
      <c r="K44" s="151">
        <v>0</v>
      </c>
      <c r="L44" s="151">
        <v>0</v>
      </c>
      <c r="M44" s="151">
        <v>0</v>
      </c>
      <c r="N44" s="151">
        <v>0</v>
      </c>
      <c r="O44" s="151">
        <v>0</v>
      </c>
      <c r="P44" s="151">
        <v>0</v>
      </c>
      <c r="Q44" s="35">
        <f t="shared" si="11"/>
        <v>0</v>
      </c>
      <c r="S44" s="103" t="str">
        <f t="shared" ca="1" si="17"/>
        <v>#</v>
      </c>
      <c r="T44" s="106">
        <v>0</v>
      </c>
      <c r="V44" s="103" t="str">
        <f t="shared" ca="1" si="18"/>
        <v>#</v>
      </c>
      <c r="W44" s="150">
        <v>0</v>
      </c>
      <c r="X44" s="151">
        <v>0</v>
      </c>
      <c r="Y44" s="151">
        <v>0</v>
      </c>
      <c r="Z44" s="151">
        <v>0</v>
      </c>
      <c r="AA44" s="151">
        <v>0</v>
      </c>
      <c r="AB44" s="151">
        <v>0</v>
      </c>
      <c r="AC44" s="151">
        <v>0</v>
      </c>
      <c r="AD44" s="151">
        <v>0</v>
      </c>
      <c r="AE44" s="151">
        <v>0</v>
      </c>
      <c r="AF44" s="151">
        <v>0</v>
      </c>
      <c r="AG44" s="35">
        <f t="shared" si="12"/>
        <v>0</v>
      </c>
      <c r="AI44" s="103" t="str">
        <f t="shared" ca="1" si="19"/>
        <v>#</v>
      </c>
      <c r="AJ44" s="150">
        <v>0</v>
      </c>
      <c r="AK44" s="151">
        <v>0</v>
      </c>
      <c r="AL44" s="151">
        <v>0</v>
      </c>
      <c r="AM44" s="151">
        <v>0</v>
      </c>
      <c r="AN44" s="151">
        <v>0</v>
      </c>
      <c r="AO44" s="151">
        <v>0</v>
      </c>
      <c r="AP44" s="151">
        <v>0</v>
      </c>
      <c r="AQ44" s="151">
        <v>0</v>
      </c>
      <c r="AR44" s="151">
        <v>0</v>
      </c>
      <c r="AS44" s="151">
        <v>0</v>
      </c>
      <c r="AT44" s="35">
        <f t="shared" si="13"/>
        <v>0</v>
      </c>
      <c r="AU44" s="103" t="str">
        <f t="shared" si="20"/>
        <v>OK</v>
      </c>
    </row>
    <row r="45" spans="1:47" ht="14.25">
      <c r="A45" s="300"/>
      <c r="B45" s="300"/>
      <c r="C45" s="302"/>
      <c r="D45" s="104" t="s">
        <v>112</v>
      </c>
      <c r="F45" s="103" t="s">
        <v>105</v>
      </c>
      <c r="G45" s="150">
        <v>0</v>
      </c>
      <c r="H45" s="151">
        <v>1.259433002534684</v>
      </c>
      <c r="I45" s="151">
        <v>-0.63920526446773185</v>
      </c>
      <c r="J45" s="151">
        <v>-2.6094291560937148</v>
      </c>
      <c r="K45" s="151">
        <v>-1.7397406213869686</v>
      </c>
      <c r="L45" s="151">
        <v>-0.74396133534386333</v>
      </c>
      <c r="M45" s="151">
        <v>0</v>
      </c>
      <c r="N45" s="151">
        <v>0</v>
      </c>
      <c r="O45" s="151">
        <v>0</v>
      </c>
      <c r="P45" s="151">
        <v>0</v>
      </c>
      <c r="Q45" s="35">
        <f t="shared" si="11"/>
        <v>-4.4729033747575944</v>
      </c>
      <c r="S45" s="103" t="str">
        <f t="shared" ca="1" si="17"/>
        <v>#</v>
      </c>
      <c r="T45" s="106">
        <v>13</v>
      </c>
      <c r="V45" s="103" t="str">
        <f t="shared" ca="1" si="18"/>
        <v>#</v>
      </c>
      <c r="W45" s="150">
        <v>0</v>
      </c>
      <c r="X45" s="151">
        <v>12</v>
      </c>
      <c r="Y45" s="151">
        <v>-2</v>
      </c>
      <c r="Z45" s="151">
        <v>-6</v>
      </c>
      <c r="AA45" s="151">
        <v>-3</v>
      </c>
      <c r="AB45" s="151">
        <v>-1</v>
      </c>
      <c r="AC45" s="151">
        <v>0</v>
      </c>
      <c r="AD45" s="151">
        <v>0</v>
      </c>
      <c r="AE45" s="151">
        <v>0</v>
      </c>
      <c r="AF45" s="151">
        <v>0</v>
      </c>
      <c r="AG45" s="35">
        <f t="shared" si="12"/>
        <v>0</v>
      </c>
      <c r="AI45" s="103" t="str">
        <f t="shared" ca="1" si="19"/>
        <v>#</v>
      </c>
      <c r="AJ45" s="150">
        <v>13</v>
      </c>
      <c r="AK45" s="151">
        <v>-1</v>
      </c>
      <c r="AL45" s="151">
        <v>0</v>
      </c>
      <c r="AM45" s="151">
        <v>0</v>
      </c>
      <c r="AN45" s="151">
        <v>0</v>
      </c>
      <c r="AO45" s="151">
        <v>0</v>
      </c>
      <c r="AP45" s="151">
        <v>-6</v>
      </c>
      <c r="AQ45" s="151">
        <v>-6</v>
      </c>
      <c r="AR45" s="151">
        <v>0</v>
      </c>
      <c r="AS45" s="151">
        <v>0</v>
      </c>
      <c r="AT45" s="35">
        <f t="shared" si="13"/>
        <v>0</v>
      </c>
      <c r="AU45" s="103" t="str">
        <f t="shared" si="20"/>
        <v>OK</v>
      </c>
    </row>
    <row r="46" spans="1:47" ht="14.25">
      <c r="A46" s="300"/>
      <c r="B46" s="300"/>
      <c r="C46" s="302"/>
      <c r="D46" s="104" t="s">
        <v>111</v>
      </c>
      <c r="F46" s="103" t="s">
        <v>105</v>
      </c>
      <c r="G46" s="150">
        <v>0</v>
      </c>
      <c r="H46" s="151">
        <v>9.2698195076394221E-2</v>
      </c>
      <c r="I46" s="151">
        <v>0.21901875792492922</v>
      </c>
      <c r="J46" s="151">
        <v>0</v>
      </c>
      <c r="K46" s="151">
        <v>0</v>
      </c>
      <c r="L46" s="151">
        <v>0</v>
      </c>
      <c r="M46" s="151">
        <v>-0.98671041505235046</v>
      </c>
      <c r="N46" s="151">
        <v>0</v>
      </c>
      <c r="O46" s="151">
        <v>0</v>
      </c>
      <c r="P46" s="151">
        <v>-2.4359077284401476</v>
      </c>
      <c r="Q46" s="35">
        <f t="shared" si="11"/>
        <v>-3.1109011904911745</v>
      </c>
      <c r="S46" s="103" t="str">
        <f t="shared" ca="1" si="17"/>
        <v>#</v>
      </c>
      <c r="T46" s="106">
        <v>2</v>
      </c>
      <c r="V46" s="103" t="str">
        <f t="shared" ca="1" si="18"/>
        <v>#</v>
      </c>
      <c r="W46" s="150">
        <v>0</v>
      </c>
      <c r="X46" s="151">
        <v>1</v>
      </c>
      <c r="Y46" s="151">
        <v>1</v>
      </c>
      <c r="Z46" s="151">
        <v>0</v>
      </c>
      <c r="AA46" s="151">
        <v>0</v>
      </c>
      <c r="AB46" s="151">
        <v>0</v>
      </c>
      <c r="AC46" s="151">
        <v>-1</v>
      </c>
      <c r="AD46" s="151">
        <v>0</v>
      </c>
      <c r="AE46" s="151">
        <v>0</v>
      </c>
      <c r="AF46" s="151">
        <v>-1</v>
      </c>
      <c r="AG46" s="35">
        <f t="shared" si="12"/>
        <v>0</v>
      </c>
      <c r="AI46" s="103" t="str">
        <f t="shared" ca="1" si="19"/>
        <v>#</v>
      </c>
      <c r="AJ46" s="150">
        <v>0</v>
      </c>
      <c r="AK46" s="151">
        <v>1</v>
      </c>
      <c r="AL46" s="151">
        <v>0</v>
      </c>
      <c r="AM46" s="151">
        <v>1</v>
      </c>
      <c r="AN46" s="151">
        <v>0</v>
      </c>
      <c r="AO46" s="151">
        <v>0</v>
      </c>
      <c r="AP46" s="151">
        <v>0</v>
      </c>
      <c r="AQ46" s="151">
        <v>0</v>
      </c>
      <c r="AR46" s="151">
        <v>0</v>
      </c>
      <c r="AS46" s="151">
        <v>-2</v>
      </c>
      <c r="AT46" s="35">
        <f t="shared" si="13"/>
        <v>0</v>
      </c>
      <c r="AU46" s="103" t="str">
        <f t="shared" si="20"/>
        <v>OK</v>
      </c>
    </row>
    <row r="47" spans="1:47" ht="14.25">
      <c r="A47" s="300"/>
      <c r="B47" s="300"/>
      <c r="C47" s="302"/>
      <c r="D47" s="104" t="s">
        <v>390</v>
      </c>
      <c r="F47" s="103" t="s">
        <v>105</v>
      </c>
      <c r="G47" s="150">
        <v>0</v>
      </c>
      <c r="H47" s="151">
        <v>0</v>
      </c>
      <c r="I47" s="151">
        <v>0</v>
      </c>
      <c r="J47" s="151">
        <v>0</v>
      </c>
      <c r="K47" s="151">
        <v>0</v>
      </c>
      <c r="L47" s="151">
        <v>0</v>
      </c>
      <c r="M47" s="151">
        <v>0</v>
      </c>
      <c r="N47" s="151">
        <v>0</v>
      </c>
      <c r="O47" s="151">
        <v>0</v>
      </c>
      <c r="P47" s="151">
        <v>0</v>
      </c>
      <c r="Q47" s="35">
        <f t="shared" si="11"/>
        <v>0</v>
      </c>
      <c r="S47" s="103" t="str">
        <f t="shared" ca="1" si="17"/>
        <v>#</v>
      </c>
      <c r="T47" s="106">
        <v>0</v>
      </c>
      <c r="V47" s="103" t="str">
        <f t="shared" ca="1" si="18"/>
        <v>#</v>
      </c>
      <c r="W47" s="150">
        <v>0</v>
      </c>
      <c r="X47" s="151">
        <v>0</v>
      </c>
      <c r="Y47" s="151">
        <v>0</v>
      </c>
      <c r="Z47" s="151">
        <v>0</v>
      </c>
      <c r="AA47" s="151">
        <v>0</v>
      </c>
      <c r="AB47" s="151">
        <v>0</v>
      </c>
      <c r="AC47" s="151">
        <v>0</v>
      </c>
      <c r="AD47" s="151">
        <v>0</v>
      </c>
      <c r="AE47" s="151">
        <v>0</v>
      </c>
      <c r="AF47" s="151">
        <v>0</v>
      </c>
      <c r="AG47" s="35">
        <f t="shared" si="12"/>
        <v>0</v>
      </c>
      <c r="AI47" s="103" t="str">
        <f t="shared" ca="1" si="19"/>
        <v>#</v>
      </c>
      <c r="AJ47" s="150">
        <v>0</v>
      </c>
      <c r="AK47" s="151">
        <v>0</v>
      </c>
      <c r="AL47" s="151">
        <v>0</v>
      </c>
      <c r="AM47" s="151">
        <v>0</v>
      </c>
      <c r="AN47" s="151">
        <v>0</v>
      </c>
      <c r="AO47" s="151">
        <v>0</v>
      </c>
      <c r="AP47" s="151">
        <v>0</v>
      </c>
      <c r="AQ47" s="151">
        <v>0</v>
      </c>
      <c r="AR47" s="151">
        <v>0</v>
      </c>
      <c r="AS47" s="151">
        <v>0</v>
      </c>
      <c r="AT47" s="35">
        <f t="shared" si="13"/>
        <v>0</v>
      </c>
      <c r="AU47" s="103" t="str">
        <f t="shared" si="20"/>
        <v>OK</v>
      </c>
    </row>
    <row r="48" spans="1:47" ht="14.25">
      <c r="A48" s="300"/>
      <c r="B48" s="300"/>
      <c r="C48" s="302"/>
      <c r="D48" s="104" t="s">
        <v>110</v>
      </c>
      <c r="F48" s="103" t="s">
        <v>105</v>
      </c>
      <c r="G48" s="150">
        <v>0</v>
      </c>
      <c r="H48" s="151">
        <v>0</v>
      </c>
      <c r="I48" s="151">
        <v>0</v>
      </c>
      <c r="J48" s="151">
        <v>0</v>
      </c>
      <c r="K48" s="151">
        <v>0</v>
      </c>
      <c r="L48" s="151">
        <v>0</v>
      </c>
      <c r="M48" s="151">
        <v>0</v>
      </c>
      <c r="N48" s="151">
        <v>0</v>
      </c>
      <c r="O48" s="151">
        <v>0</v>
      </c>
      <c r="P48" s="151">
        <v>0</v>
      </c>
      <c r="Q48" s="35">
        <f t="shared" si="11"/>
        <v>0</v>
      </c>
      <c r="S48" s="103" t="str">
        <f t="shared" ca="1" si="17"/>
        <v>#</v>
      </c>
      <c r="T48" s="106">
        <v>0</v>
      </c>
      <c r="V48" s="103" t="str">
        <f t="shared" ca="1" si="18"/>
        <v>#</v>
      </c>
      <c r="W48" s="150">
        <v>0</v>
      </c>
      <c r="X48" s="151">
        <v>0</v>
      </c>
      <c r="Y48" s="151">
        <v>0</v>
      </c>
      <c r="Z48" s="151">
        <v>0</v>
      </c>
      <c r="AA48" s="151">
        <v>0</v>
      </c>
      <c r="AB48" s="151">
        <v>0</v>
      </c>
      <c r="AC48" s="151">
        <v>0</v>
      </c>
      <c r="AD48" s="151">
        <v>0</v>
      </c>
      <c r="AE48" s="151">
        <v>0</v>
      </c>
      <c r="AF48" s="151">
        <v>0</v>
      </c>
      <c r="AG48" s="35">
        <f t="shared" si="12"/>
        <v>0</v>
      </c>
      <c r="AI48" s="103" t="str">
        <f t="shared" ca="1" si="19"/>
        <v>#</v>
      </c>
      <c r="AJ48" s="150">
        <v>0</v>
      </c>
      <c r="AK48" s="151">
        <v>0</v>
      </c>
      <c r="AL48" s="151">
        <v>0</v>
      </c>
      <c r="AM48" s="151">
        <v>0</v>
      </c>
      <c r="AN48" s="151">
        <v>0</v>
      </c>
      <c r="AO48" s="151">
        <v>0</v>
      </c>
      <c r="AP48" s="151">
        <v>0</v>
      </c>
      <c r="AQ48" s="151">
        <v>0</v>
      </c>
      <c r="AR48" s="151">
        <v>0</v>
      </c>
      <c r="AS48" s="151">
        <v>0</v>
      </c>
      <c r="AT48" s="35">
        <f t="shared" si="13"/>
        <v>0</v>
      </c>
      <c r="AU48" s="103" t="str">
        <f t="shared" si="20"/>
        <v>OK</v>
      </c>
    </row>
    <row r="49" spans="1:47" ht="14.25">
      <c r="A49" s="300"/>
      <c r="B49" s="300"/>
      <c r="C49" s="302"/>
      <c r="D49" s="104" t="str">
        <f>D28</f>
        <v>Indirect Intervention</v>
      </c>
      <c r="F49" s="103" t="s">
        <v>105</v>
      </c>
      <c r="G49" s="150">
        <v>0</v>
      </c>
      <c r="H49" s="151">
        <v>0</v>
      </c>
      <c r="I49" s="151">
        <v>0</v>
      </c>
      <c r="J49" s="151">
        <v>0</v>
      </c>
      <c r="K49" s="151">
        <v>0</v>
      </c>
      <c r="L49" s="151">
        <v>0</v>
      </c>
      <c r="M49" s="151">
        <v>0</v>
      </c>
      <c r="N49" s="151">
        <v>0</v>
      </c>
      <c r="O49" s="151">
        <v>0</v>
      </c>
      <c r="P49" s="151">
        <v>0</v>
      </c>
      <c r="Q49" s="35">
        <f t="shared" si="11"/>
        <v>0</v>
      </c>
      <c r="S49" s="103" t="str">
        <f t="shared" ca="1" si="17"/>
        <v>#</v>
      </c>
      <c r="T49" s="106">
        <v>0</v>
      </c>
      <c r="V49" s="103" t="str">
        <f t="shared" ca="1" si="18"/>
        <v>#</v>
      </c>
      <c r="W49" s="150">
        <v>0</v>
      </c>
      <c r="X49" s="151">
        <v>0</v>
      </c>
      <c r="Y49" s="151">
        <v>0</v>
      </c>
      <c r="Z49" s="151">
        <v>0</v>
      </c>
      <c r="AA49" s="151">
        <v>0</v>
      </c>
      <c r="AB49" s="151">
        <v>0</v>
      </c>
      <c r="AC49" s="151">
        <v>0</v>
      </c>
      <c r="AD49" s="151">
        <v>0</v>
      </c>
      <c r="AE49" s="151">
        <v>0</v>
      </c>
      <c r="AF49" s="151">
        <v>0</v>
      </c>
      <c r="AG49" s="35">
        <f t="shared" si="12"/>
        <v>0</v>
      </c>
      <c r="AI49" s="103" t="str">
        <f t="shared" ca="1" si="19"/>
        <v>#</v>
      </c>
      <c r="AJ49" s="150">
        <v>0</v>
      </c>
      <c r="AK49" s="151">
        <v>0</v>
      </c>
      <c r="AL49" s="151">
        <v>0</v>
      </c>
      <c r="AM49" s="151">
        <v>0</v>
      </c>
      <c r="AN49" s="151">
        <v>0</v>
      </c>
      <c r="AO49" s="151">
        <v>0</v>
      </c>
      <c r="AP49" s="151">
        <v>0</v>
      </c>
      <c r="AQ49" s="151">
        <v>0</v>
      </c>
      <c r="AR49" s="151">
        <v>0</v>
      </c>
      <c r="AS49" s="151">
        <v>0</v>
      </c>
      <c r="AT49" s="35">
        <f t="shared" si="13"/>
        <v>0</v>
      </c>
      <c r="AU49" s="103" t="str">
        <f t="shared" si="20"/>
        <v>OK</v>
      </c>
    </row>
    <row r="50" spans="1:47" ht="14.25">
      <c r="A50" s="300"/>
      <c r="B50" s="300"/>
      <c r="C50" s="302"/>
      <c r="D50" s="104" t="s">
        <v>109</v>
      </c>
      <c r="F50" s="103" t="s">
        <v>105</v>
      </c>
      <c r="G50" s="34"/>
      <c r="H50" s="34"/>
      <c r="I50" s="34"/>
      <c r="J50" s="34"/>
      <c r="K50" s="34"/>
      <c r="L50" s="34"/>
      <c r="M50" s="34"/>
      <c r="N50" s="34"/>
      <c r="O50" s="34"/>
      <c r="P50" s="34"/>
      <c r="Q50" s="35">
        <f t="shared" si="11"/>
        <v>0</v>
      </c>
      <c r="S50" s="103" t="str">
        <f t="shared" ca="1" si="17"/>
        <v>#</v>
      </c>
      <c r="T50" s="34"/>
      <c r="V50" s="103" t="str">
        <f t="shared" ca="1" si="18"/>
        <v>#</v>
      </c>
      <c r="W50" s="34"/>
      <c r="X50" s="34"/>
      <c r="Y50" s="34"/>
      <c r="Z50" s="34"/>
      <c r="AA50" s="34"/>
      <c r="AB50" s="34"/>
      <c r="AC50" s="34"/>
      <c r="AD50" s="34"/>
      <c r="AE50" s="34"/>
      <c r="AF50" s="34"/>
      <c r="AG50" s="35">
        <f t="shared" si="12"/>
        <v>0</v>
      </c>
      <c r="AI50" s="103" t="str">
        <f t="shared" ca="1" si="19"/>
        <v>#</v>
      </c>
      <c r="AJ50" s="34"/>
      <c r="AK50" s="34"/>
      <c r="AL50" s="34"/>
      <c r="AM50" s="34"/>
      <c r="AN50" s="34"/>
      <c r="AO50" s="34"/>
      <c r="AP50" s="34"/>
      <c r="AQ50" s="34"/>
      <c r="AR50" s="34"/>
      <c r="AS50" s="34"/>
      <c r="AT50" s="35">
        <f t="shared" si="13"/>
        <v>0</v>
      </c>
      <c r="AU50" s="103" t="str">
        <f t="shared" si="20"/>
        <v>OK</v>
      </c>
    </row>
    <row r="51" spans="1:47" ht="14.25">
      <c r="A51" s="300"/>
      <c r="B51" s="300"/>
      <c r="C51" s="302"/>
      <c r="D51" s="104" t="s">
        <v>108</v>
      </c>
      <c r="F51" s="103" t="s">
        <v>105</v>
      </c>
      <c r="G51" s="34"/>
      <c r="H51" s="34"/>
      <c r="I51" s="34"/>
      <c r="J51" s="34"/>
      <c r="K51" s="34"/>
      <c r="L51" s="34"/>
      <c r="M51" s="34"/>
      <c r="N51" s="34"/>
      <c r="O51" s="34"/>
      <c r="P51" s="34"/>
      <c r="Q51" s="35">
        <f t="shared" si="11"/>
        <v>0</v>
      </c>
      <c r="S51" s="103" t="str">
        <f t="shared" ca="1" si="17"/>
        <v>#</v>
      </c>
      <c r="T51" s="34"/>
      <c r="V51" s="103" t="str">
        <f t="shared" ca="1" si="18"/>
        <v>#</v>
      </c>
      <c r="W51" s="34"/>
      <c r="X51" s="34"/>
      <c r="Y51" s="34"/>
      <c r="Z51" s="34"/>
      <c r="AA51" s="34"/>
      <c r="AB51" s="34"/>
      <c r="AC51" s="34"/>
      <c r="AD51" s="34"/>
      <c r="AE51" s="34"/>
      <c r="AF51" s="34"/>
      <c r="AG51" s="35">
        <f t="shared" si="12"/>
        <v>0</v>
      </c>
      <c r="AI51" s="103" t="str">
        <f t="shared" ca="1" si="19"/>
        <v>#</v>
      </c>
      <c r="AJ51" s="34"/>
      <c r="AK51" s="34"/>
      <c r="AL51" s="34"/>
      <c r="AM51" s="34"/>
      <c r="AN51" s="34"/>
      <c r="AO51" s="34"/>
      <c r="AP51" s="34"/>
      <c r="AQ51" s="34"/>
      <c r="AR51" s="34"/>
      <c r="AS51" s="34"/>
      <c r="AT51" s="35">
        <f t="shared" si="13"/>
        <v>0</v>
      </c>
      <c r="AU51" s="103" t="str">
        <f t="shared" si="20"/>
        <v>OK</v>
      </c>
    </row>
    <row r="52" spans="1:47" ht="14.25">
      <c r="A52" s="300"/>
      <c r="B52" s="300"/>
      <c r="C52" s="302"/>
      <c r="D52" s="104" t="s">
        <v>58</v>
      </c>
      <c r="F52" s="103" t="s">
        <v>105</v>
      </c>
      <c r="G52" s="34"/>
      <c r="H52" s="34"/>
      <c r="I52" s="34"/>
      <c r="J52" s="34"/>
      <c r="K52" s="34"/>
      <c r="L52" s="34"/>
      <c r="M52" s="34"/>
      <c r="N52" s="34"/>
      <c r="O52" s="34"/>
      <c r="P52" s="34"/>
      <c r="Q52" s="35">
        <f t="shared" si="11"/>
        <v>0</v>
      </c>
      <c r="S52" s="103" t="str">
        <f t="shared" ca="1" si="17"/>
        <v>#</v>
      </c>
      <c r="T52" s="34"/>
      <c r="V52" s="103" t="str">
        <f t="shared" ca="1" si="18"/>
        <v>#</v>
      </c>
      <c r="W52" s="34"/>
      <c r="X52" s="34"/>
      <c r="Y52" s="34"/>
      <c r="Z52" s="34"/>
      <c r="AA52" s="34"/>
      <c r="AB52" s="34"/>
      <c r="AC52" s="34"/>
      <c r="AD52" s="34"/>
      <c r="AE52" s="34"/>
      <c r="AF52" s="34"/>
      <c r="AG52" s="35">
        <f t="shared" si="12"/>
        <v>0</v>
      </c>
      <c r="AI52" s="103" t="str">
        <f t="shared" ca="1" si="19"/>
        <v>#</v>
      </c>
      <c r="AJ52" s="34"/>
      <c r="AK52" s="34"/>
      <c r="AL52" s="34"/>
      <c r="AM52" s="34"/>
      <c r="AN52" s="34"/>
      <c r="AO52" s="34"/>
      <c r="AP52" s="34"/>
      <c r="AQ52" s="34"/>
      <c r="AR52" s="34"/>
      <c r="AS52" s="34"/>
      <c r="AT52" s="35">
        <f t="shared" si="13"/>
        <v>0</v>
      </c>
      <c r="AU52" s="103" t="str">
        <f t="shared" si="20"/>
        <v>OK</v>
      </c>
    </row>
    <row r="53" spans="1:47" ht="14.25">
      <c r="A53" s="300"/>
      <c r="B53" s="300"/>
      <c r="C53" s="302"/>
      <c r="D53" s="104" t="s">
        <v>107</v>
      </c>
      <c r="F53" s="103" t="s">
        <v>105</v>
      </c>
      <c r="G53" s="34"/>
      <c r="H53" s="34"/>
      <c r="I53" s="34"/>
      <c r="J53" s="34"/>
      <c r="K53" s="34"/>
      <c r="L53" s="34"/>
      <c r="M53" s="34"/>
      <c r="N53" s="34"/>
      <c r="O53" s="34"/>
      <c r="P53" s="34"/>
      <c r="Q53" s="35">
        <f t="shared" si="11"/>
        <v>0</v>
      </c>
      <c r="S53" s="103" t="str">
        <f t="shared" ca="1" si="17"/>
        <v>#</v>
      </c>
      <c r="T53" s="34"/>
      <c r="V53" s="103" t="str">
        <f t="shared" ca="1" si="18"/>
        <v>#</v>
      </c>
      <c r="W53" s="34"/>
      <c r="X53" s="34"/>
      <c r="Y53" s="34"/>
      <c r="Z53" s="34"/>
      <c r="AA53" s="34"/>
      <c r="AB53" s="34"/>
      <c r="AC53" s="34"/>
      <c r="AD53" s="34"/>
      <c r="AE53" s="34"/>
      <c r="AF53" s="34"/>
      <c r="AG53" s="35">
        <f t="shared" si="12"/>
        <v>0</v>
      </c>
      <c r="AI53" s="103" t="str">
        <f t="shared" ca="1" si="19"/>
        <v>#</v>
      </c>
      <c r="AJ53" s="34"/>
      <c r="AK53" s="34"/>
      <c r="AL53" s="34"/>
      <c r="AM53" s="34"/>
      <c r="AN53" s="34"/>
      <c r="AO53" s="34"/>
      <c r="AP53" s="34"/>
      <c r="AQ53" s="34"/>
      <c r="AR53" s="34"/>
      <c r="AS53" s="34"/>
      <c r="AT53" s="35">
        <f t="shared" si="13"/>
        <v>0</v>
      </c>
      <c r="AU53" s="103" t="str">
        <f t="shared" si="20"/>
        <v>OK</v>
      </c>
    </row>
    <row r="54" spans="1:47" ht="14.25">
      <c r="A54" s="300"/>
      <c r="B54" s="300"/>
      <c r="C54" s="302"/>
      <c r="D54" s="104" t="s">
        <v>106</v>
      </c>
      <c r="F54" s="103" t="s">
        <v>105</v>
      </c>
      <c r="G54" s="150">
        <v>0</v>
      </c>
      <c r="H54" s="151">
        <v>0</v>
      </c>
      <c r="I54" s="151">
        <v>0</v>
      </c>
      <c r="J54" s="151">
        <v>0</v>
      </c>
      <c r="K54" s="151">
        <v>0</v>
      </c>
      <c r="L54" s="151">
        <v>0</v>
      </c>
      <c r="M54" s="151">
        <v>0</v>
      </c>
      <c r="N54" s="151">
        <v>0</v>
      </c>
      <c r="O54" s="151">
        <v>0</v>
      </c>
      <c r="P54" s="151">
        <v>0</v>
      </c>
      <c r="Q54" s="35">
        <f t="shared" si="11"/>
        <v>0</v>
      </c>
      <c r="S54" s="103" t="str">
        <f t="shared" ca="1" si="17"/>
        <v>#</v>
      </c>
      <c r="T54" s="106">
        <v>0</v>
      </c>
      <c r="V54" s="103" t="str">
        <f t="shared" ca="1" si="18"/>
        <v>#</v>
      </c>
      <c r="W54" s="150">
        <v>0</v>
      </c>
      <c r="X54" s="151">
        <v>0</v>
      </c>
      <c r="Y54" s="151">
        <v>0</v>
      </c>
      <c r="Z54" s="151">
        <v>0</v>
      </c>
      <c r="AA54" s="151">
        <v>0</v>
      </c>
      <c r="AB54" s="151">
        <v>0</v>
      </c>
      <c r="AC54" s="151">
        <v>0</v>
      </c>
      <c r="AD54" s="151">
        <v>0</v>
      </c>
      <c r="AE54" s="151">
        <v>0</v>
      </c>
      <c r="AF54" s="151">
        <v>0</v>
      </c>
      <c r="AG54" s="35">
        <f t="shared" si="12"/>
        <v>0</v>
      </c>
      <c r="AI54" s="103" t="str">
        <f t="shared" ca="1" si="19"/>
        <v>#</v>
      </c>
      <c r="AJ54" s="150">
        <v>0</v>
      </c>
      <c r="AK54" s="151">
        <v>0</v>
      </c>
      <c r="AL54" s="151">
        <v>0</v>
      </c>
      <c r="AM54" s="151">
        <v>0</v>
      </c>
      <c r="AN54" s="151">
        <v>0</v>
      </c>
      <c r="AO54" s="151">
        <v>0</v>
      </c>
      <c r="AP54" s="151">
        <v>0</v>
      </c>
      <c r="AQ54" s="151">
        <v>0</v>
      </c>
      <c r="AR54" s="151">
        <v>0</v>
      </c>
      <c r="AS54" s="151">
        <v>0</v>
      </c>
      <c r="AT54" s="35">
        <f t="shared" si="13"/>
        <v>0</v>
      </c>
      <c r="AU54" s="103" t="str">
        <f t="shared" si="20"/>
        <v>OK</v>
      </c>
    </row>
    <row r="55" spans="1:47" ht="14.25">
      <c r="A55" s="301"/>
      <c r="B55" s="301"/>
      <c r="C55" s="105" t="s">
        <v>224</v>
      </c>
      <c r="D55" s="104"/>
      <c r="F55" s="103" t="s">
        <v>105</v>
      </c>
      <c r="G55" s="35">
        <f t="shared" ref="G55:P55" si="21">SUM(G37:G54)</f>
        <v>0</v>
      </c>
      <c r="H55" s="35">
        <f t="shared" si="21"/>
        <v>5.6573895241632055</v>
      </c>
      <c r="I55" s="35">
        <f t="shared" si="21"/>
        <v>4.211394126371677</v>
      </c>
      <c r="J55" s="35">
        <f t="shared" si="21"/>
        <v>3.0616408115145766</v>
      </c>
      <c r="K55" s="35">
        <f t="shared" si="21"/>
        <v>2.4590993119078428</v>
      </c>
      <c r="L55" s="35">
        <f t="shared" si="21"/>
        <v>5.5479941457689597</v>
      </c>
      <c r="M55" s="35">
        <f t="shared" si="21"/>
        <v>-1.1102230246251565E-16</v>
      </c>
      <c r="N55" s="35">
        <f t="shared" si="21"/>
        <v>1.1851553545772715</v>
      </c>
      <c r="O55" s="35">
        <f t="shared" si="21"/>
        <v>5.5447768689996417</v>
      </c>
      <c r="P55" s="35">
        <f t="shared" si="21"/>
        <v>1.4084428776475653</v>
      </c>
      <c r="Q55" s="94">
        <f>SUM(G55:P55)</f>
        <v>29.075893020950744</v>
      </c>
      <c r="S55" s="103" t="str">
        <f t="shared" ca="1" si="17"/>
        <v>#</v>
      </c>
      <c r="T55" s="103"/>
      <c r="V55" s="103" t="str">
        <f t="shared" ca="1" si="18"/>
        <v>#</v>
      </c>
      <c r="W55" s="35">
        <f t="shared" ref="W55:AF55" si="22">SUM(W37:W54)</f>
        <v>0</v>
      </c>
      <c r="X55" s="35">
        <f t="shared" si="22"/>
        <v>63</v>
      </c>
      <c r="Y55" s="35">
        <f t="shared" si="22"/>
        <v>15</v>
      </c>
      <c r="Z55" s="35">
        <f t="shared" si="22"/>
        <v>7</v>
      </c>
      <c r="AA55" s="35">
        <f t="shared" si="22"/>
        <v>4</v>
      </c>
      <c r="AB55" s="35">
        <f t="shared" si="22"/>
        <v>7</v>
      </c>
      <c r="AC55" s="35">
        <f t="shared" si="22"/>
        <v>0</v>
      </c>
      <c r="AD55" s="35">
        <f t="shared" si="22"/>
        <v>1</v>
      </c>
      <c r="AE55" s="35">
        <f t="shared" si="22"/>
        <v>4</v>
      </c>
      <c r="AF55" s="35">
        <f t="shared" si="22"/>
        <v>1</v>
      </c>
      <c r="AG55" s="94">
        <f t="shared" si="12"/>
        <v>102</v>
      </c>
      <c r="AI55" s="103" t="str">
        <f t="shared" ca="1" si="19"/>
        <v>#</v>
      </c>
      <c r="AJ55" s="35">
        <f t="shared" ref="AJ55:AS55" si="23">SUM(AJ37:AJ54)</f>
        <v>45</v>
      </c>
      <c r="AK55" s="35">
        <f t="shared" si="23"/>
        <v>15</v>
      </c>
      <c r="AL55" s="35">
        <f t="shared" si="23"/>
        <v>4</v>
      </c>
      <c r="AM55" s="35">
        <f t="shared" si="23"/>
        <v>4</v>
      </c>
      <c r="AN55" s="35">
        <f t="shared" si="23"/>
        <v>1</v>
      </c>
      <c r="AO55" s="35">
        <f t="shared" si="23"/>
        <v>0</v>
      </c>
      <c r="AP55" s="35">
        <f t="shared" si="23"/>
        <v>13</v>
      </c>
      <c r="AQ55" s="35">
        <f t="shared" si="23"/>
        <v>15</v>
      </c>
      <c r="AR55" s="35">
        <f t="shared" si="23"/>
        <v>4</v>
      </c>
      <c r="AS55" s="35">
        <f t="shared" si="23"/>
        <v>1</v>
      </c>
      <c r="AT55" s="94">
        <f t="shared" si="13"/>
        <v>102</v>
      </c>
      <c r="AU55" s="103" t="str">
        <f t="shared" si="20"/>
        <v>OK</v>
      </c>
    </row>
  </sheetData>
  <mergeCells count="6">
    <mergeCell ref="A14:A34"/>
    <mergeCell ref="A35:A55"/>
    <mergeCell ref="B14:B34"/>
    <mergeCell ref="C17:C33"/>
    <mergeCell ref="B35:B55"/>
    <mergeCell ref="C38:C54"/>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7030A0"/>
  </sheetPr>
  <dimension ref="A1:AU55"/>
  <sheetViews>
    <sheetView workbookViewId="0"/>
  </sheetViews>
  <sheetFormatPr defaultColWidth="9" defaultRowHeight="12.75"/>
  <cols>
    <col min="1" max="2" width="3.42578125" style="101" customWidth="1"/>
    <col min="3" max="3" width="51.28515625" style="101" bestFit="1" customWidth="1"/>
    <col min="4" max="4" width="46.5703125" style="101" bestFit="1" customWidth="1"/>
    <col min="5" max="5" width="1" style="101" customWidth="1"/>
    <col min="6" max="6" width="6.28515625" style="102" customWidth="1"/>
    <col min="7" max="17" width="9" style="101"/>
    <col min="18" max="18" width="1" style="101" customWidth="1"/>
    <col min="19" max="19" width="6.28515625" style="102" customWidth="1"/>
    <col min="20" max="20" width="9" style="101"/>
    <col min="21" max="21" width="1" style="101" customWidth="1"/>
    <col min="22" max="22" width="6.28515625" style="102" customWidth="1"/>
    <col min="23" max="33" width="9" style="101"/>
    <col min="34" max="34" width="1" style="101" customWidth="1"/>
    <col min="35" max="35" width="6.28515625" style="102" customWidth="1"/>
    <col min="36" max="46" width="9" style="101"/>
    <col min="47" max="47" width="9.42578125" style="101" bestFit="1" customWidth="1"/>
    <col min="48" max="16384" width="9" style="101"/>
  </cols>
  <sheetData>
    <row r="1" spans="1:47" ht="24.75">
      <c r="A1" s="1" t="str">
        <f>N0_Cover!A1</f>
        <v>RIIO-2 Business Plan Data Template</v>
      </c>
      <c r="B1" s="1"/>
      <c r="C1" s="2"/>
      <c r="D1" s="2"/>
      <c r="E1" s="2"/>
      <c r="F1" s="73"/>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row>
    <row r="2" spans="1:47" ht="22.5">
      <c r="A2" s="1" t="str">
        <f>N0_Cover!$B$12</f>
        <v>Scottish Power Transmission</v>
      </c>
      <c r="B2" s="1"/>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row>
    <row r="3" spans="1:47" ht="19.5">
      <c r="A3" s="5" t="str">
        <f>"Workbook " &amp; N0_Cover!$B$12</f>
        <v>Workbook Scottish Power Transmission</v>
      </c>
      <c r="B3" s="5"/>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row>
    <row r="4" spans="1:47" ht="18">
      <c r="A4" s="7" t="str">
        <f>"Submission Version " &amp; N0_Cover!$B$15 &amp; " - Submitted on " &amp; TEXT(N0_Cover!$B$16,"dd mmm yyyy")</f>
        <v>Submission Version 3.0 - Submitted on 09 Dec 2019</v>
      </c>
      <c r="B4" s="7"/>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row>
    <row r="5" spans="1:47" ht="18">
      <c r="A5" s="7" t="str">
        <f>"Template Version: " &amp; N0_Cover!$B$11</f>
        <v>Template Version: v3.0</v>
      </c>
      <c r="B5" s="7"/>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row>
    <row r="6" spans="1:47" ht="19.5">
      <c r="A6" s="5" t="str">
        <f ca="1">"Sheet: " &amp;VLOOKUP(RIGHT(CELL("filename",A1),LEN(CELL("filename",A1))-FIND("]",CELL("filename",A1))),'N0.1_Contents'!$A$11:$B$87,2,FALSE)</f>
        <v>Sheet: N3.16 275kV Reactor</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row>
    <row r="7" spans="1:47" ht="18">
      <c r="A7" s="7" t="str">
        <f>"Prices Base: " &amp; 'N0.5_Data_Constants'!C13</f>
        <v>Prices Base: 2018/19</v>
      </c>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row>
    <row r="8" spans="1:47" s="168" customFormat="1">
      <c r="A8" s="171" t="str">
        <f ca="1">"Error Checks: " &amp; IF(ISERROR(MATCH("Error",$A$9:$AU$9,0)),"OK","Error")</f>
        <v>Error Checks: OK</v>
      </c>
      <c r="B8" s="171"/>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row>
    <row r="9" spans="1:47" s="168" customFormat="1">
      <c r="A9" s="173" t="str">
        <f t="shared" ref="A9:AU9" ca="1" si="0">IF(ISERROR(MATCH("Error",A10:A55,0)),"-","Error")</f>
        <v>-</v>
      </c>
      <c r="B9" s="173" t="str">
        <f t="shared" si="0"/>
        <v>-</v>
      </c>
      <c r="C9" s="173" t="str">
        <f t="shared" si="0"/>
        <v>-</v>
      </c>
      <c r="D9" s="173" t="str">
        <f t="shared" si="0"/>
        <v>-</v>
      </c>
      <c r="E9" s="173" t="str">
        <f t="shared" si="0"/>
        <v>-</v>
      </c>
      <c r="F9" s="173" t="str">
        <f t="shared" si="0"/>
        <v>-</v>
      </c>
      <c r="G9" s="173" t="str">
        <f t="shared" si="0"/>
        <v>-</v>
      </c>
      <c r="H9" s="173" t="str">
        <f t="shared" si="0"/>
        <v>-</v>
      </c>
      <c r="I9" s="173" t="str">
        <f t="shared" si="0"/>
        <v>-</v>
      </c>
      <c r="J9" s="173" t="str">
        <f t="shared" si="0"/>
        <v>-</v>
      </c>
      <c r="K9" s="173" t="str">
        <f t="shared" si="0"/>
        <v>-</v>
      </c>
      <c r="L9" s="173" t="str">
        <f t="shared" si="0"/>
        <v>-</v>
      </c>
      <c r="M9" s="173" t="str">
        <f t="shared" si="0"/>
        <v>-</v>
      </c>
      <c r="N9" s="173" t="str">
        <f t="shared" si="0"/>
        <v>-</v>
      </c>
      <c r="O9" s="173" t="str">
        <f t="shared" si="0"/>
        <v>-</v>
      </c>
      <c r="P9" s="173" t="str">
        <f t="shared" si="0"/>
        <v>-</v>
      </c>
      <c r="Q9" s="173" t="str">
        <f t="shared" si="0"/>
        <v>-</v>
      </c>
      <c r="R9" s="173" t="str">
        <f t="shared" si="0"/>
        <v>-</v>
      </c>
      <c r="S9" s="173" t="str">
        <f t="shared" ca="1" si="0"/>
        <v>-</v>
      </c>
      <c r="T9" s="173" t="str">
        <f t="shared" si="0"/>
        <v>-</v>
      </c>
      <c r="U9" s="173" t="str">
        <f t="shared" si="0"/>
        <v>-</v>
      </c>
      <c r="V9" s="173" t="str">
        <f t="shared" ca="1" si="0"/>
        <v>-</v>
      </c>
      <c r="W9" s="173" t="str">
        <f t="shared" si="0"/>
        <v>-</v>
      </c>
      <c r="X9" s="173" t="str">
        <f t="shared" ca="1" si="0"/>
        <v>-</v>
      </c>
      <c r="Y9" s="173" t="str">
        <f t="shared" si="0"/>
        <v>-</v>
      </c>
      <c r="Z9" s="173" t="str">
        <f t="shared" si="0"/>
        <v>-</v>
      </c>
      <c r="AA9" s="173" t="str">
        <f t="shared" si="0"/>
        <v>-</v>
      </c>
      <c r="AB9" s="173" t="str">
        <f t="shared" si="0"/>
        <v>-</v>
      </c>
      <c r="AC9" s="173" t="str">
        <f t="shared" si="0"/>
        <v>-</v>
      </c>
      <c r="AD9" s="173" t="str">
        <f t="shared" si="0"/>
        <v>-</v>
      </c>
      <c r="AE9" s="173" t="str">
        <f t="shared" si="0"/>
        <v>-</v>
      </c>
      <c r="AF9" s="173" t="str">
        <f t="shared" si="0"/>
        <v>-</v>
      </c>
      <c r="AG9" s="173" t="str">
        <f t="shared" si="0"/>
        <v>-</v>
      </c>
      <c r="AH9" s="173" t="str">
        <f t="shared" si="0"/>
        <v>-</v>
      </c>
      <c r="AI9" s="173" t="str">
        <f t="shared" ca="1" si="0"/>
        <v>-</v>
      </c>
      <c r="AJ9" s="173" t="str">
        <f t="shared" si="0"/>
        <v>-</v>
      </c>
      <c r="AK9" s="173" t="str">
        <f t="shared" si="0"/>
        <v>-</v>
      </c>
      <c r="AL9" s="173" t="str">
        <f t="shared" si="0"/>
        <v>-</v>
      </c>
      <c r="AM9" s="173" t="str">
        <f t="shared" si="0"/>
        <v>-</v>
      </c>
      <c r="AN9" s="173" t="str">
        <f t="shared" si="0"/>
        <v>-</v>
      </c>
      <c r="AO9" s="173" t="str">
        <f t="shared" si="0"/>
        <v>-</v>
      </c>
      <c r="AP9" s="173" t="str">
        <f t="shared" si="0"/>
        <v>-</v>
      </c>
      <c r="AQ9" s="173" t="str">
        <f t="shared" si="0"/>
        <v>-</v>
      </c>
      <c r="AR9" s="173" t="str">
        <f t="shared" si="0"/>
        <v>-</v>
      </c>
      <c r="AS9" s="173" t="str">
        <f t="shared" si="0"/>
        <v>-</v>
      </c>
      <c r="AT9" s="173" t="str">
        <f t="shared" si="0"/>
        <v>-</v>
      </c>
      <c r="AU9" s="173" t="str">
        <f t="shared" si="0"/>
        <v>-</v>
      </c>
    </row>
    <row r="12" spans="1:47" ht="19.5">
      <c r="A12" s="11" t="str">
        <f ca="1">SUBSTITUTE(VLOOKUP(RIGHT(CELL("filename",A1),LEN(CELL("filename",A1))-FIND("]",CELL("filename",A1))),'N0.1_Contents'!$A$11:$B$87,2,FALSE), LEFT(VLOOKUP(RIGHT(CELL("filename",A1),LEN(CELL("filename",A1))-FIND("]",CELL("filename",A1))),'N0.1_Contents'!$A$11:$B$87,2,FALSE),FIND(" ",VLOOKUP(RIGHT(CELL("filename",A1),LEN(CELL("filename",A1))-FIND("]",CELL("filename",A1))),'N0.1_Contents'!$A$11:$B$87,2,FALSE))),"")</f>
        <v>275kV Reactor</v>
      </c>
      <c r="B12" s="11"/>
      <c r="D12"/>
      <c r="F12" s="11" t="s">
        <v>0</v>
      </c>
      <c r="S12" s="11" t="s">
        <v>2</v>
      </c>
      <c r="W12" s="190" t="s">
        <v>331</v>
      </c>
      <c r="X12" s="189" t="str">
        <f ca="1">VLOOKUP(A12, 'N0.6_Lookup_References'!A14:B50, 2, FALSE)</f>
        <v>#</v>
      </c>
      <c r="AI12" s="11"/>
    </row>
    <row r="13" spans="1:47" ht="15">
      <c r="C13" s="12"/>
      <c r="D13"/>
      <c r="S13" s="124" t="s">
        <v>152</v>
      </c>
      <c r="V13" s="124" t="s">
        <v>150</v>
      </c>
      <c r="AI13" s="124" t="s">
        <v>151</v>
      </c>
    </row>
    <row r="14" spans="1:47" s="112" customFormat="1" ht="13.9" customHeight="1" thickBot="1">
      <c r="A14" s="297" t="s">
        <v>24</v>
      </c>
      <c r="B14" s="299" t="s">
        <v>384</v>
      </c>
      <c r="C14" s="111"/>
      <c r="D14" s="104"/>
      <c r="E14" s="101"/>
      <c r="F14" s="110" t="s">
        <v>53</v>
      </c>
      <c r="G14" s="109" t="s">
        <v>14</v>
      </c>
      <c r="H14" s="21" t="s">
        <v>15</v>
      </c>
      <c r="I14" s="22" t="s">
        <v>16</v>
      </c>
      <c r="J14" s="23" t="s">
        <v>17</v>
      </c>
      <c r="K14" s="24" t="s">
        <v>18</v>
      </c>
      <c r="L14" s="25" t="s">
        <v>19</v>
      </c>
      <c r="M14" s="26" t="s">
        <v>20</v>
      </c>
      <c r="N14" s="29" t="s">
        <v>21</v>
      </c>
      <c r="O14" s="27" t="s">
        <v>22</v>
      </c>
      <c r="P14" s="31" t="s">
        <v>23</v>
      </c>
      <c r="Q14" s="108" t="s">
        <v>29</v>
      </c>
      <c r="R14" s="101"/>
      <c r="S14" s="110" t="s">
        <v>53</v>
      </c>
      <c r="T14" s="110" t="s">
        <v>94</v>
      </c>
      <c r="U14" s="101"/>
      <c r="V14" s="110" t="s">
        <v>53</v>
      </c>
      <c r="W14" s="109" t="s">
        <v>14</v>
      </c>
      <c r="X14" s="21" t="s">
        <v>15</v>
      </c>
      <c r="Y14" s="22" t="s">
        <v>16</v>
      </c>
      <c r="Z14" s="23" t="s">
        <v>17</v>
      </c>
      <c r="AA14" s="24" t="s">
        <v>18</v>
      </c>
      <c r="AB14" s="25" t="s">
        <v>19</v>
      </c>
      <c r="AC14" s="26" t="s">
        <v>20</v>
      </c>
      <c r="AD14" s="29" t="s">
        <v>21</v>
      </c>
      <c r="AE14" s="27" t="s">
        <v>22</v>
      </c>
      <c r="AF14" s="31" t="s">
        <v>23</v>
      </c>
      <c r="AG14" s="108" t="s">
        <v>29</v>
      </c>
      <c r="AH14" s="101"/>
      <c r="AI14" s="110" t="s">
        <v>53</v>
      </c>
      <c r="AJ14" s="109" t="s">
        <v>5</v>
      </c>
      <c r="AK14" s="21" t="s">
        <v>6</v>
      </c>
      <c r="AL14" s="22" t="s">
        <v>7</v>
      </c>
      <c r="AM14" s="23" t="s">
        <v>8</v>
      </c>
      <c r="AN14" s="24" t="s">
        <v>9</v>
      </c>
      <c r="AO14" s="25" t="s">
        <v>116</v>
      </c>
      <c r="AP14" s="26" t="s">
        <v>117</v>
      </c>
      <c r="AQ14" s="29" t="s">
        <v>118</v>
      </c>
      <c r="AR14" s="27" t="s">
        <v>119</v>
      </c>
      <c r="AS14" s="31" t="s">
        <v>120</v>
      </c>
      <c r="AT14" s="108" t="s">
        <v>29</v>
      </c>
      <c r="AU14" s="108" t="s">
        <v>47</v>
      </c>
    </row>
    <row r="15" spans="1:47" s="112" customFormat="1" ht="14.25" customHeight="1">
      <c r="A15" s="298"/>
      <c r="B15" s="300"/>
      <c r="C15" s="107" t="s">
        <v>383</v>
      </c>
      <c r="D15" s="104"/>
      <c r="E15" s="101"/>
      <c r="F15" s="103" t="s">
        <v>205</v>
      </c>
      <c r="G15" s="34"/>
      <c r="H15" s="34"/>
      <c r="I15" s="34"/>
      <c r="J15" s="34"/>
      <c r="K15" s="34"/>
      <c r="L15" s="34"/>
      <c r="M15" s="34"/>
      <c r="N15" s="34"/>
      <c r="O15" s="34"/>
      <c r="P15" s="34"/>
      <c r="Q15" s="35">
        <f t="shared" ref="Q15:Q34" si="1">SUM(G15:P15)</f>
        <v>0</v>
      </c>
      <c r="R15" s="101"/>
      <c r="S15" s="103"/>
      <c r="T15" s="34"/>
      <c r="U15" s="101"/>
      <c r="V15" s="103"/>
      <c r="W15" s="34"/>
      <c r="X15" s="34"/>
      <c r="Y15" s="34"/>
      <c r="Z15" s="34"/>
      <c r="AA15" s="34"/>
      <c r="AB15" s="34"/>
      <c r="AC15" s="34"/>
      <c r="AD15" s="34"/>
      <c r="AE15" s="34"/>
      <c r="AF15" s="34"/>
      <c r="AG15" s="35">
        <f t="shared" ref="AG15:AG33" si="2">SUM(W15:AF15)</f>
        <v>0</v>
      </c>
      <c r="AH15" s="101"/>
      <c r="AI15" s="103"/>
      <c r="AJ15" s="34"/>
      <c r="AK15" s="34"/>
      <c r="AL15" s="34"/>
      <c r="AM15" s="34"/>
      <c r="AN15" s="34"/>
      <c r="AO15" s="34"/>
      <c r="AP15" s="34"/>
      <c r="AQ15" s="34"/>
      <c r="AR15" s="34"/>
      <c r="AS15" s="34"/>
      <c r="AT15" s="35">
        <f t="shared" ref="AT15:AT33" si="3">SUM(AJ15:AS15)</f>
        <v>0</v>
      </c>
      <c r="AU15" s="103"/>
    </row>
    <row r="16" spans="1:47" s="112" customFormat="1" ht="14.25">
      <c r="A16" s="298"/>
      <c r="B16" s="300"/>
      <c r="C16" s="105" t="s">
        <v>554</v>
      </c>
      <c r="D16" s="104"/>
      <c r="E16" s="101"/>
      <c r="F16" s="103" t="s">
        <v>105</v>
      </c>
      <c r="G16" s="150">
        <v>0</v>
      </c>
      <c r="H16" s="150">
        <v>0.17001805947987123</v>
      </c>
      <c r="I16" s="150">
        <v>0</v>
      </c>
      <c r="J16" s="150">
        <v>0</v>
      </c>
      <c r="K16" s="150">
        <v>0.37567650074648579</v>
      </c>
      <c r="L16" s="150">
        <v>0</v>
      </c>
      <c r="M16" s="150">
        <v>0</v>
      </c>
      <c r="N16" s="150">
        <v>0.58357463214774807</v>
      </c>
      <c r="O16" s="150">
        <v>0</v>
      </c>
      <c r="P16" s="150">
        <v>0</v>
      </c>
      <c r="Q16" s="35">
        <f t="shared" si="1"/>
        <v>1.1292691923741049</v>
      </c>
      <c r="R16" s="101"/>
      <c r="S16" s="103" t="str">
        <f ca="1">$X$12</f>
        <v>#</v>
      </c>
      <c r="T16" s="34"/>
      <c r="U16" s="101"/>
      <c r="V16" s="103" t="str">
        <f ca="1">$X$12</f>
        <v>#</v>
      </c>
      <c r="W16" s="150">
        <v>0</v>
      </c>
      <c r="X16" s="150">
        <v>7</v>
      </c>
      <c r="Y16" s="150">
        <v>0</v>
      </c>
      <c r="Z16" s="150">
        <v>0</v>
      </c>
      <c r="AA16" s="150">
        <v>4</v>
      </c>
      <c r="AB16" s="150">
        <v>0</v>
      </c>
      <c r="AC16" s="150">
        <v>0</v>
      </c>
      <c r="AD16" s="150">
        <v>4</v>
      </c>
      <c r="AE16" s="150">
        <v>0</v>
      </c>
      <c r="AF16" s="150">
        <v>0</v>
      </c>
      <c r="AG16" s="35">
        <f t="shared" si="2"/>
        <v>15</v>
      </c>
      <c r="AH16" s="101"/>
      <c r="AI16" s="103" t="str">
        <f ca="1">$X$12</f>
        <v>#</v>
      </c>
      <c r="AJ16" s="150">
        <v>7</v>
      </c>
      <c r="AK16" s="150">
        <v>1</v>
      </c>
      <c r="AL16" s="150">
        <v>0</v>
      </c>
      <c r="AM16" s="150">
        <v>0</v>
      </c>
      <c r="AN16" s="150">
        <v>0</v>
      </c>
      <c r="AO16" s="150">
        <v>0</v>
      </c>
      <c r="AP16" s="150">
        <v>3</v>
      </c>
      <c r="AQ16" s="150">
        <v>4</v>
      </c>
      <c r="AR16" s="150">
        <v>0</v>
      </c>
      <c r="AS16" s="150">
        <v>0</v>
      </c>
      <c r="AT16" s="35">
        <f t="shared" si="3"/>
        <v>15</v>
      </c>
      <c r="AU16" s="103" t="str">
        <f>IF(ABS(AG16-AT16)&lt;0.01,"OK","Error")</f>
        <v>OK</v>
      </c>
    </row>
    <row r="17" spans="1:47" s="112" customFormat="1" ht="14.25">
      <c r="A17" s="298"/>
      <c r="B17" s="300"/>
      <c r="C17" s="302" t="s">
        <v>115</v>
      </c>
      <c r="D17" s="104" t="s">
        <v>206</v>
      </c>
      <c r="E17" s="101"/>
      <c r="F17" s="103" t="s">
        <v>105</v>
      </c>
      <c r="G17" s="150">
        <v>0</v>
      </c>
      <c r="H17" s="151">
        <v>2.9992910960140676E-2</v>
      </c>
      <c r="I17" s="151">
        <v>0</v>
      </c>
      <c r="J17" s="151">
        <v>0.15537568076843836</v>
      </c>
      <c r="K17" s="151">
        <v>0</v>
      </c>
      <c r="L17" s="151">
        <v>0</v>
      </c>
      <c r="M17" s="151">
        <v>0</v>
      </c>
      <c r="N17" s="151">
        <v>0</v>
      </c>
      <c r="O17" s="151">
        <v>0</v>
      </c>
      <c r="P17" s="151">
        <v>0</v>
      </c>
      <c r="Q17" s="35">
        <f t="shared" si="1"/>
        <v>0.18536859172857903</v>
      </c>
      <c r="R17" s="101"/>
      <c r="S17" s="103" t="str">
        <f t="shared" ref="S17:S34" ca="1" si="4">$X$12</f>
        <v>#</v>
      </c>
      <c r="T17" s="106">
        <v>3</v>
      </c>
      <c r="U17" s="101"/>
      <c r="V17" s="103" t="str">
        <f t="shared" ref="V17:V34" ca="1" si="5">$X$12</f>
        <v>#</v>
      </c>
      <c r="W17" s="150">
        <v>0</v>
      </c>
      <c r="X17" s="151">
        <v>1</v>
      </c>
      <c r="Y17" s="151">
        <v>0</v>
      </c>
      <c r="Z17" s="151">
        <v>2</v>
      </c>
      <c r="AA17" s="151">
        <v>0</v>
      </c>
      <c r="AB17" s="151">
        <v>0</v>
      </c>
      <c r="AC17" s="151">
        <v>0</v>
      </c>
      <c r="AD17" s="151">
        <v>0</v>
      </c>
      <c r="AE17" s="151">
        <v>0</v>
      </c>
      <c r="AF17" s="151">
        <v>0</v>
      </c>
      <c r="AG17" s="35">
        <f t="shared" si="2"/>
        <v>3</v>
      </c>
      <c r="AH17" s="101"/>
      <c r="AI17" s="103" t="str">
        <f t="shared" ref="AI17:AI34" ca="1" si="6">$X$12</f>
        <v>#</v>
      </c>
      <c r="AJ17" s="150">
        <v>3</v>
      </c>
      <c r="AK17" s="151">
        <v>0</v>
      </c>
      <c r="AL17" s="151">
        <v>0</v>
      </c>
      <c r="AM17" s="151">
        <v>0</v>
      </c>
      <c r="AN17" s="151">
        <v>0</v>
      </c>
      <c r="AO17" s="151">
        <v>0</v>
      </c>
      <c r="AP17" s="151">
        <v>0</v>
      </c>
      <c r="AQ17" s="151">
        <v>0</v>
      </c>
      <c r="AR17" s="151">
        <v>0</v>
      </c>
      <c r="AS17" s="151">
        <v>0</v>
      </c>
      <c r="AT17" s="35">
        <f t="shared" si="3"/>
        <v>3</v>
      </c>
      <c r="AU17" s="103" t="str">
        <f t="shared" ref="AU17:AU34" si="7">IF(ABS(AG17-AT17)&lt;0.01,"OK","Error")</f>
        <v>OK</v>
      </c>
    </row>
    <row r="18" spans="1:47" s="112" customFormat="1" ht="14.25">
      <c r="A18" s="298"/>
      <c r="B18" s="300"/>
      <c r="C18" s="302"/>
      <c r="D18" s="104" t="s">
        <v>207</v>
      </c>
      <c r="E18" s="101"/>
      <c r="F18" s="103" t="s">
        <v>105</v>
      </c>
      <c r="G18" s="150">
        <v>0</v>
      </c>
      <c r="H18" s="151">
        <v>0</v>
      </c>
      <c r="I18" s="151">
        <v>0</v>
      </c>
      <c r="J18" s="151">
        <v>0</v>
      </c>
      <c r="K18" s="151">
        <v>0</v>
      </c>
      <c r="L18" s="151">
        <v>0</v>
      </c>
      <c r="M18" s="151">
        <v>0</v>
      </c>
      <c r="N18" s="151">
        <v>0</v>
      </c>
      <c r="O18" s="151">
        <v>-0.70003684720031334</v>
      </c>
      <c r="P18" s="151">
        <v>0</v>
      </c>
      <c r="Q18" s="35">
        <f t="shared" si="1"/>
        <v>-0.70003684720031334</v>
      </c>
      <c r="R18" s="101"/>
      <c r="S18" s="103" t="str">
        <f t="shared" ca="1" si="4"/>
        <v>#</v>
      </c>
      <c r="T18" s="106">
        <v>4</v>
      </c>
      <c r="U18" s="101"/>
      <c r="V18" s="103" t="str">
        <f t="shared" ca="1" si="5"/>
        <v>#</v>
      </c>
      <c r="W18" s="150">
        <v>0</v>
      </c>
      <c r="X18" s="151">
        <v>0</v>
      </c>
      <c r="Y18" s="151">
        <v>0</v>
      </c>
      <c r="Z18" s="151">
        <v>0</v>
      </c>
      <c r="AA18" s="151">
        <v>0</v>
      </c>
      <c r="AB18" s="151">
        <v>0</v>
      </c>
      <c r="AC18" s="151">
        <v>0</v>
      </c>
      <c r="AD18" s="151">
        <v>0</v>
      </c>
      <c r="AE18" s="151">
        <v>-4</v>
      </c>
      <c r="AF18" s="151">
        <v>0</v>
      </c>
      <c r="AG18" s="35">
        <f t="shared" si="2"/>
        <v>-4</v>
      </c>
      <c r="AH18" s="101"/>
      <c r="AI18" s="103" t="str">
        <f t="shared" ca="1" si="6"/>
        <v>#</v>
      </c>
      <c r="AJ18" s="150">
        <v>0</v>
      </c>
      <c r="AK18" s="151">
        <v>0</v>
      </c>
      <c r="AL18" s="151">
        <v>0</v>
      </c>
      <c r="AM18" s="151">
        <v>0</v>
      </c>
      <c r="AN18" s="151">
        <v>0</v>
      </c>
      <c r="AO18" s="151">
        <v>0</v>
      </c>
      <c r="AP18" s="151">
        <v>0</v>
      </c>
      <c r="AQ18" s="151">
        <v>0</v>
      </c>
      <c r="AR18" s="151">
        <v>-4</v>
      </c>
      <c r="AS18" s="151">
        <v>0</v>
      </c>
      <c r="AT18" s="35">
        <f t="shared" si="3"/>
        <v>-4</v>
      </c>
      <c r="AU18" s="103" t="str">
        <f t="shared" si="7"/>
        <v>OK</v>
      </c>
    </row>
    <row r="19" spans="1:47" s="112" customFormat="1" ht="14.25">
      <c r="A19" s="298"/>
      <c r="B19" s="300"/>
      <c r="C19" s="302"/>
      <c r="D19" s="104" t="s">
        <v>3</v>
      </c>
      <c r="E19" s="101"/>
      <c r="F19" s="103" t="s">
        <v>105</v>
      </c>
      <c r="G19" s="150">
        <v>0</v>
      </c>
      <c r="H19" s="151">
        <v>2.3563373474644322E-12</v>
      </c>
      <c r="I19" s="151">
        <v>0</v>
      </c>
      <c r="J19" s="151">
        <v>0</v>
      </c>
      <c r="K19" s="151">
        <v>-0.2828684166039801</v>
      </c>
      <c r="L19" s="151">
        <v>0.33658546458357047</v>
      </c>
      <c r="M19" s="151">
        <v>0</v>
      </c>
      <c r="N19" s="151">
        <v>-0.58357463214774807</v>
      </c>
      <c r="O19" s="151">
        <v>0.70003684720031334</v>
      </c>
      <c r="P19" s="151">
        <v>0</v>
      </c>
      <c r="Q19" s="35">
        <f t="shared" si="1"/>
        <v>0.17017926303451203</v>
      </c>
      <c r="R19" s="101"/>
      <c r="S19" s="103" t="str">
        <f t="shared" ca="1" si="4"/>
        <v>#</v>
      </c>
      <c r="T19" s="34"/>
      <c r="U19" s="101"/>
      <c r="V19" s="103" t="str">
        <f t="shared" ca="1" si="5"/>
        <v>#</v>
      </c>
      <c r="W19" s="150">
        <v>0</v>
      </c>
      <c r="X19" s="151">
        <v>0</v>
      </c>
      <c r="Y19" s="151">
        <v>0</v>
      </c>
      <c r="Z19" s="151">
        <v>0</v>
      </c>
      <c r="AA19" s="151">
        <v>-3</v>
      </c>
      <c r="AB19" s="151">
        <v>3</v>
      </c>
      <c r="AC19" s="151">
        <v>0</v>
      </c>
      <c r="AD19" s="151">
        <v>-4</v>
      </c>
      <c r="AE19" s="151">
        <v>4</v>
      </c>
      <c r="AF19" s="151">
        <v>0</v>
      </c>
      <c r="AG19" s="35">
        <f t="shared" si="2"/>
        <v>0</v>
      </c>
      <c r="AH19" s="101"/>
      <c r="AI19" s="103" t="str">
        <f t="shared" ca="1" si="6"/>
        <v>#</v>
      </c>
      <c r="AJ19" s="150">
        <v>0</v>
      </c>
      <c r="AK19" s="151">
        <v>0</v>
      </c>
      <c r="AL19" s="151">
        <v>0</v>
      </c>
      <c r="AM19" s="151">
        <v>0</v>
      </c>
      <c r="AN19" s="151">
        <v>0</v>
      </c>
      <c r="AO19" s="151">
        <v>0</v>
      </c>
      <c r="AP19" s="151">
        <v>0</v>
      </c>
      <c r="AQ19" s="151">
        <v>-4</v>
      </c>
      <c r="AR19" s="151">
        <v>4</v>
      </c>
      <c r="AS19" s="151">
        <v>0</v>
      </c>
      <c r="AT19" s="35">
        <f t="shared" si="3"/>
        <v>0</v>
      </c>
      <c r="AU19" s="103" t="str">
        <f t="shared" si="7"/>
        <v>OK</v>
      </c>
    </row>
    <row r="20" spans="1:47" s="112" customFormat="1" ht="14.25">
      <c r="A20" s="298"/>
      <c r="B20" s="300"/>
      <c r="C20" s="302"/>
      <c r="D20" s="104" t="s">
        <v>114</v>
      </c>
      <c r="E20" s="101"/>
      <c r="F20" s="103" t="s">
        <v>105</v>
      </c>
      <c r="G20" s="150">
        <v>0</v>
      </c>
      <c r="H20" s="151">
        <v>0</v>
      </c>
      <c r="I20" s="151">
        <v>0</v>
      </c>
      <c r="J20" s="151">
        <v>0</v>
      </c>
      <c r="K20" s="151">
        <v>0</v>
      </c>
      <c r="L20" s="151">
        <v>0</v>
      </c>
      <c r="M20" s="151">
        <v>0</v>
      </c>
      <c r="N20" s="151">
        <v>0</v>
      </c>
      <c r="O20" s="151">
        <v>0</v>
      </c>
      <c r="P20" s="151">
        <v>0</v>
      </c>
      <c r="Q20" s="35">
        <f t="shared" si="1"/>
        <v>0</v>
      </c>
      <c r="R20" s="101"/>
      <c r="S20" s="103" t="str">
        <f t="shared" ca="1" si="4"/>
        <v>#</v>
      </c>
      <c r="T20" s="106">
        <v>0</v>
      </c>
      <c r="U20" s="101"/>
      <c r="V20" s="103" t="str">
        <f t="shared" ca="1" si="5"/>
        <v>#</v>
      </c>
      <c r="W20" s="150">
        <v>0</v>
      </c>
      <c r="X20" s="151">
        <v>0</v>
      </c>
      <c r="Y20" s="151">
        <v>0</v>
      </c>
      <c r="Z20" s="151">
        <v>0</v>
      </c>
      <c r="AA20" s="151">
        <v>0</v>
      </c>
      <c r="AB20" s="151">
        <v>0</v>
      </c>
      <c r="AC20" s="151">
        <v>0</v>
      </c>
      <c r="AD20" s="151">
        <v>0</v>
      </c>
      <c r="AE20" s="151">
        <v>0</v>
      </c>
      <c r="AF20" s="151">
        <v>0</v>
      </c>
      <c r="AG20" s="35">
        <f t="shared" si="2"/>
        <v>0</v>
      </c>
      <c r="AH20" s="101"/>
      <c r="AI20" s="103" t="str">
        <f t="shared" ca="1" si="6"/>
        <v>#</v>
      </c>
      <c r="AJ20" s="150">
        <v>0</v>
      </c>
      <c r="AK20" s="151">
        <v>0</v>
      </c>
      <c r="AL20" s="151">
        <v>0</v>
      </c>
      <c r="AM20" s="151">
        <v>0</v>
      </c>
      <c r="AN20" s="151">
        <v>0</v>
      </c>
      <c r="AO20" s="151">
        <v>0</v>
      </c>
      <c r="AP20" s="151">
        <v>0</v>
      </c>
      <c r="AQ20" s="151">
        <v>0</v>
      </c>
      <c r="AR20" s="151">
        <v>0</v>
      </c>
      <c r="AS20" s="151">
        <v>0</v>
      </c>
      <c r="AT20" s="35">
        <f t="shared" si="3"/>
        <v>0</v>
      </c>
      <c r="AU20" s="103" t="str">
        <f t="shared" si="7"/>
        <v>OK</v>
      </c>
    </row>
    <row r="21" spans="1:47" s="112" customFormat="1" ht="14.25">
      <c r="A21" s="298"/>
      <c r="B21" s="300"/>
      <c r="C21" s="302"/>
      <c r="D21" s="104" t="s">
        <v>104</v>
      </c>
      <c r="E21" s="101"/>
      <c r="F21" s="103" t="s">
        <v>105</v>
      </c>
      <c r="G21" s="34"/>
      <c r="H21" s="34"/>
      <c r="I21" s="34"/>
      <c r="J21" s="34"/>
      <c r="K21" s="34"/>
      <c r="L21" s="34"/>
      <c r="M21" s="34"/>
      <c r="N21" s="34"/>
      <c r="O21" s="34"/>
      <c r="P21" s="34"/>
      <c r="Q21" s="35">
        <f t="shared" si="1"/>
        <v>0</v>
      </c>
      <c r="R21" s="101"/>
      <c r="S21" s="103" t="str">
        <f t="shared" ca="1" si="4"/>
        <v>#</v>
      </c>
      <c r="T21" s="34"/>
      <c r="U21" s="101"/>
      <c r="V21" s="103" t="str">
        <f t="shared" ca="1" si="5"/>
        <v>#</v>
      </c>
      <c r="W21" s="34"/>
      <c r="X21" s="34"/>
      <c r="Y21" s="34"/>
      <c r="Z21" s="34"/>
      <c r="AA21" s="34"/>
      <c r="AB21" s="34"/>
      <c r="AC21" s="34"/>
      <c r="AD21" s="34"/>
      <c r="AE21" s="34"/>
      <c r="AF21" s="34"/>
      <c r="AG21" s="35">
        <f t="shared" si="2"/>
        <v>0</v>
      </c>
      <c r="AH21" s="101"/>
      <c r="AI21" s="103" t="str">
        <f t="shared" ca="1" si="6"/>
        <v>#</v>
      </c>
      <c r="AJ21" s="34"/>
      <c r="AK21" s="34"/>
      <c r="AL21" s="34"/>
      <c r="AM21" s="34"/>
      <c r="AN21" s="34"/>
      <c r="AO21" s="34"/>
      <c r="AP21" s="34"/>
      <c r="AQ21" s="34"/>
      <c r="AR21" s="34"/>
      <c r="AS21" s="34"/>
      <c r="AT21" s="35">
        <f t="shared" si="3"/>
        <v>0</v>
      </c>
      <c r="AU21" s="103" t="str">
        <f t="shared" si="7"/>
        <v>OK</v>
      </c>
    </row>
    <row r="22" spans="1:47" s="112" customFormat="1" ht="14.25">
      <c r="A22" s="298"/>
      <c r="B22" s="300"/>
      <c r="C22" s="302"/>
      <c r="D22" s="104" t="s">
        <v>113</v>
      </c>
      <c r="E22" s="101"/>
      <c r="F22" s="103" t="s">
        <v>105</v>
      </c>
      <c r="G22" s="150">
        <v>0</v>
      </c>
      <c r="H22" s="151">
        <v>0</v>
      </c>
      <c r="I22" s="151">
        <v>0</v>
      </c>
      <c r="J22" s="151">
        <v>0</v>
      </c>
      <c r="K22" s="151">
        <v>0</v>
      </c>
      <c r="L22" s="151">
        <v>0.11048954334805024</v>
      </c>
      <c r="M22" s="151">
        <v>0</v>
      </c>
      <c r="N22" s="151">
        <v>0</v>
      </c>
      <c r="O22" s="151">
        <v>0</v>
      </c>
      <c r="P22" s="151">
        <v>0</v>
      </c>
      <c r="Q22" s="35">
        <f t="shared" si="1"/>
        <v>0.11048954334805024</v>
      </c>
      <c r="R22" s="101"/>
      <c r="S22" s="103" t="str">
        <f t="shared" ca="1" si="4"/>
        <v>#</v>
      </c>
      <c r="T22" s="106">
        <v>1</v>
      </c>
      <c r="U22" s="101"/>
      <c r="V22" s="103" t="str">
        <f t="shared" ca="1" si="5"/>
        <v>#</v>
      </c>
      <c r="W22" s="150">
        <v>0</v>
      </c>
      <c r="X22" s="151">
        <v>0</v>
      </c>
      <c r="Y22" s="151">
        <v>0</v>
      </c>
      <c r="Z22" s="151">
        <v>0</v>
      </c>
      <c r="AA22" s="151">
        <v>0</v>
      </c>
      <c r="AB22" s="151">
        <v>1</v>
      </c>
      <c r="AC22" s="151">
        <v>0</v>
      </c>
      <c r="AD22" s="151">
        <v>0</v>
      </c>
      <c r="AE22" s="151">
        <v>0</v>
      </c>
      <c r="AF22" s="151">
        <v>0</v>
      </c>
      <c r="AG22" s="35">
        <f t="shared" si="2"/>
        <v>1</v>
      </c>
      <c r="AH22" s="101"/>
      <c r="AI22" s="103" t="str">
        <f t="shared" ca="1" si="6"/>
        <v>#</v>
      </c>
      <c r="AJ22" s="150">
        <v>1</v>
      </c>
      <c r="AK22" s="151">
        <v>0</v>
      </c>
      <c r="AL22" s="151">
        <v>0</v>
      </c>
      <c r="AM22" s="151">
        <v>0</v>
      </c>
      <c r="AN22" s="151">
        <v>0</v>
      </c>
      <c r="AO22" s="151">
        <v>0</v>
      </c>
      <c r="AP22" s="151">
        <v>0</v>
      </c>
      <c r="AQ22" s="151">
        <v>0</v>
      </c>
      <c r="AR22" s="151">
        <v>0</v>
      </c>
      <c r="AS22" s="151">
        <v>0</v>
      </c>
      <c r="AT22" s="35">
        <f t="shared" si="3"/>
        <v>1</v>
      </c>
      <c r="AU22" s="103" t="str">
        <f t="shared" si="7"/>
        <v>OK</v>
      </c>
    </row>
    <row r="23" spans="1:47" s="112" customFormat="1" ht="14.25">
      <c r="A23" s="298"/>
      <c r="B23" s="300"/>
      <c r="C23" s="302"/>
      <c r="D23" s="104" t="s">
        <v>389</v>
      </c>
      <c r="E23" s="101"/>
      <c r="F23" s="103" t="s">
        <v>105</v>
      </c>
      <c r="G23" s="150">
        <v>0</v>
      </c>
      <c r="H23" s="151">
        <v>0</v>
      </c>
      <c r="I23" s="151">
        <v>0</v>
      </c>
      <c r="J23" s="151">
        <v>0</v>
      </c>
      <c r="K23" s="151">
        <v>0</v>
      </c>
      <c r="L23" s="151">
        <v>0</v>
      </c>
      <c r="M23" s="151">
        <v>0</v>
      </c>
      <c r="N23" s="151">
        <v>0</v>
      </c>
      <c r="O23" s="151">
        <v>0</v>
      </c>
      <c r="P23" s="151">
        <v>0</v>
      </c>
      <c r="Q23" s="35">
        <f t="shared" si="1"/>
        <v>0</v>
      </c>
      <c r="R23" s="101"/>
      <c r="S23" s="103" t="str">
        <f t="shared" ca="1" si="4"/>
        <v>#</v>
      </c>
      <c r="T23" s="106">
        <v>0</v>
      </c>
      <c r="U23" s="101"/>
      <c r="V23" s="103" t="str">
        <f t="shared" ca="1" si="5"/>
        <v>#</v>
      </c>
      <c r="W23" s="150">
        <v>0</v>
      </c>
      <c r="X23" s="151">
        <v>0</v>
      </c>
      <c r="Y23" s="151">
        <v>0</v>
      </c>
      <c r="Z23" s="151">
        <v>0</v>
      </c>
      <c r="AA23" s="151">
        <v>0</v>
      </c>
      <c r="AB23" s="151">
        <v>0</v>
      </c>
      <c r="AC23" s="151">
        <v>0</v>
      </c>
      <c r="AD23" s="151">
        <v>0</v>
      </c>
      <c r="AE23" s="151">
        <v>0</v>
      </c>
      <c r="AF23" s="151">
        <v>0</v>
      </c>
      <c r="AG23" s="35">
        <f t="shared" si="2"/>
        <v>0</v>
      </c>
      <c r="AH23" s="101"/>
      <c r="AI23" s="103" t="str">
        <f t="shared" ca="1" si="6"/>
        <v>#</v>
      </c>
      <c r="AJ23" s="150">
        <v>0</v>
      </c>
      <c r="AK23" s="151">
        <v>0</v>
      </c>
      <c r="AL23" s="151">
        <v>0</v>
      </c>
      <c r="AM23" s="151">
        <v>0</v>
      </c>
      <c r="AN23" s="151">
        <v>0</v>
      </c>
      <c r="AO23" s="151">
        <v>0</v>
      </c>
      <c r="AP23" s="151">
        <v>0</v>
      </c>
      <c r="AQ23" s="151">
        <v>0</v>
      </c>
      <c r="AR23" s="151">
        <v>0</v>
      </c>
      <c r="AS23" s="151">
        <v>0</v>
      </c>
      <c r="AT23" s="35">
        <f t="shared" si="3"/>
        <v>0</v>
      </c>
      <c r="AU23" s="103" t="str">
        <f t="shared" si="7"/>
        <v>OK</v>
      </c>
    </row>
    <row r="24" spans="1:47" s="112" customFormat="1" ht="14.25">
      <c r="A24" s="298"/>
      <c r="B24" s="300"/>
      <c r="C24" s="302"/>
      <c r="D24" s="104" t="s">
        <v>112</v>
      </c>
      <c r="E24" s="101"/>
      <c r="F24" s="103" t="s">
        <v>105</v>
      </c>
      <c r="G24" s="150">
        <v>0</v>
      </c>
      <c r="H24" s="151">
        <v>0</v>
      </c>
      <c r="I24" s="151">
        <v>0</v>
      </c>
      <c r="J24" s="151">
        <v>0</v>
      </c>
      <c r="K24" s="151">
        <v>0</v>
      </c>
      <c r="L24" s="151">
        <v>0</v>
      </c>
      <c r="M24" s="151">
        <v>0</v>
      </c>
      <c r="N24" s="151">
        <v>0</v>
      </c>
      <c r="O24" s="151">
        <v>0</v>
      </c>
      <c r="P24" s="151">
        <v>0</v>
      </c>
      <c r="Q24" s="35">
        <f t="shared" si="1"/>
        <v>0</v>
      </c>
      <c r="R24" s="101"/>
      <c r="S24" s="103" t="str">
        <f t="shared" ca="1" si="4"/>
        <v>#</v>
      </c>
      <c r="T24" s="106">
        <v>0</v>
      </c>
      <c r="U24" s="101"/>
      <c r="V24" s="103" t="str">
        <f t="shared" ca="1" si="5"/>
        <v>#</v>
      </c>
      <c r="W24" s="150">
        <v>0</v>
      </c>
      <c r="X24" s="151">
        <v>0</v>
      </c>
      <c r="Y24" s="151">
        <v>0</v>
      </c>
      <c r="Z24" s="151">
        <v>0</v>
      </c>
      <c r="AA24" s="151">
        <v>0</v>
      </c>
      <c r="AB24" s="151">
        <v>0</v>
      </c>
      <c r="AC24" s="151">
        <v>0</v>
      </c>
      <c r="AD24" s="151">
        <v>0</v>
      </c>
      <c r="AE24" s="151">
        <v>0</v>
      </c>
      <c r="AF24" s="151">
        <v>0</v>
      </c>
      <c r="AG24" s="35">
        <f t="shared" si="2"/>
        <v>0</v>
      </c>
      <c r="AH24" s="101"/>
      <c r="AI24" s="103" t="str">
        <f t="shared" ca="1" si="6"/>
        <v>#</v>
      </c>
      <c r="AJ24" s="150">
        <v>0</v>
      </c>
      <c r="AK24" s="151">
        <v>0</v>
      </c>
      <c r="AL24" s="151">
        <v>0</v>
      </c>
      <c r="AM24" s="151">
        <v>0</v>
      </c>
      <c r="AN24" s="151">
        <v>0</v>
      </c>
      <c r="AO24" s="151">
        <v>0</v>
      </c>
      <c r="AP24" s="151">
        <v>0</v>
      </c>
      <c r="AQ24" s="151">
        <v>0</v>
      </c>
      <c r="AR24" s="151">
        <v>0</v>
      </c>
      <c r="AS24" s="151">
        <v>0</v>
      </c>
      <c r="AT24" s="35">
        <f t="shared" si="3"/>
        <v>0</v>
      </c>
      <c r="AU24" s="103" t="str">
        <f t="shared" si="7"/>
        <v>OK</v>
      </c>
    </row>
    <row r="25" spans="1:47" s="112" customFormat="1" ht="14.25">
      <c r="A25" s="298"/>
      <c r="B25" s="300"/>
      <c r="C25" s="302"/>
      <c r="D25" s="104" t="s">
        <v>111</v>
      </c>
      <c r="E25" s="101"/>
      <c r="F25" s="103" t="s">
        <v>105</v>
      </c>
      <c r="G25" s="150">
        <v>0</v>
      </c>
      <c r="H25" s="151">
        <v>0</v>
      </c>
      <c r="I25" s="151">
        <v>0</v>
      </c>
      <c r="J25" s="151">
        <v>0</v>
      </c>
      <c r="K25" s="151">
        <v>0</v>
      </c>
      <c r="L25" s="151">
        <v>0</v>
      </c>
      <c r="M25" s="151">
        <v>0</v>
      </c>
      <c r="N25" s="151">
        <v>0</v>
      </c>
      <c r="O25" s="151">
        <v>0</v>
      </c>
      <c r="P25" s="151">
        <v>0</v>
      </c>
      <c r="Q25" s="35">
        <f t="shared" si="1"/>
        <v>0</v>
      </c>
      <c r="R25" s="101"/>
      <c r="S25" s="103" t="str">
        <f t="shared" ca="1" si="4"/>
        <v>#</v>
      </c>
      <c r="T25" s="106">
        <v>0</v>
      </c>
      <c r="U25" s="101"/>
      <c r="V25" s="103" t="str">
        <f t="shared" ca="1" si="5"/>
        <v>#</v>
      </c>
      <c r="W25" s="150">
        <v>0</v>
      </c>
      <c r="X25" s="151">
        <v>0</v>
      </c>
      <c r="Y25" s="151">
        <v>0</v>
      </c>
      <c r="Z25" s="151">
        <v>0</v>
      </c>
      <c r="AA25" s="151">
        <v>0</v>
      </c>
      <c r="AB25" s="151">
        <v>0</v>
      </c>
      <c r="AC25" s="151">
        <v>0</v>
      </c>
      <c r="AD25" s="151">
        <v>0</v>
      </c>
      <c r="AE25" s="151">
        <v>0</v>
      </c>
      <c r="AF25" s="151">
        <v>0</v>
      </c>
      <c r="AG25" s="35">
        <f t="shared" si="2"/>
        <v>0</v>
      </c>
      <c r="AH25" s="101"/>
      <c r="AI25" s="103" t="str">
        <f t="shared" ca="1" si="6"/>
        <v>#</v>
      </c>
      <c r="AJ25" s="150">
        <v>0</v>
      </c>
      <c r="AK25" s="151">
        <v>0</v>
      </c>
      <c r="AL25" s="151">
        <v>0</v>
      </c>
      <c r="AM25" s="151">
        <v>0</v>
      </c>
      <c r="AN25" s="151">
        <v>0</v>
      </c>
      <c r="AO25" s="151">
        <v>0</v>
      </c>
      <c r="AP25" s="151">
        <v>0</v>
      </c>
      <c r="AQ25" s="151">
        <v>0</v>
      </c>
      <c r="AR25" s="151">
        <v>0</v>
      </c>
      <c r="AS25" s="151">
        <v>0</v>
      </c>
      <c r="AT25" s="35">
        <f t="shared" si="3"/>
        <v>0</v>
      </c>
      <c r="AU25" s="103" t="str">
        <f t="shared" si="7"/>
        <v>OK</v>
      </c>
    </row>
    <row r="26" spans="1:47" s="112" customFormat="1" ht="14.25">
      <c r="A26" s="298"/>
      <c r="B26" s="300"/>
      <c r="C26" s="302"/>
      <c r="D26" s="104" t="s">
        <v>390</v>
      </c>
      <c r="E26" s="101"/>
      <c r="F26" s="103" t="s">
        <v>105</v>
      </c>
      <c r="G26" s="150">
        <v>0</v>
      </c>
      <c r="H26" s="151">
        <v>0</v>
      </c>
      <c r="I26" s="151">
        <v>0</v>
      </c>
      <c r="J26" s="151">
        <v>0</v>
      </c>
      <c r="K26" s="151">
        <v>0</v>
      </c>
      <c r="L26" s="151">
        <v>0</v>
      </c>
      <c r="M26" s="151">
        <v>0</v>
      </c>
      <c r="N26" s="151">
        <v>0</v>
      </c>
      <c r="O26" s="151">
        <v>0</v>
      </c>
      <c r="P26" s="151">
        <v>0</v>
      </c>
      <c r="Q26" s="35">
        <f t="shared" si="1"/>
        <v>0</v>
      </c>
      <c r="R26" s="101"/>
      <c r="S26" s="103" t="str">
        <f t="shared" ca="1" si="4"/>
        <v>#</v>
      </c>
      <c r="T26" s="106">
        <v>0</v>
      </c>
      <c r="U26" s="101"/>
      <c r="V26" s="103" t="str">
        <f t="shared" ca="1" si="5"/>
        <v>#</v>
      </c>
      <c r="W26" s="150">
        <v>0</v>
      </c>
      <c r="X26" s="151">
        <v>0</v>
      </c>
      <c r="Y26" s="151">
        <v>0</v>
      </c>
      <c r="Z26" s="151">
        <v>0</v>
      </c>
      <c r="AA26" s="151">
        <v>0</v>
      </c>
      <c r="AB26" s="151">
        <v>0</v>
      </c>
      <c r="AC26" s="151">
        <v>0</v>
      </c>
      <c r="AD26" s="151">
        <v>0</v>
      </c>
      <c r="AE26" s="151">
        <v>0</v>
      </c>
      <c r="AF26" s="151">
        <v>0</v>
      </c>
      <c r="AG26" s="35">
        <f t="shared" si="2"/>
        <v>0</v>
      </c>
      <c r="AH26" s="101"/>
      <c r="AI26" s="103" t="str">
        <f t="shared" ca="1" si="6"/>
        <v>#</v>
      </c>
      <c r="AJ26" s="150">
        <v>0</v>
      </c>
      <c r="AK26" s="151">
        <v>0</v>
      </c>
      <c r="AL26" s="151">
        <v>0</v>
      </c>
      <c r="AM26" s="151">
        <v>0</v>
      </c>
      <c r="AN26" s="151">
        <v>0</v>
      </c>
      <c r="AO26" s="151">
        <v>0</v>
      </c>
      <c r="AP26" s="151">
        <v>0</v>
      </c>
      <c r="AQ26" s="151">
        <v>0</v>
      </c>
      <c r="AR26" s="151">
        <v>0</v>
      </c>
      <c r="AS26" s="151">
        <v>0</v>
      </c>
      <c r="AT26" s="35">
        <f t="shared" si="3"/>
        <v>0</v>
      </c>
      <c r="AU26" s="103" t="str">
        <f t="shared" si="7"/>
        <v>OK</v>
      </c>
    </row>
    <row r="27" spans="1:47" s="112" customFormat="1" ht="14.25">
      <c r="A27" s="298"/>
      <c r="B27" s="300"/>
      <c r="C27" s="302"/>
      <c r="D27" s="104" t="s">
        <v>110</v>
      </c>
      <c r="E27" s="101"/>
      <c r="F27" s="103" t="s">
        <v>105</v>
      </c>
      <c r="G27" s="150">
        <v>0</v>
      </c>
      <c r="H27" s="151">
        <v>0</v>
      </c>
      <c r="I27" s="151">
        <v>0</v>
      </c>
      <c r="J27" s="151">
        <v>0</v>
      </c>
      <c r="K27" s="151">
        <v>0</v>
      </c>
      <c r="L27" s="151">
        <v>0</v>
      </c>
      <c r="M27" s="151">
        <v>0</v>
      </c>
      <c r="N27" s="151">
        <v>0</v>
      </c>
      <c r="O27" s="151">
        <v>0</v>
      </c>
      <c r="P27" s="151">
        <v>0</v>
      </c>
      <c r="Q27" s="35">
        <f t="shared" si="1"/>
        <v>0</v>
      </c>
      <c r="R27" s="101"/>
      <c r="S27" s="103" t="str">
        <f t="shared" ca="1" si="4"/>
        <v>#</v>
      </c>
      <c r="T27" s="106">
        <v>0</v>
      </c>
      <c r="U27" s="101"/>
      <c r="V27" s="103" t="str">
        <f t="shared" ca="1" si="5"/>
        <v>#</v>
      </c>
      <c r="W27" s="150">
        <v>0</v>
      </c>
      <c r="X27" s="151">
        <v>0</v>
      </c>
      <c r="Y27" s="151">
        <v>0</v>
      </c>
      <c r="Z27" s="151">
        <v>0</v>
      </c>
      <c r="AA27" s="151">
        <v>0</v>
      </c>
      <c r="AB27" s="151">
        <v>0</v>
      </c>
      <c r="AC27" s="151">
        <v>0</v>
      </c>
      <c r="AD27" s="151">
        <v>0</v>
      </c>
      <c r="AE27" s="151">
        <v>0</v>
      </c>
      <c r="AF27" s="151">
        <v>0</v>
      </c>
      <c r="AG27" s="35">
        <f t="shared" si="2"/>
        <v>0</v>
      </c>
      <c r="AH27" s="101"/>
      <c r="AI27" s="103" t="str">
        <f t="shared" ca="1" si="6"/>
        <v>#</v>
      </c>
      <c r="AJ27" s="150">
        <v>0</v>
      </c>
      <c r="AK27" s="151">
        <v>0</v>
      </c>
      <c r="AL27" s="151">
        <v>0</v>
      </c>
      <c r="AM27" s="151">
        <v>0</v>
      </c>
      <c r="AN27" s="151">
        <v>0</v>
      </c>
      <c r="AO27" s="151">
        <v>0</v>
      </c>
      <c r="AP27" s="151">
        <v>0</v>
      </c>
      <c r="AQ27" s="151">
        <v>0</v>
      </c>
      <c r="AR27" s="151">
        <v>0</v>
      </c>
      <c r="AS27" s="151">
        <v>0</v>
      </c>
      <c r="AT27" s="35">
        <f t="shared" si="3"/>
        <v>0</v>
      </c>
      <c r="AU27" s="103" t="str">
        <f t="shared" si="7"/>
        <v>OK</v>
      </c>
    </row>
    <row r="28" spans="1:47" s="112" customFormat="1" ht="14.25">
      <c r="A28" s="298"/>
      <c r="B28" s="300"/>
      <c r="C28" s="302"/>
      <c r="D28" s="104" t="str">
        <f>'N1.1_Intervention_Definitions'!A17</f>
        <v>Indirect Intervention</v>
      </c>
      <c r="E28" s="101"/>
      <c r="F28" s="103" t="s">
        <v>105</v>
      </c>
      <c r="G28" s="150">
        <v>0</v>
      </c>
      <c r="H28" s="151">
        <v>0</v>
      </c>
      <c r="I28" s="151">
        <v>0</v>
      </c>
      <c r="J28" s="151">
        <v>0</v>
      </c>
      <c r="K28" s="151">
        <v>0</v>
      </c>
      <c r="L28" s="151">
        <v>0</v>
      </c>
      <c r="M28" s="151">
        <v>0</v>
      </c>
      <c r="N28" s="151">
        <v>0</v>
      </c>
      <c r="O28" s="151">
        <v>0</v>
      </c>
      <c r="P28" s="151">
        <v>0</v>
      </c>
      <c r="Q28" s="35">
        <f t="shared" si="1"/>
        <v>0</v>
      </c>
      <c r="R28" s="101"/>
      <c r="S28" s="103" t="str">
        <f t="shared" ca="1" si="4"/>
        <v>#</v>
      </c>
      <c r="T28" s="106">
        <v>0</v>
      </c>
      <c r="U28" s="101"/>
      <c r="V28" s="103" t="str">
        <f t="shared" ca="1" si="5"/>
        <v>#</v>
      </c>
      <c r="W28" s="150">
        <v>0</v>
      </c>
      <c r="X28" s="151">
        <v>0</v>
      </c>
      <c r="Y28" s="151">
        <v>0</v>
      </c>
      <c r="Z28" s="151">
        <v>0</v>
      </c>
      <c r="AA28" s="151">
        <v>0</v>
      </c>
      <c r="AB28" s="151">
        <v>0</v>
      </c>
      <c r="AC28" s="151">
        <v>0</v>
      </c>
      <c r="AD28" s="151">
        <v>0</v>
      </c>
      <c r="AE28" s="151">
        <v>0</v>
      </c>
      <c r="AF28" s="151">
        <v>0</v>
      </c>
      <c r="AG28" s="35">
        <f t="shared" si="2"/>
        <v>0</v>
      </c>
      <c r="AH28" s="101"/>
      <c r="AI28" s="103" t="str">
        <f t="shared" ca="1" si="6"/>
        <v>#</v>
      </c>
      <c r="AJ28" s="150">
        <v>0</v>
      </c>
      <c r="AK28" s="151">
        <v>0</v>
      </c>
      <c r="AL28" s="151">
        <v>0</v>
      </c>
      <c r="AM28" s="151">
        <v>0</v>
      </c>
      <c r="AN28" s="151">
        <v>0</v>
      </c>
      <c r="AO28" s="151">
        <v>0</v>
      </c>
      <c r="AP28" s="151">
        <v>0</v>
      </c>
      <c r="AQ28" s="151">
        <v>0</v>
      </c>
      <c r="AR28" s="151">
        <v>0</v>
      </c>
      <c r="AS28" s="151">
        <v>0</v>
      </c>
      <c r="AT28" s="35">
        <f t="shared" si="3"/>
        <v>0</v>
      </c>
      <c r="AU28" s="103" t="str">
        <f t="shared" si="7"/>
        <v>OK</v>
      </c>
    </row>
    <row r="29" spans="1:47" s="112" customFormat="1" ht="14.25">
      <c r="A29" s="298"/>
      <c r="B29" s="300"/>
      <c r="C29" s="302"/>
      <c r="D29" s="104" t="s">
        <v>109</v>
      </c>
      <c r="E29" s="101"/>
      <c r="F29" s="103" t="s">
        <v>105</v>
      </c>
      <c r="G29" s="34"/>
      <c r="H29" s="34"/>
      <c r="I29" s="34"/>
      <c r="J29" s="34"/>
      <c r="K29" s="34"/>
      <c r="L29" s="34"/>
      <c r="M29" s="34"/>
      <c r="N29" s="34"/>
      <c r="O29" s="34"/>
      <c r="P29" s="34"/>
      <c r="Q29" s="35">
        <f t="shared" si="1"/>
        <v>0</v>
      </c>
      <c r="R29" s="101"/>
      <c r="S29" s="103" t="str">
        <f t="shared" ca="1" si="4"/>
        <v>#</v>
      </c>
      <c r="T29" s="34"/>
      <c r="U29" s="101"/>
      <c r="V29" s="103" t="str">
        <f t="shared" ca="1" si="5"/>
        <v>#</v>
      </c>
      <c r="W29" s="34"/>
      <c r="X29" s="34"/>
      <c r="Y29" s="34"/>
      <c r="Z29" s="34"/>
      <c r="AA29" s="34"/>
      <c r="AB29" s="34"/>
      <c r="AC29" s="34"/>
      <c r="AD29" s="34"/>
      <c r="AE29" s="34"/>
      <c r="AF29" s="34"/>
      <c r="AG29" s="35">
        <f t="shared" si="2"/>
        <v>0</v>
      </c>
      <c r="AH29" s="101"/>
      <c r="AI29" s="103" t="str">
        <f t="shared" ca="1" si="6"/>
        <v>#</v>
      </c>
      <c r="AJ29" s="34"/>
      <c r="AK29" s="34"/>
      <c r="AL29" s="34"/>
      <c r="AM29" s="34"/>
      <c r="AN29" s="34"/>
      <c r="AO29" s="34"/>
      <c r="AP29" s="34"/>
      <c r="AQ29" s="34"/>
      <c r="AR29" s="34"/>
      <c r="AS29" s="34"/>
      <c r="AT29" s="35">
        <f t="shared" si="3"/>
        <v>0</v>
      </c>
      <c r="AU29" s="103" t="str">
        <f t="shared" si="7"/>
        <v>OK</v>
      </c>
    </row>
    <row r="30" spans="1:47" s="112" customFormat="1" ht="14.25">
      <c r="A30" s="298"/>
      <c r="B30" s="300"/>
      <c r="C30" s="302"/>
      <c r="D30" s="104" t="s">
        <v>108</v>
      </c>
      <c r="E30" s="101"/>
      <c r="F30" s="103" t="s">
        <v>105</v>
      </c>
      <c r="G30" s="34"/>
      <c r="H30" s="34"/>
      <c r="I30" s="34"/>
      <c r="J30" s="34"/>
      <c r="K30" s="34"/>
      <c r="L30" s="34"/>
      <c r="M30" s="34"/>
      <c r="N30" s="34"/>
      <c r="O30" s="34"/>
      <c r="P30" s="34"/>
      <c r="Q30" s="35">
        <f t="shared" si="1"/>
        <v>0</v>
      </c>
      <c r="R30" s="101"/>
      <c r="S30" s="103" t="str">
        <f t="shared" ca="1" si="4"/>
        <v>#</v>
      </c>
      <c r="T30" s="34"/>
      <c r="U30" s="101"/>
      <c r="V30" s="103" t="str">
        <f t="shared" ca="1" si="5"/>
        <v>#</v>
      </c>
      <c r="W30" s="34"/>
      <c r="X30" s="34"/>
      <c r="Y30" s="34"/>
      <c r="Z30" s="34"/>
      <c r="AA30" s="34"/>
      <c r="AB30" s="34"/>
      <c r="AC30" s="34"/>
      <c r="AD30" s="34"/>
      <c r="AE30" s="34"/>
      <c r="AF30" s="34"/>
      <c r="AG30" s="35">
        <f t="shared" si="2"/>
        <v>0</v>
      </c>
      <c r="AH30" s="101"/>
      <c r="AI30" s="103" t="str">
        <f t="shared" ca="1" si="6"/>
        <v>#</v>
      </c>
      <c r="AJ30" s="34"/>
      <c r="AK30" s="34"/>
      <c r="AL30" s="34"/>
      <c r="AM30" s="34"/>
      <c r="AN30" s="34"/>
      <c r="AO30" s="34"/>
      <c r="AP30" s="34"/>
      <c r="AQ30" s="34"/>
      <c r="AR30" s="34"/>
      <c r="AS30" s="34"/>
      <c r="AT30" s="35">
        <f t="shared" si="3"/>
        <v>0</v>
      </c>
      <c r="AU30" s="103" t="str">
        <f t="shared" si="7"/>
        <v>OK</v>
      </c>
    </row>
    <row r="31" spans="1:47" s="112" customFormat="1" ht="14.25">
      <c r="A31" s="298"/>
      <c r="B31" s="300"/>
      <c r="C31" s="302"/>
      <c r="D31" s="104" t="s">
        <v>58</v>
      </c>
      <c r="E31" s="101"/>
      <c r="F31" s="103" t="s">
        <v>105</v>
      </c>
      <c r="G31" s="34"/>
      <c r="H31" s="34"/>
      <c r="I31" s="34"/>
      <c r="J31" s="34"/>
      <c r="K31" s="34"/>
      <c r="L31" s="34"/>
      <c r="M31" s="34"/>
      <c r="N31" s="34"/>
      <c r="O31" s="34"/>
      <c r="P31" s="34"/>
      <c r="Q31" s="35">
        <f t="shared" si="1"/>
        <v>0</v>
      </c>
      <c r="R31" s="101"/>
      <c r="S31" s="103" t="str">
        <f t="shared" ca="1" si="4"/>
        <v>#</v>
      </c>
      <c r="T31" s="34"/>
      <c r="U31" s="101"/>
      <c r="V31" s="103" t="str">
        <f t="shared" ca="1" si="5"/>
        <v>#</v>
      </c>
      <c r="W31" s="34"/>
      <c r="X31" s="34"/>
      <c r="Y31" s="34"/>
      <c r="Z31" s="34"/>
      <c r="AA31" s="34"/>
      <c r="AB31" s="34"/>
      <c r="AC31" s="34"/>
      <c r="AD31" s="34"/>
      <c r="AE31" s="34"/>
      <c r="AF31" s="34"/>
      <c r="AG31" s="35">
        <f t="shared" si="2"/>
        <v>0</v>
      </c>
      <c r="AH31" s="101"/>
      <c r="AI31" s="103" t="str">
        <f t="shared" ca="1" si="6"/>
        <v>#</v>
      </c>
      <c r="AJ31" s="34"/>
      <c r="AK31" s="34"/>
      <c r="AL31" s="34"/>
      <c r="AM31" s="34"/>
      <c r="AN31" s="34"/>
      <c r="AO31" s="34"/>
      <c r="AP31" s="34"/>
      <c r="AQ31" s="34"/>
      <c r="AR31" s="34"/>
      <c r="AS31" s="34"/>
      <c r="AT31" s="35">
        <f t="shared" si="3"/>
        <v>0</v>
      </c>
      <c r="AU31" s="103" t="str">
        <f t="shared" si="7"/>
        <v>OK</v>
      </c>
    </row>
    <row r="32" spans="1:47" s="112" customFormat="1" ht="14.25">
      <c r="A32" s="298"/>
      <c r="B32" s="300"/>
      <c r="C32" s="302"/>
      <c r="D32" s="104" t="s">
        <v>107</v>
      </c>
      <c r="E32" s="101"/>
      <c r="F32" s="103" t="s">
        <v>105</v>
      </c>
      <c r="G32" s="34"/>
      <c r="H32" s="34"/>
      <c r="I32" s="34"/>
      <c r="J32" s="34"/>
      <c r="K32" s="34"/>
      <c r="L32" s="34"/>
      <c r="M32" s="34"/>
      <c r="N32" s="34"/>
      <c r="O32" s="34"/>
      <c r="P32" s="34"/>
      <c r="Q32" s="35">
        <f t="shared" si="1"/>
        <v>0</v>
      </c>
      <c r="R32" s="101"/>
      <c r="S32" s="103" t="str">
        <f t="shared" ca="1" si="4"/>
        <v>#</v>
      </c>
      <c r="T32" s="34"/>
      <c r="U32" s="101"/>
      <c r="V32" s="103" t="str">
        <f t="shared" ca="1" si="5"/>
        <v>#</v>
      </c>
      <c r="W32" s="34"/>
      <c r="X32" s="34"/>
      <c r="Y32" s="34"/>
      <c r="Z32" s="34"/>
      <c r="AA32" s="34"/>
      <c r="AB32" s="34"/>
      <c r="AC32" s="34"/>
      <c r="AD32" s="34"/>
      <c r="AE32" s="34"/>
      <c r="AF32" s="34"/>
      <c r="AG32" s="35">
        <f t="shared" si="2"/>
        <v>0</v>
      </c>
      <c r="AH32" s="101"/>
      <c r="AI32" s="103" t="str">
        <f t="shared" ca="1" si="6"/>
        <v>#</v>
      </c>
      <c r="AJ32" s="34"/>
      <c r="AK32" s="34"/>
      <c r="AL32" s="34"/>
      <c r="AM32" s="34"/>
      <c r="AN32" s="34"/>
      <c r="AO32" s="34"/>
      <c r="AP32" s="34"/>
      <c r="AQ32" s="34"/>
      <c r="AR32" s="34"/>
      <c r="AS32" s="34"/>
      <c r="AT32" s="35">
        <f t="shared" si="3"/>
        <v>0</v>
      </c>
      <c r="AU32" s="103" t="str">
        <f t="shared" si="7"/>
        <v>OK</v>
      </c>
    </row>
    <row r="33" spans="1:47" s="112" customFormat="1" ht="14.25">
      <c r="A33" s="298"/>
      <c r="B33" s="300"/>
      <c r="C33" s="302"/>
      <c r="D33" s="104" t="s">
        <v>106</v>
      </c>
      <c r="E33" s="101"/>
      <c r="F33" s="103" t="s">
        <v>105</v>
      </c>
      <c r="G33" s="150">
        <v>0</v>
      </c>
      <c r="H33" s="151">
        <v>0</v>
      </c>
      <c r="I33" s="151">
        <v>0</v>
      </c>
      <c r="J33" s="151">
        <v>0</v>
      </c>
      <c r="K33" s="151">
        <v>0</v>
      </c>
      <c r="L33" s="151">
        <v>0</v>
      </c>
      <c r="M33" s="151">
        <v>0</v>
      </c>
      <c r="N33" s="151">
        <v>0</v>
      </c>
      <c r="O33" s="151">
        <v>0</v>
      </c>
      <c r="P33" s="151">
        <v>0</v>
      </c>
      <c r="Q33" s="35">
        <f t="shared" si="1"/>
        <v>0</v>
      </c>
      <c r="R33" s="101"/>
      <c r="S33" s="103" t="str">
        <f t="shared" ca="1" si="4"/>
        <v>#</v>
      </c>
      <c r="T33" s="106">
        <v>0</v>
      </c>
      <c r="U33" s="101"/>
      <c r="V33" s="103" t="str">
        <f t="shared" ca="1" si="5"/>
        <v>#</v>
      </c>
      <c r="W33" s="150">
        <v>0</v>
      </c>
      <c r="X33" s="151">
        <v>0</v>
      </c>
      <c r="Y33" s="151">
        <v>0</v>
      </c>
      <c r="Z33" s="151">
        <v>0</v>
      </c>
      <c r="AA33" s="151">
        <v>0</v>
      </c>
      <c r="AB33" s="151">
        <v>0</v>
      </c>
      <c r="AC33" s="151">
        <v>0</v>
      </c>
      <c r="AD33" s="151">
        <v>0</v>
      </c>
      <c r="AE33" s="151">
        <v>0</v>
      </c>
      <c r="AF33" s="151">
        <v>0</v>
      </c>
      <c r="AG33" s="35">
        <f t="shared" si="2"/>
        <v>0</v>
      </c>
      <c r="AH33" s="101"/>
      <c r="AI33" s="103" t="str">
        <f t="shared" ca="1" si="6"/>
        <v>#</v>
      </c>
      <c r="AJ33" s="150">
        <v>0</v>
      </c>
      <c r="AK33" s="151">
        <v>0</v>
      </c>
      <c r="AL33" s="151">
        <v>0</v>
      </c>
      <c r="AM33" s="151">
        <v>0</v>
      </c>
      <c r="AN33" s="151">
        <v>0</v>
      </c>
      <c r="AO33" s="151">
        <v>0</v>
      </c>
      <c r="AP33" s="151">
        <v>0</v>
      </c>
      <c r="AQ33" s="151">
        <v>0</v>
      </c>
      <c r="AR33" s="151">
        <v>0</v>
      </c>
      <c r="AS33" s="151">
        <v>0</v>
      </c>
      <c r="AT33" s="35">
        <f t="shared" si="3"/>
        <v>0</v>
      </c>
      <c r="AU33" s="103" t="str">
        <f t="shared" si="7"/>
        <v>OK</v>
      </c>
    </row>
    <row r="34" spans="1:47" s="112" customFormat="1" ht="14.25">
      <c r="A34" s="298"/>
      <c r="B34" s="301"/>
      <c r="C34" s="105" t="s">
        <v>393</v>
      </c>
      <c r="D34" s="104"/>
      <c r="E34" s="101"/>
      <c r="F34" s="103" t="s">
        <v>105</v>
      </c>
      <c r="G34" s="35">
        <f t="shared" ref="G34:P34" si="8">SUM(G16:G33)</f>
        <v>0</v>
      </c>
      <c r="H34" s="35">
        <f t="shared" si="8"/>
        <v>0.20001097044236824</v>
      </c>
      <c r="I34" s="35">
        <f t="shared" si="8"/>
        <v>0</v>
      </c>
      <c r="J34" s="35">
        <f t="shared" si="8"/>
        <v>0.15537568076843836</v>
      </c>
      <c r="K34" s="35">
        <f t="shared" si="8"/>
        <v>9.2808084142505687E-2</v>
      </c>
      <c r="L34" s="35">
        <f t="shared" si="8"/>
        <v>0.44707500793162069</v>
      </c>
      <c r="M34" s="35">
        <f t="shared" si="8"/>
        <v>0</v>
      </c>
      <c r="N34" s="35">
        <f t="shared" si="8"/>
        <v>0</v>
      </c>
      <c r="O34" s="35">
        <f t="shared" si="8"/>
        <v>0</v>
      </c>
      <c r="P34" s="35">
        <f t="shared" si="8"/>
        <v>0</v>
      </c>
      <c r="Q34" s="94">
        <f t="shared" si="1"/>
        <v>0.89526974328493303</v>
      </c>
      <c r="R34" s="101"/>
      <c r="S34" s="103" t="str">
        <f t="shared" ca="1" si="4"/>
        <v>#</v>
      </c>
      <c r="T34" s="103"/>
      <c r="U34" s="101"/>
      <c r="V34" s="103" t="str">
        <f t="shared" ca="1" si="5"/>
        <v>#</v>
      </c>
      <c r="W34" s="35">
        <f t="shared" ref="W34:AF34" si="9">SUM(W16:W33)</f>
        <v>0</v>
      </c>
      <c r="X34" s="35">
        <f t="shared" si="9"/>
        <v>8</v>
      </c>
      <c r="Y34" s="35">
        <f t="shared" si="9"/>
        <v>0</v>
      </c>
      <c r="Z34" s="35">
        <f t="shared" si="9"/>
        <v>2</v>
      </c>
      <c r="AA34" s="35">
        <f t="shared" si="9"/>
        <v>1</v>
      </c>
      <c r="AB34" s="35">
        <f t="shared" si="9"/>
        <v>4</v>
      </c>
      <c r="AC34" s="35">
        <f t="shared" si="9"/>
        <v>0</v>
      </c>
      <c r="AD34" s="35">
        <f t="shared" si="9"/>
        <v>0</v>
      </c>
      <c r="AE34" s="35">
        <f t="shared" si="9"/>
        <v>0</v>
      </c>
      <c r="AF34" s="35">
        <f t="shared" si="9"/>
        <v>0</v>
      </c>
      <c r="AG34" s="94">
        <f>SUM(W34:AF34)</f>
        <v>15</v>
      </c>
      <c r="AH34" s="101"/>
      <c r="AI34" s="103" t="str">
        <f t="shared" ca="1" si="6"/>
        <v>#</v>
      </c>
      <c r="AJ34" s="35">
        <f t="shared" ref="AJ34:AS34" si="10">SUM(AJ16:AJ33)</f>
        <v>11</v>
      </c>
      <c r="AK34" s="35">
        <f t="shared" si="10"/>
        <v>1</v>
      </c>
      <c r="AL34" s="35">
        <f t="shared" si="10"/>
        <v>0</v>
      </c>
      <c r="AM34" s="35">
        <f t="shared" si="10"/>
        <v>0</v>
      </c>
      <c r="AN34" s="35">
        <f t="shared" si="10"/>
        <v>0</v>
      </c>
      <c r="AO34" s="35">
        <f t="shared" si="10"/>
        <v>0</v>
      </c>
      <c r="AP34" s="35">
        <f t="shared" si="10"/>
        <v>3</v>
      </c>
      <c r="AQ34" s="35">
        <f t="shared" si="10"/>
        <v>0</v>
      </c>
      <c r="AR34" s="35">
        <f t="shared" si="10"/>
        <v>0</v>
      </c>
      <c r="AS34" s="35">
        <f t="shared" si="10"/>
        <v>0</v>
      </c>
      <c r="AT34" s="94">
        <f>SUM(AJ34:AS34)</f>
        <v>15</v>
      </c>
      <c r="AU34" s="103" t="str">
        <f t="shared" si="7"/>
        <v>OK</v>
      </c>
    </row>
    <row r="35" spans="1:47" ht="15" thickBot="1">
      <c r="A35" s="299" t="s">
        <v>25</v>
      </c>
      <c r="B35" s="299" t="s">
        <v>385</v>
      </c>
      <c r="C35" s="111"/>
      <c r="D35" s="104"/>
      <c r="F35" s="110" t="s">
        <v>53</v>
      </c>
      <c r="G35" s="109" t="s">
        <v>14</v>
      </c>
      <c r="H35" s="21" t="s">
        <v>15</v>
      </c>
      <c r="I35" s="22" t="s">
        <v>16</v>
      </c>
      <c r="J35" s="23" t="s">
        <v>17</v>
      </c>
      <c r="K35" s="24" t="s">
        <v>18</v>
      </c>
      <c r="L35" s="25" t="s">
        <v>19</v>
      </c>
      <c r="M35" s="26" t="s">
        <v>20</v>
      </c>
      <c r="N35" s="29" t="s">
        <v>21</v>
      </c>
      <c r="O35" s="27" t="s">
        <v>22</v>
      </c>
      <c r="P35" s="31" t="s">
        <v>23</v>
      </c>
      <c r="Q35" s="108" t="s">
        <v>29</v>
      </c>
      <c r="S35" s="110" t="s">
        <v>53</v>
      </c>
      <c r="T35" s="110" t="s">
        <v>94</v>
      </c>
      <c r="V35" s="110" t="s">
        <v>53</v>
      </c>
      <c r="W35" s="109" t="s">
        <v>14</v>
      </c>
      <c r="X35" s="21" t="s">
        <v>15</v>
      </c>
      <c r="Y35" s="22" t="s">
        <v>16</v>
      </c>
      <c r="Z35" s="23" t="s">
        <v>17</v>
      </c>
      <c r="AA35" s="24" t="s">
        <v>18</v>
      </c>
      <c r="AB35" s="25" t="s">
        <v>19</v>
      </c>
      <c r="AC35" s="26" t="s">
        <v>20</v>
      </c>
      <c r="AD35" s="29" t="s">
        <v>21</v>
      </c>
      <c r="AE35" s="27" t="s">
        <v>22</v>
      </c>
      <c r="AF35" s="31" t="s">
        <v>23</v>
      </c>
      <c r="AG35" s="108" t="s">
        <v>29</v>
      </c>
      <c r="AI35" s="110" t="s">
        <v>53</v>
      </c>
      <c r="AJ35" s="109" t="s">
        <v>5</v>
      </c>
      <c r="AK35" s="21" t="s">
        <v>6</v>
      </c>
      <c r="AL35" s="22" t="s">
        <v>7</v>
      </c>
      <c r="AM35" s="23" t="s">
        <v>8</v>
      </c>
      <c r="AN35" s="24" t="s">
        <v>9</v>
      </c>
      <c r="AO35" s="25" t="s">
        <v>116</v>
      </c>
      <c r="AP35" s="26" t="s">
        <v>117</v>
      </c>
      <c r="AQ35" s="29" t="s">
        <v>118</v>
      </c>
      <c r="AR35" s="27" t="s">
        <v>119</v>
      </c>
      <c r="AS35" s="31" t="s">
        <v>120</v>
      </c>
      <c r="AT35" s="108" t="s">
        <v>29</v>
      </c>
      <c r="AU35" s="108" t="s">
        <v>47</v>
      </c>
    </row>
    <row r="36" spans="1:47" ht="14.25">
      <c r="A36" s="300"/>
      <c r="B36" s="300"/>
      <c r="C36" s="107" t="s">
        <v>394</v>
      </c>
      <c r="D36" s="104"/>
      <c r="F36" s="103" t="s">
        <v>205</v>
      </c>
      <c r="G36" s="103"/>
      <c r="H36" s="103"/>
      <c r="I36" s="103"/>
      <c r="J36" s="103"/>
      <c r="K36" s="103"/>
      <c r="L36" s="103"/>
      <c r="M36" s="103"/>
      <c r="N36" s="103"/>
      <c r="O36" s="103"/>
      <c r="P36" s="151">
        <v>0</v>
      </c>
      <c r="Q36" s="35">
        <f t="shared" ref="Q36:Q54" si="11">SUM(G36:P36)</f>
        <v>0</v>
      </c>
      <c r="S36" s="103"/>
      <c r="T36" s="34"/>
      <c r="V36" s="103"/>
      <c r="W36" s="34"/>
      <c r="X36" s="34"/>
      <c r="Y36" s="34"/>
      <c r="Z36" s="34"/>
      <c r="AA36" s="34"/>
      <c r="AB36" s="34"/>
      <c r="AC36" s="34"/>
      <c r="AD36" s="34"/>
      <c r="AE36" s="34"/>
      <c r="AF36" s="34"/>
      <c r="AG36" s="35">
        <f t="shared" ref="AG36:AG55" si="12">SUM(W36:AF36)</f>
        <v>0</v>
      </c>
      <c r="AI36" s="103"/>
      <c r="AJ36" s="34"/>
      <c r="AK36" s="34"/>
      <c r="AL36" s="34"/>
      <c r="AM36" s="34"/>
      <c r="AN36" s="34"/>
      <c r="AO36" s="34"/>
      <c r="AP36" s="34"/>
      <c r="AQ36" s="34"/>
      <c r="AR36" s="34"/>
      <c r="AS36" s="34"/>
      <c r="AT36" s="35">
        <f t="shared" ref="AT36:AT55" si="13">SUM(AJ36:AS36)</f>
        <v>0</v>
      </c>
      <c r="AU36" s="103"/>
    </row>
    <row r="37" spans="1:47" ht="14.25">
      <c r="A37" s="300"/>
      <c r="B37" s="300"/>
      <c r="C37" s="105" t="s">
        <v>223</v>
      </c>
      <c r="D37" s="104"/>
      <c r="F37" s="103" t="s">
        <v>105</v>
      </c>
      <c r="G37" s="35">
        <f>G34</f>
        <v>0</v>
      </c>
      <c r="H37" s="35">
        <f t="shared" ref="H37:P37" si="14">H34</f>
        <v>0.20001097044236824</v>
      </c>
      <c r="I37" s="35">
        <f t="shared" si="14"/>
        <v>0</v>
      </c>
      <c r="J37" s="35">
        <f t="shared" si="14"/>
        <v>0.15537568076843836</v>
      </c>
      <c r="K37" s="35">
        <f t="shared" si="14"/>
        <v>9.2808084142505687E-2</v>
      </c>
      <c r="L37" s="35">
        <f t="shared" si="14"/>
        <v>0.44707500793162069</v>
      </c>
      <c r="M37" s="35">
        <f t="shared" si="14"/>
        <v>0</v>
      </c>
      <c r="N37" s="35">
        <f t="shared" si="14"/>
        <v>0</v>
      </c>
      <c r="O37" s="35">
        <f t="shared" si="14"/>
        <v>0</v>
      </c>
      <c r="P37" s="35">
        <f t="shared" si="14"/>
        <v>0</v>
      </c>
      <c r="Q37" s="35">
        <f t="shared" si="11"/>
        <v>0.89526974328493303</v>
      </c>
      <c r="S37" s="103" t="str">
        <f ca="1">$X$12</f>
        <v>#</v>
      </c>
      <c r="T37" s="34"/>
      <c r="V37" s="103" t="str">
        <f ca="1">$X$12</f>
        <v>#</v>
      </c>
      <c r="W37" s="35">
        <f t="shared" ref="W37:AF37" si="15">W34</f>
        <v>0</v>
      </c>
      <c r="X37" s="35">
        <f t="shared" si="15"/>
        <v>8</v>
      </c>
      <c r="Y37" s="35">
        <f t="shared" si="15"/>
        <v>0</v>
      </c>
      <c r="Z37" s="35">
        <f t="shared" si="15"/>
        <v>2</v>
      </c>
      <c r="AA37" s="35">
        <f t="shared" si="15"/>
        <v>1</v>
      </c>
      <c r="AB37" s="35">
        <f t="shared" si="15"/>
        <v>4</v>
      </c>
      <c r="AC37" s="35">
        <f t="shared" si="15"/>
        <v>0</v>
      </c>
      <c r="AD37" s="35">
        <f t="shared" si="15"/>
        <v>0</v>
      </c>
      <c r="AE37" s="35">
        <f t="shared" si="15"/>
        <v>0</v>
      </c>
      <c r="AF37" s="35">
        <f t="shared" si="15"/>
        <v>0</v>
      </c>
      <c r="AG37" s="35">
        <f t="shared" si="12"/>
        <v>15</v>
      </c>
      <c r="AI37" s="103" t="str">
        <f ca="1">$X$12</f>
        <v>#</v>
      </c>
      <c r="AJ37" s="35">
        <f t="shared" ref="AJ37:AS37" si="16">AJ34</f>
        <v>11</v>
      </c>
      <c r="AK37" s="35">
        <f t="shared" si="16"/>
        <v>1</v>
      </c>
      <c r="AL37" s="35">
        <f t="shared" si="16"/>
        <v>0</v>
      </c>
      <c r="AM37" s="35">
        <f t="shared" si="16"/>
        <v>0</v>
      </c>
      <c r="AN37" s="35">
        <f t="shared" si="16"/>
        <v>0</v>
      </c>
      <c r="AO37" s="35">
        <f t="shared" si="16"/>
        <v>0</v>
      </c>
      <c r="AP37" s="35">
        <f t="shared" si="16"/>
        <v>3</v>
      </c>
      <c r="AQ37" s="35">
        <f t="shared" si="16"/>
        <v>0</v>
      </c>
      <c r="AR37" s="35">
        <f t="shared" si="16"/>
        <v>0</v>
      </c>
      <c r="AS37" s="35">
        <f t="shared" si="16"/>
        <v>0</v>
      </c>
      <c r="AT37" s="35">
        <f t="shared" si="13"/>
        <v>15</v>
      </c>
      <c r="AU37" s="103" t="str">
        <f>IF(ABS(AG37-AT37)&lt;0.01,"OK","Error")</f>
        <v>OK</v>
      </c>
    </row>
    <row r="38" spans="1:47" ht="14.25">
      <c r="A38" s="300"/>
      <c r="B38" s="300"/>
      <c r="C38" s="302" t="s">
        <v>115</v>
      </c>
      <c r="D38" s="104" t="s">
        <v>206</v>
      </c>
      <c r="F38" s="103" t="s">
        <v>105</v>
      </c>
      <c r="G38" s="150">
        <v>0</v>
      </c>
      <c r="H38" s="150">
        <v>0</v>
      </c>
      <c r="I38" s="150">
        <v>0</v>
      </c>
      <c r="J38" s="150">
        <v>0</v>
      </c>
      <c r="K38" s="150">
        <v>0</v>
      </c>
      <c r="L38" s="150">
        <v>0</v>
      </c>
      <c r="M38" s="150">
        <v>0</v>
      </c>
      <c r="N38" s="150">
        <v>0</v>
      </c>
      <c r="O38" s="150">
        <v>0</v>
      </c>
      <c r="P38" s="150">
        <v>0</v>
      </c>
      <c r="Q38" s="35">
        <f t="shared" si="11"/>
        <v>0</v>
      </c>
      <c r="S38" s="103" t="str">
        <f t="shared" ref="S38:S55" ca="1" si="17">$X$12</f>
        <v>#</v>
      </c>
      <c r="T38" s="106">
        <v>0</v>
      </c>
      <c r="V38" s="103" t="str">
        <f t="shared" ref="V38:V55" ca="1" si="18">$X$12</f>
        <v>#</v>
      </c>
      <c r="W38" s="150">
        <v>0</v>
      </c>
      <c r="X38" s="150">
        <v>0</v>
      </c>
      <c r="Y38" s="150">
        <v>0</v>
      </c>
      <c r="Z38" s="150">
        <v>0</v>
      </c>
      <c r="AA38" s="150">
        <v>0</v>
      </c>
      <c r="AB38" s="150">
        <v>0</v>
      </c>
      <c r="AC38" s="150">
        <v>0</v>
      </c>
      <c r="AD38" s="150">
        <v>0</v>
      </c>
      <c r="AE38" s="150">
        <v>0</v>
      </c>
      <c r="AF38" s="150">
        <v>0</v>
      </c>
      <c r="AG38" s="35">
        <f t="shared" si="12"/>
        <v>0</v>
      </c>
      <c r="AI38" s="103" t="str">
        <f t="shared" ref="AI38:AI55" ca="1" si="19">$X$12</f>
        <v>#</v>
      </c>
      <c r="AJ38" s="150">
        <v>0</v>
      </c>
      <c r="AK38" s="150">
        <v>0</v>
      </c>
      <c r="AL38" s="150">
        <v>0</v>
      </c>
      <c r="AM38" s="150">
        <v>0</v>
      </c>
      <c r="AN38" s="150">
        <v>0</v>
      </c>
      <c r="AO38" s="150">
        <v>0</v>
      </c>
      <c r="AP38" s="150">
        <v>0</v>
      </c>
      <c r="AQ38" s="150">
        <v>0</v>
      </c>
      <c r="AR38" s="150">
        <v>0</v>
      </c>
      <c r="AS38" s="150">
        <v>0</v>
      </c>
      <c r="AT38" s="35">
        <f t="shared" si="13"/>
        <v>0</v>
      </c>
      <c r="AU38" s="103" t="str">
        <f t="shared" ref="AU38:AU55" si="20">IF(ABS(AG38-AT38)&lt;0.01,"OK","Error")</f>
        <v>OK</v>
      </c>
    </row>
    <row r="39" spans="1:47" ht="14.25">
      <c r="A39" s="300"/>
      <c r="B39" s="300"/>
      <c r="C39" s="302"/>
      <c r="D39" s="104" t="s">
        <v>207</v>
      </c>
      <c r="F39" s="103" t="s">
        <v>105</v>
      </c>
      <c r="G39" s="150">
        <v>0</v>
      </c>
      <c r="H39" s="151">
        <v>0</v>
      </c>
      <c r="I39" s="151">
        <v>0</v>
      </c>
      <c r="J39" s="151">
        <v>0</v>
      </c>
      <c r="K39" s="151">
        <v>0</v>
      </c>
      <c r="L39" s="151">
        <v>0</v>
      </c>
      <c r="M39" s="151">
        <v>0</v>
      </c>
      <c r="N39" s="151">
        <v>0</v>
      </c>
      <c r="O39" s="151">
        <v>0</v>
      </c>
      <c r="P39" s="151">
        <v>0</v>
      </c>
      <c r="Q39" s="35">
        <f t="shared" si="11"/>
        <v>0</v>
      </c>
      <c r="S39" s="103" t="str">
        <f t="shared" ca="1" si="17"/>
        <v>#</v>
      </c>
      <c r="T39" s="106">
        <v>0</v>
      </c>
      <c r="V39" s="103" t="str">
        <f t="shared" ca="1" si="18"/>
        <v>#</v>
      </c>
      <c r="W39" s="150">
        <v>0</v>
      </c>
      <c r="X39" s="151">
        <v>0</v>
      </c>
      <c r="Y39" s="151">
        <v>0</v>
      </c>
      <c r="Z39" s="151">
        <v>0</v>
      </c>
      <c r="AA39" s="151">
        <v>0</v>
      </c>
      <c r="AB39" s="151">
        <v>0</v>
      </c>
      <c r="AC39" s="151">
        <v>0</v>
      </c>
      <c r="AD39" s="151">
        <v>0</v>
      </c>
      <c r="AE39" s="151">
        <v>0</v>
      </c>
      <c r="AF39" s="151">
        <v>0</v>
      </c>
      <c r="AG39" s="35">
        <f t="shared" si="12"/>
        <v>0</v>
      </c>
      <c r="AI39" s="103" t="str">
        <f t="shared" ca="1" si="19"/>
        <v>#</v>
      </c>
      <c r="AJ39" s="150">
        <v>0</v>
      </c>
      <c r="AK39" s="151">
        <v>0</v>
      </c>
      <c r="AL39" s="151">
        <v>0</v>
      </c>
      <c r="AM39" s="151">
        <v>0</v>
      </c>
      <c r="AN39" s="151">
        <v>0</v>
      </c>
      <c r="AO39" s="151">
        <v>0</v>
      </c>
      <c r="AP39" s="151">
        <v>0</v>
      </c>
      <c r="AQ39" s="151">
        <v>0</v>
      </c>
      <c r="AR39" s="151">
        <v>0</v>
      </c>
      <c r="AS39" s="151">
        <v>0</v>
      </c>
      <c r="AT39" s="35">
        <f t="shared" si="13"/>
        <v>0</v>
      </c>
      <c r="AU39" s="103" t="str">
        <f t="shared" si="20"/>
        <v>OK</v>
      </c>
    </row>
    <row r="40" spans="1:47" ht="14.25">
      <c r="A40" s="300"/>
      <c r="B40" s="300"/>
      <c r="C40" s="302"/>
      <c r="D40" s="104" t="s">
        <v>3</v>
      </c>
      <c r="F40" s="103" t="s">
        <v>105</v>
      </c>
      <c r="G40" s="150">
        <v>0</v>
      </c>
      <c r="H40" s="151">
        <v>-3.4101887980142465E-12</v>
      </c>
      <c r="I40" s="151">
        <v>0</v>
      </c>
      <c r="J40" s="151">
        <v>-3.5399461140173116E-13</v>
      </c>
      <c r="K40" s="151">
        <v>0</v>
      </c>
      <c r="L40" s="151">
        <v>-0.33658546458674971</v>
      </c>
      <c r="M40" s="151">
        <v>0</v>
      </c>
      <c r="N40" s="151">
        <v>0.15667550229200505</v>
      </c>
      <c r="O40" s="151">
        <v>0</v>
      </c>
      <c r="P40" s="151">
        <v>0.36765536887776884</v>
      </c>
      <c r="Q40" s="35">
        <f t="shared" si="11"/>
        <v>0.18774540657926003</v>
      </c>
      <c r="S40" s="103" t="str">
        <f t="shared" ca="1" si="17"/>
        <v>#</v>
      </c>
      <c r="T40" s="34"/>
      <c r="V40" s="103" t="str">
        <f t="shared" ca="1" si="18"/>
        <v>#</v>
      </c>
      <c r="W40" s="150">
        <v>0</v>
      </c>
      <c r="X40" s="151">
        <v>0</v>
      </c>
      <c r="Y40" s="151">
        <v>0</v>
      </c>
      <c r="Z40" s="151">
        <v>0</v>
      </c>
      <c r="AA40" s="151">
        <v>0</v>
      </c>
      <c r="AB40" s="151">
        <v>-3</v>
      </c>
      <c r="AC40" s="151">
        <v>0</v>
      </c>
      <c r="AD40" s="151">
        <v>1</v>
      </c>
      <c r="AE40" s="151">
        <v>0</v>
      </c>
      <c r="AF40" s="151">
        <v>2</v>
      </c>
      <c r="AG40" s="35">
        <f t="shared" si="12"/>
        <v>0</v>
      </c>
      <c r="AI40" s="103" t="str">
        <f t="shared" ca="1" si="19"/>
        <v>#</v>
      </c>
      <c r="AJ40" s="150">
        <v>-2</v>
      </c>
      <c r="AK40" s="151">
        <v>2</v>
      </c>
      <c r="AL40" s="151">
        <v>0</v>
      </c>
      <c r="AM40" s="151">
        <v>0</v>
      </c>
      <c r="AN40" s="151">
        <v>0</v>
      </c>
      <c r="AO40" s="151">
        <v>0</v>
      </c>
      <c r="AP40" s="151">
        <v>-3</v>
      </c>
      <c r="AQ40" s="151">
        <v>3</v>
      </c>
      <c r="AR40" s="151">
        <v>0</v>
      </c>
      <c r="AS40" s="151">
        <v>0</v>
      </c>
      <c r="AT40" s="35">
        <f t="shared" si="13"/>
        <v>0</v>
      </c>
      <c r="AU40" s="103" t="str">
        <f t="shared" si="20"/>
        <v>OK</v>
      </c>
    </row>
    <row r="41" spans="1:47" ht="14.25">
      <c r="A41" s="300"/>
      <c r="B41" s="300"/>
      <c r="C41" s="302"/>
      <c r="D41" s="104" t="s">
        <v>114</v>
      </c>
      <c r="F41" s="103" t="s">
        <v>105</v>
      </c>
      <c r="G41" s="150">
        <v>0</v>
      </c>
      <c r="H41" s="151">
        <v>0</v>
      </c>
      <c r="I41" s="151">
        <v>0</v>
      </c>
      <c r="J41" s="151">
        <v>0</v>
      </c>
      <c r="K41" s="151">
        <v>0</v>
      </c>
      <c r="L41" s="151">
        <v>0</v>
      </c>
      <c r="M41" s="151">
        <v>0</v>
      </c>
      <c r="N41" s="151">
        <v>0</v>
      </c>
      <c r="O41" s="151">
        <v>0</v>
      </c>
      <c r="P41" s="151">
        <v>0</v>
      </c>
      <c r="Q41" s="35">
        <f t="shared" si="11"/>
        <v>0</v>
      </c>
      <c r="S41" s="103" t="str">
        <f t="shared" ca="1" si="17"/>
        <v>#</v>
      </c>
      <c r="T41" s="106">
        <v>0</v>
      </c>
      <c r="V41" s="103" t="str">
        <f t="shared" ca="1" si="18"/>
        <v>#</v>
      </c>
      <c r="W41" s="150">
        <v>0</v>
      </c>
      <c r="X41" s="151">
        <v>0</v>
      </c>
      <c r="Y41" s="151">
        <v>0</v>
      </c>
      <c r="Z41" s="151">
        <v>0</v>
      </c>
      <c r="AA41" s="151">
        <v>0</v>
      </c>
      <c r="AB41" s="151">
        <v>0</v>
      </c>
      <c r="AC41" s="151">
        <v>0</v>
      </c>
      <c r="AD41" s="151">
        <v>0</v>
      </c>
      <c r="AE41" s="151">
        <v>0</v>
      </c>
      <c r="AF41" s="151">
        <v>0</v>
      </c>
      <c r="AG41" s="35">
        <f t="shared" si="12"/>
        <v>0</v>
      </c>
      <c r="AI41" s="103" t="str">
        <f t="shared" ca="1" si="19"/>
        <v>#</v>
      </c>
      <c r="AJ41" s="150">
        <v>0</v>
      </c>
      <c r="AK41" s="151">
        <v>0</v>
      </c>
      <c r="AL41" s="151">
        <v>0</v>
      </c>
      <c r="AM41" s="151">
        <v>0</v>
      </c>
      <c r="AN41" s="151">
        <v>0</v>
      </c>
      <c r="AO41" s="151">
        <v>0</v>
      </c>
      <c r="AP41" s="151">
        <v>0</v>
      </c>
      <c r="AQ41" s="151">
        <v>0</v>
      </c>
      <c r="AR41" s="151">
        <v>0</v>
      </c>
      <c r="AS41" s="151">
        <v>0</v>
      </c>
      <c r="AT41" s="35">
        <f t="shared" si="13"/>
        <v>0</v>
      </c>
      <c r="AU41" s="103" t="str">
        <f t="shared" si="20"/>
        <v>OK</v>
      </c>
    </row>
    <row r="42" spans="1:47" ht="14.25">
      <c r="A42" s="300"/>
      <c r="B42" s="300"/>
      <c r="C42" s="302"/>
      <c r="D42" s="104" t="s">
        <v>104</v>
      </c>
      <c r="F42" s="103" t="s">
        <v>105</v>
      </c>
      <c r="G42" s="34"/>
      <c r="H42" s="34"/>
      <c r="I42" s="34"/>
      <c r="J42" s="34"/>
      <c r="K42" s="34"/>
      <c r="L42" s="34"/>
      <c r="M42" s="34"/>
      <c r="N42" s="34"/>
      <c r="O42" s="34"/>
      <c r="P42" s="34"/>
      <c r="Q42" s="35">
        <f t="shared" si="11"/>
        <v>0</v>
      </c>
      <c r="S42" s="103" t="str">
        <f t="shared" ca="1" si="17"/>
        <v>#</v>
      </c>
      <c r="T42" s="34"/>
      <c r="V42" s="103" t="str">
        <f t="shared" ca="1" si="18"/>
        <v>#</v>
      </c>
      <c r="W42" s="34"/>
      <c r="X42" s="34"/>
      <c r="Y42" s="34"/>
      <c r="Z42" s="34"/>
      <c r="AA42" s="34"/>
      <c r="AB42" s="34"/>
      <c r="AC42" s="34"/>
      <c r="AD42" s="34"/>
      <c r="AE42" s="34"/>
      <c r="AF42" s="34"/>
      <c r="AG42" s="35">
        <f t="shared" si="12"/>
        <v>0</v>
      </c>
      <c r="AI42" s="103" t="str">
        <f t="shared" ca="1" si="19"/>
        <v>#</v>
      </c>
      <c r="AJ42" s="34"/>
      <c r="AK42" s="34"/>
      <c r="AL42" s="34"/>
      <c r="AM42" s="34"/>
      <c r="AN42" s="34"/>
      <c r="AO42" s="34"/>
      <c r="AP42" s="34"/>
      <c r="AQ42" s="34"/>
      <c r="AR42" s="34"/>
      <c r="AS42" s="34"/>
      <c r="AT42" s="35">
        <f t="shared" si="13"/>
        <v>0</v>
      </c>
      <c r="AU42" s="103" t="str">
        <f t="shared" si="20"/>
        <v>OK</v>
      </c>
    </row>
    <row r="43" spans="1:47" ht="14.25">
      <c r="A43" s="300"/>
      <c r="B43" s="300"/>
      <c r="C43" s="302"/>
      <c r="D43" s="104" t="s">
        <v>113</v>
      </c>
      <c r="F43" s="103" t="s">
        <v>105</v>
      </c>
      <c r="G43" s="150">
        <v>0</v>
      </c>
      <c r="H43" s="151">
        <v>0</v>
      </c>
      <c r="I43" s="151">
        <v>0</v>
      </c>
      <c r="J43" s="151">
        <v>0</v>
      </c>
      <c r="K43" s="151">
        <v>0</v>
      </c>
      <c r="L43" s="151">
        <v>0</v>
      </c>
      <c r="M43" s="151">
        <v>0</v>
      </c>
      <c r="N43" s="151">
        <v>0</v>
      </c>
      <c r="O43" s="151">
        <v>0</v>
      </c>
      <c r="P43" s="151">
        <v>0</v>
      </c>
      <c r="Q43" s="35">
        <f t="shared" si="11"/>
        <v>0</v>
      </c>
      <c r="S43" s="103" t="str">
        <f t="shared" ca="1" si="17"/>
        <v>#</v>
      </c>
      <c r="T43" s="106">
        <v>0</v>
      </c>
      <c r="V43" s="103" t="str">
        <f t="shared" ca="1" si="18"/>
        <v>#</v>
      </c>
      <c r="W43" s="150">
        <v>0</v>
      </c>
      <c r="X43" s="151">
        <v>0</v>
      </c>
      <c r="Y43" s="151">
        <v>0</v>
      </c>
      <c r="Z43" s="151">
        <v>0</v>
      </c>
      <c r="AA43" s="151">
        <v>0</v>
      </c>
      <c r="AB43" s="151">
        <v>0</v>
      </c>
      <c r="AC43" s="151">
        <v>0</v>
      </c>
      <c r="AD43" s="151">
        <v>0</v>
      </c>
      <c r="AE43" s="151">
        <v>0</v>
      </c>
      <c r="AF43" s="151">
        <v>0</v>
      </c>
      <c r="AG43" s="35">
        <f t="shared" si="12"/>
        <v>0</v>
      </c>
      <c r="AI43" s="103" t="str">
        <f t="shared" ca="1" si="19"/>
        <v>#</v>
      </c>
      <c r="AJ43" s="150">
        <v>0</v>
      </c>
      <c r="AK43" s="151">
        <v>0</v>
      </c>
      <c r="AL43" s="151">
        <v>0</v>
      </c>
      <c r="AM43" s="151">
        <v>0</v>
      </c>
      <c r="AN43" s="151">
        <v>0</v>
      </c>
      <c r="AO43" s="151">
        <v>0</v>
      </c>
      <c r="AP43" s="151">
        <v>0</v>
      </c>
      <c r="AQ43" s="151">
        <v>0</v>
      </c>
      <c r="AR43" s="151">
        <v>0</v>
      </c>
      <c r="AS43" s="151">
        <v>0</v>
      </c>
      <c r="AT43" s="35">
        <f t="shared" si="13"/>
        <v>0</v>
      </c>
      <c r="AU43" s="103" t="str">
        <f t="shared" si="20"/>
        <v>OK</v>
      </c>
    </row>
    <row r="44" spans="1:47" ht="14.25">
      <c r="A44" s="300"/>
      <c r="B44" s="300"/>
      <c r="C44" s="302"/>
      <c r="D44" s="104" t="s">
        <v>389</v>
      </c>
      <c r="F44" s="103" t="s">
        <v>105</v>
      </c>
      <c r="G44" s="150">
        <v>0</v>
      </c>
      <c r="H44" s="151">
        <v>0</v>
      </c>
      <c r="I44" s="151">
        <v>0</v>
      </c>
      <c r="J44" s="151">
        <v>0</v>
      </c>
      <c r="K44" s="151">
        <v>0</v>
      </c>
      <c r="L44" s="151">
        <v>0</v>
      </c>
      <c r="M44" s="151">
        <v>0</v>
      </c>
      <c r="N44" s="151">
        <v>0</v>
      </c>
      <c r="O44" s="151">
        <v>0</v>
      </c>
      <c r="P44" s="151">
        <v>0</v>
      </c>
      <c r="Q44" s="35">
        <f t="shared" si="11"/>
        <v>0</v>
      </c>
      <c r="S44" s="103" t="str">
        <f t="shared" ca="1" si="17"/>
        <v>#</v>
      </c>
      <c r="T44" s="106">
        <v>0</v>
      </c>
      <c r="V44" s="103" t="str">
        <f t="shared" ca="1" si="18"/>
        <v>#</v>
      </c>
      <c r="W44" s="150">
        <v>0</v>
      </c>
      <c r="X44" s="151">
        <v>0</v>
      </c>
      <c r="Y44" s="151">
        <v>0</v>
      </c>
      <c r="Z44" s="151">
        <v>0</v>
      </c>
      <c r="AA44" s="151">
        <v>0</v>
      </c>
      <c r="AB44" s="151">
        <v>0</v>
      </c>
      <c r="AC44" s="151">
        <v>0</v>
      </c>
      <c r="AD44" s="151">
        <v>0</v>
      </c>
      <c r="AE44" s="151">
        <v>0</v>
      </c>
      <c r="AF44" s="151">
        <v>0</v>
      </c>
      <c r="AG44" s="35">
        <f t="shared" si="12"/>
        <v>0</v>
      </c>
      <c r="AI44" s="103" t="str">
        <f t="shared" ca="1" si="19"/>
        <v>#</v>
      </c>
      <c r="AJ44" s="150">
        <v>0</v>
      </c>
      <c r="AK44" s="151">
        <v>0</v>
      </c>
      <c r="AL44" s="151">
        <v>0</v>
      </c>
      <c r="AM44" s="151">
        <v>0</v>
      </c>
      <c r="AN44" s="151">
        <v>0</v>
      </c>
      <c r="AO44" s="151">
        <v>0</v>
      </c>
      <c r="AP44" s="151">
        <v>0</v>
      </c>
      <c r="AQ44" s="151">
        <v>0</v>
      </c>
      <c r="AR44" s="151">
        <v>0</v>
      </c>
      <c r="AS44" s="151">
        <v>0</v>
      </c>
      <c r="AT44" s="35">
        <f t="shared" si="13"/>
        <v>0</v>
      </c>
      <c r="AU44" s="103" t="str">
        <f t="shared" si="20"/>
        <v>OK</v>
      </c>
    </row>
    <row r="45" spans="1:47" ht="14.25">
      <c r="A45" s="300"/>
      <c r="B45" s="300"/>
      <c r="C45" s="302"/>
      <c r="D45" s="104" t="s">
        <v>112</v>
      </c>
      <c r="F45" s="103" t="s">
        <v>105</v>
      </c>
      <c r="G45" s="150">
        <v>0</v>
      </c>
      <c r="H45" s="151">
        <v>0</v>
      </c>
      <c r="I45" s="151">
        <v>0</v>
      </c>
      <c r="J45" s="151">
        <v>0</v>
      </c>
      <c r="K45" s="151">
        <v>0</v>
      </c>
      <c r="L45" s="151">
        <v>0</v>
      </c>
      <c r="M45" s="151">
        <v>0</v>
      </c>
      <c r="N45" s="151">
        <v>0</v>
      </c>
      <c r="O45" s="151">
        <v>0</v>
      </c>
      <c r="P45" s="151">
        <v>0</v>
      </c>
      <c r="Q45" s="35">
        <f t="shared" si="11"/>
        <v>0</v>
      </c>
      <c r="S45" s="103" t="str">
        <f t="shared" ca="1" si="17"/>
        <v>#</v>
      </c>
      <c r="T45" s="106">
        <v>0</v>
      </c>
      <c r="V45" s="103" t="str">
        <f t="shared" ca="1" si="18"/>
        <v>#</v>
      </c>
      <c r="W45" s="150">
        <v>0</v>
      </c>
      <c r="X45" s="151">
        <v>0</v>
      </c>
      <c r="Y45" s="151">
        <v>0</v>
      </c>
      <c r="Z45" s="151">
        <v>0</v>
      </c>
      <c r="AA45" s="151">
        <v>0</v>
      </c>
      <c r="AB45" s="151">
        <v>0</v>
      </c>
      <c r="AC45" s="151">
        <v>0</v>
      </c>
      <c r="AD45" s="151">
        <v>0</v>
      </c>
      <c r="AE45" s="151">
        <v>0</v>
      </c>
      <c r="AF45" s="151">
        <v>0</v>
      </c>
      <c r="AG45" s="35">
        <f t="shared" si="12"/>
        <v>0</v>
      </c>
      <c r="AI45" s="103" t="str">
        <f t="shared" ca="1" si="19"/>
        <v>#</v>
      </c>
      <c r="AJ45" s="150">
        <v>0</v>
      </c>
      <c r="AK45" s="151">
        <v>0</v>
      </c>
      <c r="AL45" s="151">
        <v>0</v>
      </c>
      <c r="AM45" s="151">
        <v>0</v>
      </c>
      <c r="AN45" s="151">
        <v>0</v>
      </c>
      <c r="AO45" s="151">
        <v>0</v>
      </c>
      <c r="AP45" s="151">
        <v>0</v>
      </c>
      <c r="AQ45" s="151">
        <v>0</v>
      </c>
      <c r="AR45" s="151">
        <v>0</v>
      </c>
      <c r="AS45" s="151">
        <v>0</v>
      </c>
      <c r="AT45" s="35">
        <f t="shared" si="13"/>
        <v>0</v>
      </c>
      <c r="AU45" s="103" t="str">
        <f t="shared" si="20"/>
        <v>OK</v>
      </c>
    </row>
    <row r="46" spans="1:47" ht="14.25">
      <c r="A46" s="300"/>
      <c r="B46" s="300"/>
      <c r="C46" s="302"/>
      <c r="D46" s="104" t="s">
        <v>111</v>
      </c>
      <c r="F46" s="103" t="s">
        <v>105</v>
      </c>
      <c r="G46" s="150">
        <v>0</v>
      </c>
      <c r="H46" s="151">
        <v>0</v>
      </c>
      <c r="I46" s="151">
        <v>0</v>
      </c>
      <c r="J46" s="151">
        <v>0.13013667854571828</v>
      </c>
      <c r="K46" s="151">
        <v>0</v>
      </c>
      <c r="L46" s="151">
        <v>0</v>
      </c>
      <c r="M46" s="151">
        <v>0</v>
      </c>
      <c r="N46" s="151">
        <v>0</v>
      </c>
      <c r="O46" s="151">
        <v>0</v>
      </c>
      <c r="P46" s="151">
        <v>-0.36765536887776884</v>
      </c>
      <c r="Q46" s="35">
        <f t="shared" si="11"/>
        <v>-0.23751869033205056</v>
      </c>
      <c r="S46" s="103" t="str">
        <f t="shared" ca="1" si="17"/>
        <v>#</v>
      </c>
      <c r="T46" s="106">
        <v>2</v>
      </c>
      <c r="V46" s="103" t="str">
        <f t="shared" ca="1" si="18"/>
        <v>#</v>
      </c>
      <c r="W46" s="150">
        <v>0</v>
      </c>
      <c r="X46" s="151">
        <v>0</v>
      </c>
      <c r="Y46" s="151">
        <v>0</v>
      </c>
      <c r="Z46" s="151">
        <v>2</v>
      </c>
      <c r="AA46" s="151">
        <v>0</v>
      </c>
      <c r="AB46" s="151">
        <v>0</v>
      </c>
      <c r="AC46" s="151">
        <v>0</v>
      </c>
      <c r="AD46" s="151">
        <v>0</v>
      </c>
      <c r="AE46" s="151">
        <v>0</v>
      </c>
      <c r="AF46" s="151">
        <v>-2</v>
      </c>
      <c r="AG46" s="35">
        <f t="shared" si="12"/>
        <v>0</v>
      </c>
      <c r="AI46" s="103" t="str">
        <f t="shared" ca="1" si="19"/>
        <v>#</v>
      </c>
      <c r="AJ46" s="150">
        <v>0</v>
      </c>
      <c r="AK46" s="151">
        <v>0</v>
      </c>
      <c r="AL46" s="151">
        <v>0</v>
      </c>
      <c r="AM46" s="151">
        <v>0</v>
      </c>
      <c r="AN46" s="151">
        <v>0</v>
      </c>
      <c r="AO46" s="151">
        <v>2</v>
      </c>
      <c r="AP46" s="151">
        <v>0</v>
      </c>
      <c r="AQ46" s="151">
        <v>-2</v>
      </c>
      <c r="AR46" s="151">
        <v>0</v>
      </c>
      <c r="AS46" s="151">
        <v>0</v>
      </c>
      <c r="AT46" s="35">
        <f t="shared" si="13"/>
        <v>0</v>
      </c>
      <c r="AU46" s="103" t="str">
        <f t="shared" si="20"/>
        <v>OK</v>
      </c>
    </row>
    <row r="47" spans="1:47" ht="14.25">
      <c r="A47" s="300"/>
      <c r="B47" s="300"/>
      <c r="C47" s="302"/>
      <c r="D47" s="104" t="s">
        <v>390</v>
      </c>
      <c r="F47" s="103" t="s">
        <v>105</v>
      </c>
      <c r="G47" s="150">
        <v>0</v>
      </c>
      <c r="H47" s="151">
        <v>0</v>
      </c>
      <c r="I47" s="151">
        <v>0</v>
      </c>
      <c r="J47" s="151">
        <v>0</v>
      </c>
      <c r="K47" s="151">
        <v>0</v>
      </c>
      <c r="L47" s="151">
        <v>0</v>
      </c>
      <c r="M47" s="151">
        <v>0</v>
      </c>
      <c r="N47" s="151">
        <v>0</v>
      </c>
      <c r="O47" s="151">
        <v>0</v>
      </c>
      <c r="P47" s="151">
        <v>0</v>
      </c>
      <c r="Q47" s="35">
        <f t="shared" si="11"/>
        <v>0</v>
      </c>
      <c r="S47" s="103" t="str">
        <f t="shared" ca="1" si="17"/>
        <v>#</v>
      </c>
      <c r="T47" s="106">
        <v>0</v>
      </c>
      <c r="V47" s="103" t="str">
        <f t="shared" ca="1" si="18"/>
        <v>#</v>
      </c>
      <c r="W47" s="150">
        <v>0</v>
      </c>
      <c r="X47" s="151">
        <v>0</v>
      </c>
      <c r="Y47" s="151">
        <v>0</v>
      </c>
      <c r="Z47" s="151">
        <v>0</v>
      </c>
      <c r="AA47" s="151">
        <v>0</v>
      </c>
      <c r="AB47" s="151">
        <v>0</v>
      </c>
      <c r="AC47" s="151">
        <v>0</v>
      </c>
      <c r="AD47" s="151">
        <v>0</v>
      </c>
      <c r="AE47" s="151">
        <v>0</v>
      </c>
      <c r="AF47" s="151">
        <v>0</v>
      </c>
      <c r="AG47" s="35">
        <f t="shared" si="12"/>
        <v>0</v>
      </c>
      <c r="AI47" s="103" t="str">
        <f t="shared" ca="1" si="19"/>
        <v>#</v>
      </c>
      <c r="AJ47" s="150">
        <v>0</v>
      </c>
      <c r="AK47" s="151">
        <v>0</v>
      </c>
      <c r="AL47" s="151">
        <v>0</v>
      </c>
      <c r="AM47" s="151">
        <v>0</v>
      </c>
      <c r="AN47" s="151">
        <v>0</v>
      </c>
      <c r="AO47" s="151">
        <v>0</v>
      </c>
      <c r="AP47" s="151">
        <v>0</v>
      </c>
      <c r="AQ47" s="151">
        <v>0</v>
      </c>
      <c r="AR47" s="151">
        <v>0</v>
      </c>
      <c r="AS47" s="151">
        <v>0</v>
      </c>
      <c r="AT47" s="35">
        <f t="shared" si="13"/>
        <v>0</v>
      </c>
      <c r="AU47" s="103" t="str">
        <f t="shared" si="20"/>
        <v>OK</v>
      </c>
    </row>
    <row r="48" spans="1:47" ht="14.25">
      <c r="A48" s="300"/>
      <c r="B48" s="300"/>
      <c r="C48" s="302"/>
      <c r="D48" s="104" t="s">
        <v>110</v>
      </c>
      <c r="F48" s="103" t="s">
        <v>105</v>
      </c>
      <c r="G48" s="150">
        <v>0</v>
      </c>
      <c r="H48" s="151">
        <v>0</v>
      </c>
      <c r="I48" s="151">
        <v>0</v>
      </c>
      <c r="J48" s="151">
        <v>0</v>
      </c>
      <c r="K48" s="151">
        <v>0</v>
      </c>
      <c r="L48" s="151">
        <v>0</v>
      </c>
      <c r="M48" s="151">
        <v>0</v>
      </c>
      <c r="N48" s="151">
        <v>0</v>
      </c>
      <c r="O48" s="151">
        <v>0</v>
      </c>
      <c r="P48" s="151">
        <v>0</v>
      </c>
      <c r="Q48" s="35">
        <f t="shared" si="11"/>
        <v>0</v>
      </c>
      <c r="S48" s="103" t="str">
        <f t="shared" ca="1" si="17"/>
        <v>#</v>
      </c>
      <c r="T48" s="106">
        <v>0</v>
      </c>
      <c r="V48" s="103" t="str">
        <f t="shared" ca="1" si="18"/>
        <v>#</v>
      </c>
      <c r="W48" s="150">
        <v>0</v>
      </c>
      <c r="X48" s="151">
        <v>0</v>
      </c>
      <c r="Y48" s="151">
        <v>0</v>
      </c>
      <c r="Z48" s="151">
        <v>0</v>
      </c>
      <c r="AA48" s="151">
        <v>0</v>
      </c>
      <c r="AB48" s="151">
        <v>0</v>
      </c>
      <c r="AC48" s="151">
        <v>0</v>
      </c>
      <c r="AD48" s="151">
        <v>0</v>
      </c>
      <c r="AE48" s="151">
        <v>0</v>
      </c>
      <c r="AF48" s="151">
        <v>0</v>
      </c>
      <c r="AG48" s="35">
        <f t="shared" si="12"/>
        <v>0</v>
      </c>
      <c r="AI48" s="103" t="str">
        <f t="shared" ca="1" si="19"/>
        <v>#</v>
      </c>
      <c r="AJ48" s="150">
        <v>0</v>
      </c>
      <c r="AK48" s="151">
        <v>0</v>
      </c>
      <c r="AL48" s="151">
        <v>0</v>
      </c>
      <c r="AM48" s="151">
        <v>0</v>
      </c>
      <c r="AN48" s="151">
        <v>0</v>
      </c>
      <c r="AO48" s="151">
        <v>0</v>
      </c>
      <c r="AP48" s="151">
        <v>0</v>
      </c>
      <c r="AQ48" s="151">
        <v>0</v>
      </c>
      <c r="AR48" s="151">
        <v>0</v>
      </c>
      <c r="AS48" s="151">
        <v>0</v>
      </c>
      <c r="AT48" s="35">
        <f t="shared" si="13"/>
        <v>0</v>
      </c>
      <c r="AU48" s="103" t="str">
        <f t="shared" si="20"/>
        <v>OK</v>
      </c>
    </row>
    <row r="49" spans="1:47" ht="14.25">
      <c r="A49" s="300"/>
      <c r="B49" s="300"/>
      <c r="C49" s="302"/>
      <c r="D49" s="104" t="str">
        <f>D28</f>
        <v>Indirect Intervention</v>
      </c>
      <c r="F49" s="103" t="s">
        <v>105</v>
      </c>
      <c r="G49" s="150">
        <v>0</v>
      </c>
      <c r="H49" s="151">
        <v>0</v>
      </c>
      <c r="I49" s="151">
        <v>0</v>
      </c>
      <c r="J49" s="151">
        <v>0</v>
      </c>
      <c r="K49" s="151">
        <v>0</v>
      </c>
      <c r="L49" s="151">
        <v>0</v>
      </c>
      <c r="M49" s="151">
        <v>0</v>
      </c>
      <c r="N49" s="151">
        <v>0</v>
      </c>
      <c r="O49" s="151">
        <v>0</v>
      </c>
      <c r="P49" s="151">
        <v>0</v>
      </c>
      <c r="Q49" s="35">
        <f t="shared" si="11"/>
        <v>0</v>
      </c>
      <c r="S49" s="103" t="str">
        <f t="shared" ca="1" si="17"/>
        <v>#</v>
      </c>
      <c r="T49" s="106">
        <v>0</v>
      </c>
      <c r="V49" s="103" t="str">
        <f t="shared" ca="1" si="18"/>
        <v>#</v>
      </c>
      <c r="W49" s="150">
        <v>0</v>
      </c>
      <c r="X49" s="151">
        <v>0</v>
      </c>
      <c r="Y49" s="151">
        <v>0</v>
      </c>
      <c r="Z49" s="151">
        <v>0</v>
      </c>
      <c r="AA49" s="151">
        <v>0</v>
      </c>
      <c r="AB49" s="151">
        <v>0</v>
      </c>
      <c r="AC49" s="151">
        <v>0</v>
      </c>
      <c r="AD49" s="151">
        <v>0</v>
      </c>
      <c r="AE49" s="151">
        <v>0</v>
      </c>
      <c r="AF49" s="151">
        <v>0</v>
      </c>
      <c r="AG49" s="35">
        <f t="shared" si="12"/>
        <v>0</v>
      </c>
      <c r="AI49" s="103" t="str">
        <f t="shared" ca="1" si="19"/>
        <v>#</v>
      </c>
      <c r="AJ49" s="150">
        <v>0</v>
      </c>
      <c r="AK49" s="151">
        <v>0</v>
      </c>
      <c r="AL49" s="151">
        <v>0</v>
      </c>
      <c r="AM49" s="151">
        <v>0</v>
      </c>
      <c r="AN49" s="151">
        <v>0</v>
      </c>
      <c r="AO49" s="151">
        <v>0</v>
      </c>
      <c r="AP49" s="151">
        <v>0</v>
      </c>
      <c r="AQ49" s="151">
        <v>0</v>
      </c>
      <c r="AR49" s="151">
        <v>0</v>
      </c>
      <c r="AS49" s="151">
        <v>0</v>
      </c>
      <c r="AT49" s="35">
        <f t="shared" si="13"/>
        <v>0</v>
      </c>
      <c r="AU49" s="103" t="str">
        <f t="shared" si="20"/>
        <v>OK</v>
      </c>
    </row>
    <row r="50" spans="1:47" ht="14.25">
      <c r="A50" s="300"/>
      <c r="B50" s="300"/>
      <c r="C50" s="302"/>
      <c r="D50" s="104" t="s">
        <v>109</v>
      </c>
      <c r="F50" s="103" t="s">
        <v>105</v>
      </c>
      <c r="G50" s="34"/>
      <c r="H50" s="34"/>
      <c r="I50" s="34"/>
      <c r="J50" s="34"/>
      <c r="K50" s="34"/>
      <c r="L50" s="34"/>
      <c r="M50" s="34"/>
      <c r="N50" s="34"/>
      <c r="O50" s="34"/>
      <c r="P50" s="34"/>
      <c r="Q50" s="35">
        <f t="shared" si="11"/>
        <v>0</v>
      </c>
      <c r="S50" s="103" t="str">
        <f t="shared" ca="1" si="17"/>
        <v>#</v>
      </c>
      <c r="T50" s="34"/>
      <c r="V50" s="103" t="str">
        <f t="shared" ca="1" si="18"/>
        <v>#</v>
      </c>
      <c r="W50" s="34"/>
      <c r="X50" s="34"/>
      <c r="Y50" s="34"/>
      <c r="Z50" s="34"/>
      <c r="AA50" s="34"/>
      <c r="AB50" s="34"/>
      <c r="AC50" s="34"/>
      <c r="AD50" s="34"/>
      <c r="AE50" s="34"/>
      <c r="AF50" s="34"/>
      <c r="AG50" s="35">
        <f t="shared" si="12"/>
        <v>0</v>
      </c>
      <c r="AI50" s="103" t="str">
        <f t="shared" ca="1" si="19"/>
        <v>#</v>
      </c>
      <c r="AJ50" s="34"/>
      <c r="AK50" s="34"/>
      <c r="AL50" s="34"/>
      <c r="AM50" s="34"/>
      <c r="AN50" s="34"/>
      <c r="AO50" s="34"/>
      <c r="AP50" s="34"/>
      <c r="AQ50" s="34"/>
      <c r="AR50" s="34"/>
      <c r="AS50" s="34"/>
      <c r="AT50" s="35">
        <f t="shared" si="13"/>
        <v>0</v>
      </c>
      <c r="AU50" s="103" t="str">
        <f t="shared" si="20"/>
        <v>OK</v>
      </c>
    </row>
    <row r="51" spans="1:47" ht="14.25">
      <c r="A51" s="300"/>
      <c r="B51" s="300"/>
      <c r="C51" s="302"/>
      <c r="D51" s="104" t="s">
        <v>108</v>
      </c>
      <c r="F51" s="103" t="s">
        <v>105</v>
      </c>
      <c r="G51" s="34"/>
      <c r="H51" s="34"/>
      <c r="I51" s="34"/>
      <c r="J51" s="34"/>
      <c r="K51" s="34"/>
      <c r="L51" s="34"/>
      <c r="M51" s="34"/>
      <c r="N51" s="34"/>
      <c r="O51" s="34"/>
      <c r="P51" s="34"/>
      <c r="Q51" s="35">
        <f t="shared" si="11"/>
        <v>0</v>
      </c>
      <c r="S51" s="103" t="str">
        <f t="shared" ca="1" si="17"/>
        <v>#</v>
      </c>
      <c r="T51" s="34"/>
      <c r="V51" s="103" t="str">
        <f t="shared" ca="1" si="18"/>
        <v>#</v>
      </c>
      <c r="W51" s="34"/>
      <c r="X51" s="34"/>
      <c r="Y51" s="34"/>
      <c r="Z51" s="34"/>
      <c r="AA51" s="34"/>
      <c r="AB51" s="34"/>
      <c r="AC51" s="34"/>
      <c r="AD51" s="34"/>
      <c r="AE51" s="34"/>
      <c r="AF51" s="34"/>
      <c r="AG51" s="35">
        <f t="shared" si="12"/>
        <v>0</v>
      </c>
      <c r="AI51" s="103" t="str">
        <f t="shared" ca="1" si="19"/>
        <v>#</v>
      </c>
      <c r="AJ51" s="34"/>
      <c r="AK51" s="34"/>
      <c r="AL51" s="34"/>
      <c r="AM51" s="34"/>
      <c r="AN51" s="34"/>
      <c r="AO51" s="34"/>
      <c r="AP51" s="34"/>
      <c r="AQ51" s="34"/>
      <c r="AR51" s="34"/>
      <c r="AS51" s="34"/>
      <c r="AT51" s="35">
        <f t="shared" si="13"/>
        <v>0</v>
      </c>
      <c r="AU51" s="103" t="str">
        <f t="shared" si="20"/>
        <v>OK</v>
      </c>
    </row>
    <row r="52" spans="1:47" ht="14.25">
      <c r="A52" s="300"/>
      <c r="B52" s="300"/>
      <c r="C52" s="302"/>
      <c r="D52" s="104" t="s">
        <v>58</v>
      </c>
      <c r="F52" s="103" t="s">
        <v>105</v>
      </c>
      <c r="G52" s="34"/>
      <c r="H52" s="34"/>
      <c r="I52" s="34"/>
      <c r="J52" s="34"/>
      <c r="K52" s="34"/>
      <c r="L52" s="34"/>
      <c r="M52" s="34"/>
      <c r="N52" s="34"/>
      <c r="O52" s="34"/>
      <c r="P52" s="34"/>
      <c r="Q52" s="35">
        <f t="shared" si="11"/>
        <v>0</v>
      </c>
      <c r="S52" s="103" t="str">
        <f t="shared" ca="1" si="17"/>
        <v>#</v>
      </c>
      <c r="T52" s="34"/>
      <c r="V52" s="103" t="str">
        <f t="shared" ca="1" si="18"/>
        <v>#</v>
      </c>
      <c r="W52" s="34"/>
      <c r="X52" s="34"/>
      <c r="Y52" s="34"/>
      <c r="Z52" s="34"/>
      <c r="AA52" s="34"/>
      <c r="AB52" s="34"/>
      <c r="AC52" s="34"/>
      <c r="AD52" s="34"/>
      <c r="AE52" s="34"/>
      <c r="AF52" s="34"/>
      <c r="AG52" s="35">
        <f t="shared" si="12"/>
        <v>0</v>
      </c>
      <c r="AI52" s="103" t="str">
        <f t="shared" ca="1" si="19"/>
        <v>#</v>
      </c>
      <c r="AJ52" s="34"/>
      <c r="AK52" s="34"/>
      <c r="AL52" s="34"/>
      <c r="AM52" s="34"/>
      <c r="AN52" s="34"/>
      <c r="AO52" s="34"/>
      <c r="AP52" s="34"/>
      <c r="AQ52" s="34"/>
      <c r="AR52" s="34"/>
      <c r="AS52" s="34"/>
      <c r="AT52" s="35">
        <f t="shared" si="13"/>
        <v>0</v>
      </c>
      <c r="AU52" s="103" t="str">
        <f t="shared" si="20"/>
        <v>OK</v>
      </c>
    </row>
    <row r="53" spans="1:47" ht="14.25">
      <c r="A53" s="300"/>
      <c r="B53" s="300"/>
      <c r="C53" s="302"/>
      <c r="D53" s="104" t="s">
        <v>107</v>
      </c>
      <c r="F53" s="103" t="s">
        <v>105</v>
      </c>
      <c r="G53" s="34"/>
      <c r="H53" s="34"/>
      <c r="I53" s="34"/>
      <c r="J53" s="34"/>
      <c r="K53" s="34"/>
      <c r="L53" s="34"/>
      <c r="M53" s="34"/>
      <c r="N53" s="34"/>
      <c r="O53" s="34"/>
      <c r="P53" s="34"/>
      <c r="Q53" s="35">
        <f t="shared" si="11"/>
        <v>0</v>
      </c>
      <c r="S53" s="103" t="str">
        <f t="shared" ca="1" si="17"/>
        <v>#</v>
      </c>
      <c r="T53" s="34"/>
      <c r="V53" s="103" t="str">
        <f t="shared" ca="1" si="18"/>
        <v>#</v>
      </c>
      <c r="W53" s="34"/>
      <c r="X53" s="34"/>
      <c r="Y53" s="34"/>
      <c r="Z53" s="34"/>
      <c r="AA53" s="34"/>
      <c r="AB53" s="34"/>
      <c r="AC53" s="34"/>
      <c r="AD53" s="34"/>
      <c r="AE53" s="34"/>
      <c r="AF53" s="34"/>
      <c r="AG53" s="35">
        <f t="shared" si="12"/>
        <v>0</v>
      </c>
      <c r="AI53" s="103" t="str">
        <f t="shared" ca="1" si="19"/>
        <v>#</v>
      </c>
      <c r="AJ53" s="34"/>
      <c r="AK53" s="34"/>
      <c r="AL53" s="34"/>
      <c r="AM53" s="34"/>
      <c r="AN53" s="34"/>
      <c r="AO53" s="34"/>
      <c r="AP53" s="34"/>
      <c r="AQ53" s="34"/>
      <c r="AR53" s="34"/>
      <c r="AS53" s="34"/>
      <c r="AT53" s="35">
        <f t="shared" si="13"/>
        <v>0</v>
      </c>
      <c r="AU53" s="103" t="str">
        <f t="shared" si="20"/>
        <v>OK</v>
      </c>
    </row>
    <row r="54" spans="1:47" ht="14.25">
      <c r="A54" s="300"/>
      <c r="B54" s="300"/>
      <c r="C54" s="302"/>
      <c r="D54" s="104" t="s">
        <v>106</v>
      </c>
      <c r="F54" s="103" t="s">
        <v>105</v>
      </c>
      <c r="G54" s="150">
        <v>0</v>
      </c>
      <c r="H54" s="151">
        <v>0</v>
      </c>
      <c r="I54" s="151">
        <v>0</v>
      </c>
      <c r="J54" s="151">
        <v>0</v>
      </c>
      <c r="K54" s="151">
        <v>0</v>
      </c>
      <c r="L54" s="151">
        <v>0</v>
      </c>
      <c r="M54" s="151">
        <v>0</v>
      </c>
      <c r="N54" s="151">
        <v>0</v>
      </c>
      <c r="O54" s="151">
        <v>0</v>
      </c>
      <c r="P54" s="151">
        <v>0</v>
      </c>
      <c r="Q54" s="35">
        <f t="shared" si="11"/>
        <v>0</v>
      </c>
      <c r="S54" s="103" t="str">
        <f t="shared" ca="1" si="17"/>
        <v>#</v>
      </c>
      <c r="T54" s="106">
        <v>0</v>
      </c>
      <c r="V54" s="103" t="str">
        <f t="shared" ca="1" si="18"/>
        <v>#</v>
      </c>
      <c r="W54" s="150">
        <v>0</v>
      </c>
      <c r="X54" s="151">
        <v>0</v>
      </c>
      <c r="Y54" s="151">
        <v>0</v>
      </c>
      <c r="Z54" s="151">
        <v>0</v>
      </c>
      <c r="AA54" s="151">
        <v>0</v>
      </c>
      <c r="AB54" s="151">
        <v>0</v>
      </c>
      <c r="AC54" s="151">
        <v>0</v>
      </c>
      <c r="AD54" s="151">
        <v>0</v>
      </c>
      <c r="AE54" s="151">
        <v>0</v>
      </c>
      <c r="AF54" s="151">
        <v>0</v>
      </c>
      <c r="AG54" s="35">
        <f t="shared" si="12"/>
        <v>0</v>
      </c>
      <c r="AI54" s="103" t="str">
        <f t="shared" ca="1" si="19"/>
        <v>#</v>
      </c>
      <c r="AJ54" s="150">
        <v>0</v>
      </c>
      <c r="AK54" s="151">
        <v>0</v>
      </c>
      <c r="AL54" s="151">
        <v>0</v>
      </c>
      <c r="AM54" s="151">
        <v>0</v>
      </c>
      <c r="AN54" s="151">
        <v>0</v>
      </c>
      <c r="AO54" s="151">
        <v>0</v>
      </c>
      <c r="AP54" s="151">
        <v>0</v>
      </c>
      <c r="AQ54" s="151">
        <v>0</v>
      </c>
      <c r="AR54" s="151">
        <v>0</v>
      </c>
      <c r="AS54" s="151">
        <v>0</v>
      </c>
      <c r="AT54" s="35">
        <f t="shared" si="13"/>
        <v>0</v>
      </c>
      <c r="AU54" s="103" t="str">
        <f t="shared" si="20"/>
        <v>OK</v>
      </c>
    </row>
    <row r="55" spans="1:47" ht="14.25">
      <c r="A55" s="301"/>
      <c r="B55" s="301"/>
      <c r="C55" s="105" t="s">
        <v>224</v>
      </c>
      <c r="D55" s="104"/>
      <c r="F55" s="103" t="s">
        <v>105</v>
      </c>
      <c r="G55" s="35">
        <f t="shared" ref="G55:P55" si="21">SUM(G37:G54)</f>
        <v>0</v>
      </c>
      <c r="H55" s="35">
        <f t="shared" si="21"/>
        <v>0.20001097043895805</v>
      </c>
      <c r="I55" s="35">
        <f t="shared" si="21"/>
        <v>0</v>
      </c>
      <c r="J55" s="35">
        <f t="shared" si="21"/>
        <v>0.28551235931380264</v>
      </c>
      <c r="K55" s="35">
        <f t="shared" si="21"/>
        <v>9.2808084142505687E-2</v>
      </c>
      <c r="L55" s="35">
        <f t="shared" si="21"/>
        <v>0.11048954334487099</v>
      </c>
      <c r="M55" s="35">
        <f t="shared" si="21"/>
        <v>0</v>
      </c>
      <c r="N55" s="35">
        <f t="shared" si="21"/>
        <v>0.15667550229200505</v>
      </c>
      <c r="O55" s="35">
        <f t="shared" si="21"/>
        <v>0</v>
      </c>
      <c r="P55" s="35">
        <f t="shared" si="21"/>
        <v>0</v>
      </c>
      <c r="Q55" s="94">
        <f>SUM(G55:P55)</f>
        <v>0.84549645953214236</v>
      </c>
      <c r="S55" s="103" t="str">
        <f t="shared" ca="1" si="17"/>
        <v>#</v>
      </c>
      <c r="T55" s="103"/>
      <c r="V55" s="103" t="str">
        <f t="shared" ca="1" si="18"/>
        <v>#</v>
      </c>
      <c r="W55" s="35">
        <f t="shared" ref="W55:AF55" si="22">SUM(W37:W54)</f>
        <v>0</v>
      </c>
      <c r="X55" s="35">
        <f t="shared" si="22"/>
        <v>8</v>
      </c>
      <c r="Y55" s="35">
        <f t="shared" si="22"/>
        <v>0</v>
      </c>
      <c r="Z55" s="35">
        <f t="shared" si="22"/>
        <v>4</v>
      </c>
      <c r="AA55" s="35">
        <f t="shared" si="22"/>
        <v>1</v>
      </c>
      <c r="AB55" s="35">
        <f t="shared" si="22"/>
        <v>1</v>
      </c>
      <c r="AC55" s="35">
        <f t="shared" si="22"/>
        <v>0</v>
      </c>
      <c r="AD55" s="35">
        <f t="shared" si="22"/>
        <v>1</v>
      </c>
      <c r="AE55" s="35">
        <f t="shared" si="22"/>
        <v>0</v>
      </c>
      <c r="AF55" s="35">
        <f t="shared" si="22"/>
        <v>0</v>
      </c>
      <c r="AG55" s="94">
        <f t="shared" si="12"/>
        <v>15</v>
      </c>
      <c r="AI55" s="103" t="str">
        <f t="shared" ca="1" si="19"/>
        <v>#</v>
      </c>
      <c r="AJ55" s="35">
        <f t="shared" ref="AJ55:AS55" si="23">SUM(AJ37:AJ54)</f>
        <v>9</v>
      </c>
      <c r="AK55" s="35">
        <f t="shared" si="23"/>
        <v>3</v>
      </c>
      <c r="AL55" s="35">
        <f t="shared" si="23"/>
        <v>0</v>
      </c>
      <c r="AM55" s="35">
        <f t="shared" si="23"/>
        <v>0</v>
      </c>
      <c r="AN55" s="35">
        <f t="shared" si="23"/>
        <v>0</v>
      </c>
      <c r="AO55" s="35">
        <f t="shared" si="23"/>
        <v>2</v>
      </c>
      <c r="AP55" s="35">
        <f t="shared" si="23"/>
        <v>0</v>
      </c>
      <c r="AQ55" s="35">
        <f t="shared" si="23"/>
        <v>1</v>
      </c>
      <c r="AR55" s="35">
        <f t="shared" si="23"/>
        <v>0</v>
      </c>
      <c r="AS55" s="35">
        <f t="shared" si="23"/>
        <v>0</v>
      </c>
      <c r="AT55" s="94">
        <f t="shared" si="13"/>
        <v>15</v>
      </c>
      <c r="AU55" s="103" t="str">
        <f t="shared" si="20"/>
        <v>OK</v>
      </c>
    </row>
  </sheetData>
  <mergeCells count="6">
    <mergeCell ref="A14:A34"/>
    <mergeCell ref="B14:B34"/>
    <mergeCell ref="C17:C33"/>
    <mergeCell ref="A35:A55"/>
    <mergeCell ref="B35:B55"/>
    <mergeCell ref="C38:C54"/>
  </mergeCell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7030A0"/>
  </sheetPr>
  <dimension ref="A1:AU55"/>
  <sheetViews>
    <sheetView workbookViewId="0"/>
  </sheetViews>
  <sheetFormatPr defaultColWidth="9" defaultRowHeight="12.75"/>
  <cols>
    <col min="1" max="2" width="3.42578125" style="101" customWidth="1"/>
    <col min="3" max="3" width="51.28515625" style="101" bestFit="1" customWidth="1"/>
    <col min="4" max="4" width="46.5703125" style="101" bestFit="1" customWidth="1"/>
    <col min="5" max="5" width="1" style="101" customWidth="1"/>
    <col min="6" max="6" width="6.28515625" style="102" customWidth="1"/>
    <col min="7" max="17" width="9" style="101"/>
    <col min="18" max="18" width="1" style="101" customWidth="1"/>
    <col min="19" max="19" width="6.28515625" style="102" customWidth="1"/>
    <col min="20" max="20" width="9" style="101"/>
    <col min="21" max="21" width="1" style="101" customWidth="1"/>
    <col min="22" max="22" width="6.28515625" style="102" customWidth="1"/>
    <col min="23" max="33" width="9" style="101"/>
    <col min="34" max="34" width="1" style="101" customWidth="1"/>
    <col min="35" max="35" width="6.28515625" style="102" customWidth="1"/>
    <col min="36" max="46" width="9" style="101"/>
    <col min="47" max="47" width="9.42578125" style="101" bestFit="1" customWidth="1"/>
    <col min="48" max="16384" width="9" style="101"/>
  </cols>
  <sheetData>
    <row r="1" spans="1:47" ht="24.75">
      <c r="A1" s="1" t="str">
        <f>N0_Cover!A1</f>
        <v>RIIO-2 Business Plan Data Template</v>
      </c>
      <c r="B1" s="1"/>
      <c r="C1" s="2"/>
      <c r="D1" s="2"/>
      <c r="E1" s="2"/>
      <c r="F1" s="73"/>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row>
    <row r="2" spans="1:47" ht="22.5">
      <c r="A2" s="1" t="str">
        <f>N0_Cover!$B$12</f>
        <v>Scottish Power Transmission</v>
      </c>
      <c r="B2" s="1"/>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row>
    <row r="3" spans="1:47" ht="19.5">
      <c r="A3" s="5" t="str">
        <f>"Workbook " &amp; N0_Cover!$B$12</f>
        <v>Workbook Scottish Power Transmission</v>
      </c>
      <c r="B3" s="5"/>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row>
    <row r="4" spans="1:47" ht="18">
      <c r="A4" s="7" t="str">
        <f>"Submission Version " &amp; N0_Cover!$B$15 &amp; " - Submitted on " &amp; TEXT(N0_Cover!$B$16,"dd mmm yyyy")</f>
        <v>Submission Version 3.0 - Submitted on 09 Dec 2019</v>
      </c>
      <c r="B4" s="7"/>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row>
    <row r="5" spans="1:47" ht="18">
      <c r="A5" s="7" t="str">
        <f>"Template Version: " &amp; N0_Cover!$B$11</f>
        <v>Template Version: v3.0</v>
      </c>
      <c r="B5" s="7"/>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row>
    <row r="6" spans="1:47" ht="19.5">
      <c r="A6" s="5" t="str">
        <f ca="1">"Sheet: " &amp;VLOOKUP(RIGHT(CELL("filename",A1),LEN(CELL("filename",A1))-FIND("]",CELL("filename",A1))),'N0.1_Contents'!$A$11:$B$87,2,FALSE)</f>
        <v>Sheet: N3.17 275kV Underground Cable</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row>
    <row r="7" spans="1:47" ht="18">
      <c r="A7" s="7" t="str">
        <f>"Prices Base: " &amp; 'N0.5_Data_Constants'!C13</f>
        <v>Prices Base: 2018/19</v>
      </c>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row>
    <row r="8" spans="1:47" s="168" customFormat="1">
      <c r="A8" s="171" t="str">
        <f ca="1">"Error Checks: " &amp; IF(ISERROR(MATCH("Error",$A$9:$AU$9,0)),"OK","Error")</f>
        <v>Error Checks: OK</v>
      </c>
      <c r="B8" s="171"/>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row>
    <row r="9" spans="1:47" s="168" customFormat="1">
      <c r="A9" s="173" t="str">
        <f t="shared" ref="A9:AU9" ca="1" si="0">IF(ISERROR(MATCH("Error",A10:A55,0)),"-","Error")</f>
        <v>-</v>
      </c>
      <c r="B9" s="173" t="str">
        <f t="shared" si="0"/>
        <v>-</v>
      </c>
      <c r="C9" s="173" t="str">
        <f t="shared" si="0"/>
        <v>-</v>
      </c>
      <c r="D9" s="173" t="str">
        <f t="shared" si="0"/>
        <v>-</v>
      </c>
      <c r="E9" s="173" t="str">
        <f t="shared" si="0"/>
        <v>-</v>
      </c>
      <c r="F9" s="173" t="str">
        <f t="shared" si="0"/>
        <v>-</v>
      </c>
      <c r="G9" s="173" t="str">
        <f t="shared" si="0"/>
        <v>-</v>
      </c>
      <c r="H9" s="173" t="str">
        <f t="shared" si="0"/>
        <v>-</v>
      </c>
      <c r="I9" s="173" t="str">
        <f t="shared" si="0"/>
        <v>-</v>
      </c>
      <c r="J9" s="173" t="str">
        <f t="shared" si="0"/>
        <v>-</v>
      </c>
      <c r="K9" s="173" t="str">
        <f t="shared" si="0"/>
        <v>-</v>
      </c>
      <c r="L9" s="173" t="str">
        <f t="shared" si="0"/>
        <v>-</v>
      </c>
      <c r="M9" s="173" t="str">
        <f t="shared" si="0"/>
        <v>-</v>
      </c>
      <c r="N9" s="173" t="str">
        <f t="shared" si="0"/>
        <v>-</v>
      </c>
      <c r="O9" s="173" t="str">
        <f t="shared" si="0"/>
        <v>-</v>
      </c>
      <c r="P9" s="173" t="str">
        <f t="shared" si="0"/>
        <v>-</v>
      </c>
      <c r="Q9" s="173" t="str">
        <f t="shared" si="0"/>
        <v>-</v>
      </c>
      <c r="R9" s="173" t="str">
        <f t="shared" si="0"/>
        <v>-</v>
      </c>
      <c r="S9" s="173" t="str">
        <f t="shared" ca="1" si="0"/>
        <v>-</v>
      </c>
      <c r="T9" s="173" t="str">
        <f t="shared" si="0"/>
        <v>-</v>
      </c>
      <c r="U9" s="173" t="str">
        <f t="shared" si="0"/>
        <v>-</v>
      </c>
      <c r="V9" s="173" t="str">
        <f t="shared" ca="1" si="0"/>
        <v>-</v>
      </c>
      <c r="W9" s="173" t="str">
        <f t="shared" si="0"/>
        <v>-</v>
      </c>
      <c r="X9" s="173" t="str">
        <f t="shared" ca="1" si="0"/>
        <v>-</v>
      </c>
      <c r="Y9" s="173" t="str">
        <f t="shared" si="0"/>
        <v>-</v>
      </c>
      <c r="Z9" s="173" t="str">
        <f t="shared" si="0"/>
        <v>-</v>
      </c>
      <c r="AA9" s="173" t="str">
        <f t="shared" si="0"/>
        <v>-</v>
      </c>
      <c r="AB9" s="173" t="str">
        <f t="shared" si="0"/>
        <v>-</v>
      </c>
      <c r="AC9" s="173" t="str">
        <f t="shared" si="0"/>
        <v>-</v>
      </c>
      <c r="AD9" s="173" t="str">
        <f t="shared" si="0"/>
        <v>-</v>
      </c>
      <c r="AE9" s="173" t="str">
        <f t="shared" si="0"/>
        <v>-</v>
      </c>
      <c r="AF9" s="173" t="str">
        <f t="shared" si="0"/>
        <v>-</v>
      </c>
      <c r="AG9" s="173" t="str">
        <f t="shared" si="0"/>
        <v>-</v>
      </c>
      <c r="AH9" s="173" t="str">
        <f t="shared" si="0"/>
        <v>-</v>
      </c>
      <c r="AI9" s="173" t="str">
        <f t="shared" ca="1" si="0"/>
        <v>-</v>
      </c>
      <c r="AJ9" s="173" t="str">
        <f t="shared" si="0"/>
        <v>-</v>
      </c>
      <c r="AK9" s="173" t="str">
        <f t="shared" si="0"/>
        <v>-</v>
      </c>
      <c r="AL9" s="173" t="str">
        <f t="shared" si="0"/>
        <v>-</v>
      </c>
      <c r="AM9" s="173" t="str">
        <f t="shared" si="0"/>
        <v>-</v>
      </c>
      <c r="AN9" s="173" t="str">
        <f t="shared" si="0"/>
        <v>-</v>
      </c>
      <c r="AO9" s="173" t="str">
        <f t="shared" si="0"/>
        <v>-</v>
      </c>
      <c r="AP9" s="173" t="str">
        <f t="shared" si="0"/>
        <v>-</v>
      </c>
      <c r="AQ9" s="173" t="str">
        <f t="shared" si="0"/>
        <v>-</v>
      </c>
      <c r="AR9" s="173" t="str">
        <f t="shared" si="0"/>
        <v>-</v>
      </c>
      <c r="AS9" s="173" t="str">
        <f t="shared" si="0"/>
        <v>-</v>
      </c>
      <c r="AT9" s="173" t="str">
        <f t="shared" si="0"/>
        <v>-</v>
      </c>
      <c r="AU9" s="173" t="str">
        <f t="shared" si="0"/>
        <v>-</v>
      </c>
    </row>
    <row r="12" spans="1:47" ht="19.5">
      <c r="A12" s="11" t="str">
        <f ca="1">SUBSTITUTE(VLOOKUP(RIGHT(CELL("filename",A1),LEN(CELL("filename",A1))-FIND("]",CELL("filename",A1))),'N0.1_Contents'!$A$11:$B$87,2,FALSE), LEFT(VLOOKUP(RIGHT(CELL("filename",A1),LEN(CELL("filename",A1))-FIND("]",CELL("filename",A1))),'N0.1_Contents'!$A$11:$B$87,2,FALSE),FIND(" ",VLOOKUP(RIGHT(CELL("filename",A1),LEN(CELL("filename",A1))-FIND("]",CELL("filename",A1))),'N0.1_Contents'!$A$11:$B$87,2,FALSE))),"")</f>
        <v>275kV Underground Cable</v>
      </c>
      <c r="B12" s="11"/>
      <c r="D12"/>
      <c r="F12" s="11" t="s">
        <v>0</v>
      </c>
      <c r="S12" s="11" t="s">
        <v>2</v>
      </c>
      <c r="W12" s="190" t="s">
        <v>331</v>
      </c>
      <c r="X12" s="189" t="str">
        <f ca="1">VLOOKUP(A12, 'N0.6_Lookup_References'!A14:B50, 2, FALSE)</f>
        <v>km</v>
      </c>
      <c r="AI12" s="11"/>
    </row>
    <row r="13" spans="1:47" ht="15">
      <c r="C13" s="12"/>
      <c r="D13"/>
      <c r="S13" s="124" t="s">
        <v>152</v>
      </c>
      <c r="V13" s="124" t="s">
        <v>150</v>
      </c>
      <c r="AI13" s="124" t="s">
        <v>151</v>
      </c>
    </row>
    <row r="14" spans="1:47" s="112" customFormat="1" ht="13.9" customHeight="1" thickBot="1">
      <c r="A14" s="297" t="s">
        <v>24</v>
      </c>
      <c r="B14" s="299" t="s">
        <v>384</v>
      </c>
      <c r="C14" s="111"/>
      <c r="D14" s="104"/>
      <c r="E14" s="101"/>
      <c r="F14" s="110" t="s">
        <v>53</v>
      </c>
      <c r="G14" s="109" t="s">
        <v>14</v>
      </c>
      <c r="H14" s="21" t="s">
        <v>15</v>
      </c>
      <c r="I14" s="22" t="s">
        <v>16</v>
      </c>
      <c r="J14" s="23" t="s">
        <v>17</v>
      </c>
      <c r="K14" s="24" t="s">
        <v>18</v>
      </c>
      <c r="L14" s="25" t="s">
        <v>19</v>
      </c>
      <c r="M14" s="26" t="s">
        <v>20</v>
      </c>
      <c r="N14" s="29" t="s">
        <v>21</v>
      </c>
      <c r="O14" s="27" t="s">
        <v>22</v>
      </c>
      <c r="P14" s="31" t="s">
        <v>23</v>
      </c>
      <c r="Q14" s="108" t="s">
        <v>29</v>
      </c>
      <c r="R14" s="101"/>
      <c r="S14" s="110" t="s">
        <v>53</v>
      </c>
      <c r="T14" s="110" t="s">
        <v>94</v>
      </c>
      <c r="U14" s="101"/>
      <c r="V14" s="110" t="s">
        <v>53</v>
      </c>
      <c r="W14" s="109" t="s">
        <v>14</v>
      </c>
      <c r="X14" s="21" t="s">
        <v>15</v>
      </c>
      <c r="Y14" s="22" t="s">
        <v>16</v>
      </c>
      <c r="Z14" s="23" t="s">
        <v>17</v>
      </c>
      <c r="AA14" s="24" t="s">
        <v>18</v>
      </c>
      <c r="AB14" s="25" t="s">
        <v>19</v>
      </c>
      <c r="AC14" s="26" t="s">
        <v>20</v>
      </c>
      <c r="AD14" s="29" t="s">
        <v>21</v>
      </c>
      <c r="AE14" s="27" t="s">
        <v>22</v>
      </c>
      <c r="AF14" s="31" t="s">
        <v>23</v>
      </c>
      <c r="AG14" s="108" t="s">
        <v>29</v>
      </c>
      <c r="AH14" s="101"/>
      <c r="AI14" s="110" t="s">
        <v>53</v>
      </c>
      <c r="AJ14" s="109" t="s">
        <v>5</v>
      </c>
      <c r="AK14" s="21" t="s">
        <v>6</v>
      </c>
      <c r="AL14" s="22" t="s">
        <v>7</v>
      </c>
      <c r="AM14" s="23" t="s">
        <v>8</v>
      </c>
      <c r="AN14" s="24" t="s">
        <v>9</v>
      </c>
      <c r="AO14" s="25" t="s">
        <v>116</v>
      </c>
      <c r="AP14" s="26" t="s">
        <v>117</v>
      </c>
      <c r="AQ14" s="29" t="s">
        <v>118</v>
      </c>
      <c r="AR14" s="27" t="s">
        <v>119</v>
      </c>
      <c r="AS14" s="31" t="s">
        <v>120</v>
      </c>
      <c r="AT14" s="108" t="s">
        <v>29</v>
      </c>
      <c r="AU14" s="108" t="s">
        <v>47</v>
      </c>
    </row>
    <row r="15" spans="1:47" s="112" customFormat="1" ht="14.25" customHeight="1">
      <c r="A15" s="298"/>
      <c r="B15" s="300"/>
      <c r="C15" s="107" t="s">
        <v>383</v>
      </c>
      <c r="D15" s="104"/>
      <c r="E15" s="101"/>
      <c r="F15" s="103" t="s">
        <v>205</v>
      </c>
      <c r="G15" s="34"/>
      <c r="H15" s="34"/>
      <c r="I15" s="34"/>
      <c r="J15" s="34"/>
      <c r="K15" s="34"/>
      <c r="L15" s="34"/>
      <c r="M15" s="34"/>
      <c r="N15" s="34"/>
      <c r="O15" s="34"/>
      <c r="P15" s="34"/>
      <c r="Q15" s="35">
        <f t="shared" ref="Q15:Q34" si="1">SUM(G15:P15)</f>
        <v>0</v>
      </c>
      <c r="R15" s="101"/>
      <c r="S15" s="103"/>
      <c r="T15" s="34"/>
      <c r="U15" s="101"/>
      <c r="V15" s="103"/>
      <c r="W15" s="34"/>
      <c r="X15" s="34"/>
      <c r="Y15" s="34"/>
      <c r="Z15" s="34"/>
      <c r="AA15" s="34"/>
      <c r="AB15" s="34"/>
      <c r="AC15" s="34"/>
      <c r="AD15" s="34"/>
      <c r="AE15" s="34"/>
      <c r="AF15" s="34"/>
      <c r="AG15" s="35">
        <f t="shared" ref="AG15:AG33" si="2">SUM(W15:AF15)</f>
        <v>0</v>
      </c>
      <c r="AH15" s="101"/>
      <c r="AI15" s="103"/>
      <c r="AJ15" s="34"/>
      <c r="AK15" s="34"/>
      <c r="AL15" s="34"/>
      <c r="AM15" s="34"/>
      <c r="AN15" s="34"/>
      <c r="AO15" s="34"/>
      <c r="AP15" s="34"/>
      <c r="AQ15" s="34"/>
      <c r="AR15" s="34"/>
      <c r="AS15" s="34"/>
      <c r="AT15" s="35">
        <f t="shared" ref="AT15:AT33" si="3">SUM(AJ15:AS15)</f>
        <v>0</v>
      </c>
      <c r="AU15" s="103"/>
    </row>
    <row r="16" spans="1:47" s="112" customFormat="1" ht="14.25">
      <c r="A16" s="298"/>
      <c r="B16" s="300"/>
      <c r="C16" s="105" t="s">
        <v>554</v>
      </c>
      <c r="D16" s="104"/>
      <c r="E16" s="101"/>
      <c r="F16" s="103" t="s">
        <v>105</v>
      </c>
      <c r="G16" s="150">
        <v>2.0011575396280865E-3</v>
      </c>
      <c r="H16" s="150">
        <v>4.6121241526057526</v>
      </c>
      <c r="I16" s="150">
        <v>0.13872324330032632</v>
      </c>
      <c r="J16" s="150">
        <v>8.9135137040044443E-2</v>
      </c>
      <c r="K16" s="150">
        <v>0</v>
      </c>
      <c r="L16" s="150">
        <v>15.497634738190666</v>
      </c>
      <c r="M16" s="150">
        <v>0</v>
      </c>
      <c r="N16" s="150">
        <v>0</v>
      </c>
      <c r="O16" s="150">
        <v>0</v>
      </c>
      <c r="P16" s="150">
        <v>0</v>
      </c>
      <c r="Q16" s="35">
        <f t="shared" si="1"/>
        <v>20.339618428676417</v>
      </c>
      <c r="R16" s="101"/>
      <c r="S16" s="103" t="str">
        <f ca="1">$X$12</f>
        <v>km</v>
      </c>
      <c r="T16" s="34"/>
      <c r="U16" s="101"/>
      <c r="V16" s="103" t="str">
        <f ca="1">$X$12</f>
        <v>km</v>
      </c>
      <c r="W16" s="150">
        <v>50.28429999999998</v>
      </c>
      <c r="X16" s="150">
        <v>67.135799999999975</v>
      </c>
      <c r="Y16" s="150">
        <v>0.28120000000000001</v>
      </c>
      <c r="Z16" s="150">
        <v>0.10440000000000001</v>
      </c>
      <c r="AA16" s="150">
        <v>0</v>
      </c>
      <c r="AB16" s="150">
        <v>8.7194000000000056</v>
      </c>
      <c r="AC16" s="150">
        <v>0</v>
      </c>
      <c r="AD16" s="150">
        <v>0</v>
      </c>
      <c r="AE16" s="150">
        <v>0</v>
      </c>
      <c r="AF16" s="150">
        <v>0</v>
      </c>
      <c r="AG16" s="35">
        <f t="shared" si="2"/>
        <v>126.52509999999997</v>
      </c>
      <c r="AH16" s="101"/>
      <c r="AI16" s="103" t="str">
        <f ca="1">$X$12</f>
        <v>km</v>
      </c>
      <c r="AJ16" s="150">
        <v>104.37360000000001</v>
      </c>
      <c r="AK16" s="150">
        <v>7.3565999999999994</v>
      </c>
      <c r="AL16" s="150">
        <v>1.4532</v>
      </c>
      <c r="AM16" s="150">
        <v>1.6578000000000004</v>
      </c>
      <c r="AN16" s="150">
        <v>0.8</v>
      </c>
      <c r="AO16" s="150">
        <v>2.164499999999999</v>
      </c>
      <c r="AP16" s="150">
        <v>8.7194000000000056</v>
      </c>
      <c r="AQ16" s="150">
        <v>0</v>
      </c>
      <c r="AR16" s="150">
        <v>0</v>
      </c>
      <c r="AS16" s="150">
        <v>0</v>
      </c>
      <c r="AT16" s="35">
        <f t="shared" si="3"/>
        <v>126.52510000000001</v>
      </c>
      <c r="AU16" s="103" t="str">
        <f>IF(ABS(AG16-AT16)&lt;0.01,"OK","Error")</f>
        <v>OK</v>
      </c>
    </row>
    <row r="17" spans="1:47" s="112" customFormat="1" ht="14.25">
      <c r="A17" s="298"/>
      <c r="B17" s="300"/>
      <c r="C17" s="302" t="s">
        <v>115</v>
      </c>
      <c r="D17" s="104" t="s">
        <v>206</v>
      </c>
      <c r="E17" s="101"/>
      <c r="F17" s="103" t="s">
        <v>105</v>
      </c>
      <c r="G17" s="150">
        <v>2.7962701745172934E-5</v>
      </c>
      <c r="H17" s="151">
        <v>0</v>
      </c>
      <c r="I17" s="151">
        <v>0</v>
      </c>
      <c r="J17" s="151">
        <v>0</v>
      </c>
      <c r="K17" s="151">
        <v>0</v>
      </c>
      <c r="L17" s="151">
        <v>0</v>
      </c>
      <c r="M17" s="151">
        <v>0</v>
      </c>
      <c r="N17" s="151">
        <v>0</v>
      </c>
      <c r="O17" s="151">
        <v>0</v>
      </c>
      <c r="P17" s="151">
        <v>0</v>
      </c>
      <c r="Q17" s="35">
        <f t="shared" si="1"/>
        <v>2.7962701745172934E-5</v>
      </c>
      <c r="R17" s="101"/>
      <c r="S17" s="103" t="str">
        <f t="shared" ref="S17:S34" ca="1" si="4">$X$12</f>
        <v>km</v>
      </c>
      <c r="T17" s="106">
        <v>0.32</v>
      </c>
      <c r="U17" s="101"/>
      <c r="V17" s="103" t="str">
        <f t="shared" ref="V17:V34" ca="1" si="5">$X$12</f>
        <v>km</v>
      </c>
      <c r="W17" s="150">
        <v>0.32</v>
      </c>
      <c r="X17" s="151">
        <v>0</v>
      </c>
      <c r="Y17" s="151">
        <v>0</v>
      </c>
      <c r="Z17" s="151">
        <v>0</v>
      </c>
      <c r="AA17" s="151">
        <v>0</v>
      </c>
      <c r="AB17" s="151">
        <v>0</v>
      </c>
      <c r="AC17" s="151">
        <v>0</v>
      </c>
      <c r="AD17" s="151">
        <v>0</v>
      </c>
      <c r="AE17" s="151">
        <v>0</v>
      </c>
      <c r="AF17" s="151">
        <v>0</v>
      </c>
      <c r="AG17" s="35">
        <f t="shared" si="2"/>
        <v>0.32</v>
      </c>
      <c r="AH17" s="101"/>
      <c r="AI17" s="103" t="str">
        <f t="shared" ref="AI17:AI34" ca="1" si="6">$X$12</f>
        <v>km</v>
      </c>
      <c r="AJ17" s="150">
        <v>0.32</v>
      </c>
      <c r="AK17" s="151">
        <v>0</v>
      </c>
      <c r="AL17" s="151">
        <v>0</v>
      </c>
      <c r="AM17" s="151">
        <v>0</v>
      </c>
      <c r="AN17" s="151">
        <v>0</v>
      </c>
      <c r="AO17" s="151">
        <v>0</v>
      </c>
      <c r="AP17" s="151">
        <v>0</v>
      </c>
      <c r="AQ17" s="151">
        <v>0</v>
      </c>
      <c r="AR17" s="151">
        <v>0</v>
      </c>
      <c r="AS17" s="151">
        <v>0</v>
      </c>
      <c r="AT17" s="35">
        <f t="shared" si="3"/>
        <v>0.32</v>
      </c>
      <c r="AU17" s="103" t="str">
        <f t="shared" ref="AU17:AU34" si="7">IF(ABS(AG17-AT17)&lt;0.01,"OK","Error")</f>
        <v>OK</v>
      </c>
    </row>
    <row r="18" spans="1:47" s="112" customFormat="1" ht="14.25">
      <c r="A18" s="298"/>
      <c r="B18" s="300"/>
      <c r="C18" s="302"/>
      <c r="D18" s="104" t="s">
        <v>207</v>
      </c>
      <c r="E18" s="101"/>
      <c r="F18" s="103" t="s">
        <v>105</v>
      </c>
      <c r="G18" s="150">
        <v>0</v>
      </c>
      <c r="H18" s="151">
        <v>0</v>
      </c>
      <c r="I18" s="151">
        <v>0</v>
      </c>
      <c r="J18" s="151">
        <v>0</v>
      </c>
      <c r="K18" s="151">
        <v>0</v>
      </c>
      <c r="L18" s="151">
        <v>0</v>
      </c>
      <c r="M18" s="151">
        <v>0</v>
      </c>
      <c r="N18" s="151">
        <v>0</v>
      </c>
      <c r="O18" s="151">
        <v>0</v>
      </c>
      <c r="P18" s="151">
        <v>0</v>
      </c>
      <c r="Q18" s="35">
        <f t="shared" si="1"/>
        <v>0</v>
      </c>
      <c r="R18" s="101"/>
      <c r="S18" s="103" t="str">
        <f t="shared" ca="1" si="4"/>
        <v>km</v>
      </c>
      <c r="T18" s="106">
        <v>0</v>
      </c>
      <c r="U18" s="101"/>
      <c r="V18" s="103" t="str">
        <f t="shared" ca="1" si="5"/>
        <v>km</v>
      </c>
      <c r="W18" s="150">
        <v>0</v>
      </c>
      <c r="X18" s="151">
        <v>0</v>
      </c>
      <c r="Y18" s="151">
        <v>0</v>
      </c>
      <c r="Z18" s="151">
        <v>0</v>
      </c>
      <c r="AA18" s="151">
        <v>0</v>
      </c>
      <c r="AB18" s="151">
        <v>0</v>
      </c>
      <c r="AC18" s="151">
        <v>0</v>
      </c>
      <c r="AD18" s="151">
        <v>0</v>
      </c>
      <c r="AE18" s="151">
        <v>0</v>
      </c>
      <c r="AF18" s="151">
        <v>0</v>
      </c>
      <c r="AG18" s="35">
        <f t="shared" si="2"/>
        <v>0</v>
      </c>
      <c r="AH18" s="101"/>
      <c r="AI18" s="103" t="str">
        <f t="shared" ca="1" si="6"/>
        <v>km</v>
      </c>
      <c r="AJ18" s="150">
        <v>0</v>
      </c>
      <c r="AK18" s="151">
        <v>0</v>
      </c>
      <c r="AL18" s="151">
        <v>0</v>
      </c>
      <c r="AM18" s="151">
        <v>0</v>
      </c>
      <c r="AN18" s="151">
        <v>0</v>
      </c>
      <c r="AO18" s="151">
        <v>0</v>
      </c>
      <c r="AP18" s="151">
        <v>0</v>
      </c>
      <c r="AQ18" s="151">
        <v>0</v>
      </c>
      <c r="AR18" s="151">
        <v>0</v>
      </c>
      <c r="AS18" s="151">
        <v>0</v>
      </c>
      <c r="AT18" s="35">
        <f t="shared" si="3"/>
        <v>0</v>
      </c>
      <c r="AU18" s="103" t="str">
        <f t="shared" si="7"/>
        <v>OK</v>
      </c>
    </row>
    <row r="19" spans="1:47" s="112" customFormat="1" ht="14.25">
      <c r="A19" s="298"/>
      <c r="B19" s="300"/>
      <c r="C19" s="302"/>
      <c r="D19" s="104" t="s">
        <v>3</v>
      </c>
      <c r="E19" s="101"/>
      <c r="F19" s="103" t="s">
        <v>105</v>
      </c>
      <c r="G19" s="150">
        <v>-1.6928041121511668E-3</v>
      </c>
      <c r="H19" s="151">
        <v>-0.20706658772283948</v>
      </c>
      <c r="I19" s="151">
        <v>0.38813469521845795</v>
      </c>
      <c r="J19" s="151">
        <v>8.3570218688182873E-3</v>
      </c>
      <c r="K19" s="151">
        <v>0</v>
      </c>
      <c r="L19" s="151">
        <v>-15.497634738190666</v>
      </c>
      <c r="M19" s="151">
        <v>18.511456954664659</v>
      </c>
      <c r="N19" s="151">
        <v>0</v>
      </c>
      <c r="O19" s="151">
        <v>0</v>
      </c>
      <c r="P19" s="151">
        <v>0</v>
      </c>
      <c r="Q19" s="35">
        <f t="shared" si="1"/>
        <v>3.2015545417262796</v>
      </c>
      <c r="R19" s="101"/>
      <c r="S19" s="103" t="str">
        <f t="shared" ca="1" si="4"/>
        <v>km</v>
      </c>
      <c r="T19" s="34"/>
      <c r="U19" s="101"/>
      <c r="V19" s="103" t="str">
        <f t="shared" ca="1" si="5"/>
        <v>km</v>
      </c>
      <c r="W19" s="150">
        <v>-25.753199999999978</v>
      </c>
      <c r="X19" s="151">
        <v>24.953200000000066</v>
      </c>
      <c r="Y19" s="151">
        <v>0.79999999999999993</v>
      </c>
      <c r="Z19" s="151">
        <v>0</v>
      </c>
      <c r="AA19" s="151">
        <v>0</v>
      </c>
      <c r="AB19" s="151">
        <v>-8.7194000000000056</v>
      </c>
      <c r="AC19" s="151">
        <v>8.7194000000000056</v>
      </c>
      <c r="AD19" s="151">
        <v>0</v>
      </c>
      <c r="AE19" s="151">
        <v>0</v>
      </c>
      <c r="AF19" s="151">
        <v>0</v>
      </c>
      <c r="AG19" s="35">
        <f t="shared" si="2"/>
        <v>8.8817841970012523E-14</v>
      </c>
      <c r="AH19" s="101"/>
      <c r="AI19" s="103" t="str">
        <f t="shared" ca="1" si="6"/>
        <v>km</v>
      </c>
      <c r="AJ19" s="150">
        <v>-8.0000000000000142</v>
      </c>
      <c r="AK19" s="151">
        <v>7.9999999999999991</v>
      </c>
      <c r="AL19" s="151">
        <v>-0.23360000000000003</v>
      </c>
      <c r="AM19" s="151">
        <v>0.23360000000000003</v>
      </c>
      <c r="AN19" s="151">
        <v>0</v>
      </c>
      <c r="AO19" s="151">
        <v>0</v>
      </c>
      <c r="AP19" s="151">
        <v>0</v>
      </c>
      <c r="AQ19" s="151">
        <v>0</v>
      </c>
      <c r="AR19" s="151">
        <v>0</v>
      </c>
      <c r="AS19" s="151">
        <v>0</v>
      </c>
      <c r="AT19" s="35">
        <f t="shared" si="3"/>
        <v>-1.5099033134902129E-14</v>
      </c>
      <c r="AU19" s="103" t="str">
        <f t="shared" si="7"/>
        <v>OK</v>
      </c>
    </row>
    <row r="20" spans="1:47" s="112" customFormat="1" ht="14.25">
      <c r="A20" s="298"/>
      <c r="B20" s="300"/>
      <c r="C20" s="302"/>
      <c r="D20" s="104" t="s">
        <v>114</v>
      </c>
      <c r="E20" s="101"/>
      <c r="F20" s="103" t="s">
        <v>105</v>
      </c>
      <c r="G20" s="150">
        <v>0</v>
      </c>
      <c r="H20" s="151">
        <v>0</v>
      </c>
      <c r="I20" s="151">
        <v>0</v>
      </c>
      <c r="J20" s="151">
        <v>0</v>
      </c>
      <c r="K20" s="151">
        <v>0</v>
      </c>
      <c r="L20" s="151">
        <v>0</v>
      </c>
      <c r="M20" s="151">
        <v>0</v>
      </c>
      <c r="N20" s="151">
        <v>0</v>
      </c>
      <c r="O20" s="151">
        <v>0</v>
      </c>
      <c r="P20" s="151">
        <v>0</v>
      </c>
      <c r="Q20" s="35">
        <f t="shared" si="1"/>
        <v>0</v>
      </c>
      <c r="R20" s="101"/>
      <c r="S20" s="103" t="str">
        <f t="shared" ca="1" si="4"/>
        <v>km</v>
      </c>
      <c r="T20" s="106">
        <v>0</v>
      </c>
      <c r="U20" s="101"/>
      <c r="V20" s="103" t="str">
        <f t="shared" ca="1" si="5"/>
        <v>km</v>
      </c>
      <c r="W20" s="150">
        <v>0</v>
      </c>
      <c r="X20" s="151">
        <v>0</v>
      </c>
      <c r="Y20" s="151">
        <v>0</v>
      </c>
      <c r="Z20" s="151">
        <v>0</v>
      </c>
      <c r="AA20" s="151">
        <v>0</v>
      </c>
      <c r="AB20" s="151">
        <v>0</v>
      </c>
      <c r="AC20" s="151">
        <v>0</v>
      </c>
      <c r="AD20" s="151">
        <v>0</v>
      </c>
      <c r="AE20" s="151">
        <v>0</v>
      </c>
      <c r="AF20" s="151">
        <v>0</v>
      </c>
      <c r="AG20" s="35">
        <f t="shared" si="2"/>
        <v>0</v>
      </c>
      <c r="AH20" s="101"/>
      <c r="AI20" s="103" t="str">
        <f t="shared" ca="1" si="6"/>
        <v>km</v>
      </c>
      <c r="AJ20" s="150">
        <v>0</v>
      </c>
      <c r="AK20" s="151">
        <v>0</v>
      </c>
      <c r="AL20" s="151">
        <v>0</v>
      </c>
      <c r="AM20" s="151">
        <v>0</v>
      </c>
      <c r="AN20" s="151">
        <v>0</v>
      </c>
      <c r="AO20" s="151">
        <v>0</v>
      </c>
      <c r="AP20" s="151">
        <v>0</v>
      </c>
      <c r="AQ20" s="151">
        <v>0</v>
      </c>
      <c r="AR20" s="151">
        <v>0</v>
      </c>
      <c r="AS20" s="151">
        <v>0</v>
      </c>
      <c r="AT20" s="35">
        <f t="shared" si="3"/>
        <v>0</v>
      </c>
      <c r="AU20" s="103" t="str">
        <f t="shared" si="7"/>
        <v>OK</v>
      </c>
    </row>
    <row r="21" spans="1:47" s="112" customFormat="1" ht="14.25">
      <c r="A21" s="298"/>
      <c r="B21" s="300"/>
      <c r="C21" s="302"/>
      <c r="D21" s="104" t="s">
        <v>104</v>
      </c>
      <c r="E21" s="101"/>
      <c r="F21" s="103" t="s">
        <v>105</v>
      </c>
      <c r="G21" s="34"/>
      <c r="H21" s="34"/>
      <c r="I21" s="34"/>
      <c r="J21" s="34"/>
      <c r="K21" s="34"/>
      <c r="L21" s="34"/>
      <c r="M21" s="34"/>
      <c r="N21" s="34"/>
      <c r="O21" s="34"/>
      <c r="P21" s="34"/>
      <c r="Q21" s="35">
        <f t="shared" si="1"/>
        <v>0</v>
      </c>
      <c r="R21" s="101"/>
      <c r="S21" s="103" t="str">
        <f t="shared" ca="1" si="4"/>
        <v>km</v>
      </c>
      <c r="T21" s="34"/>
      <c r="U21" s="101"/>
      <c r="V21" s="103" t="str">
        <f t="shared" ca="1" si="5"/>
        <v>km</v>
      </c>
      <c r="W21" s="34"/>
      <c r="X21" s="34"/>
      <c r="Y21" s="34"/>
      <c r="Z21" s="34"/>
      <c r="AA21" s="34"/>
      <c r="AB21" s="34"/>
      <c r="AC21" s="34"/>
      <c r="AD21" s="34"/>
      <c r="AE21" s="34"/>
      <c r="AF21" s="34"/>
      <c r="AG21" s="35">
        <f t="shared" si="2"/>
        <v>0</v>
      </c>
      <c r="AH21" s="101"/>
      <c r="AI21" s="103" t="str">
        <f t="shared" ca="1" si="6"/>
        <v>km</v>
      </c>
      <c r="AJ21" s="34"/>
      <c r="AK21" s="34"/>
      <c r="AL21" s="34"/>
      <c r="AM21" s="34"/>
      <c r="AN21" s="34"/>
      <c r="AO21" s="34"/>
      <c r="AP21" s="34"/>
      <c r="AQ21" s="34"/>
      <c r="AR21" s="34"/>
      <c r="AS21" s="34"/>
      <c r="AT21" s="35">
        <f t="shared" si="3"/>
        <v>0</v>
      </c>
      <c r="AU21" s="103" t="str">
        <f t="shared" si="7"/>
        <v>OK</v>
      </c>
    </row>
    <row r="22" spans="1:47" s="112" customFormat="1" ht="14.25">
      <c r="A22" s="298"/>
      <c r="B22" s="300"/>
      <c r="C22" s="302"/>
      <c r="D22" s="104" t="s">
        <v>113</v>
      </c>
      <c r="E22" s="101"/>
      <c r="F22" s="103" t="s">
        <v>105</v>
      </c>
      <c r="G22" s="150">
        <v>0</v>
      </c>
      <c r="H22" s="151">
        <v>0</v>
      </c>
      <c r="I22" s="151">
        <v>0</v>
      </c>
      <c r="J22" s="151">
        <v>0</v>
      </c>
      <c r="K22" s="151">
        <v>0</v>
      </c>
      <c r="L22" s="151">
        <v>0</v>
      </c>
      <c r="M22" s="151">
        <v>0</v>
      </c>
      <c r="N22" s="151">
        <v>0</v>
      </c>
      <c r="O22" s="151">
        <v>0</v>
      </c>
      <c r="P22" s="151">
        <v>0</v>
      </c>
      <c r="Q22" s="35">
        <f t="shared" si="1"/>
        <v>0</v>
      </c>
      <c r="R22" s="101"/>
      <c r="S22" s="103" t="str">
        <f t="shared" ca="1" si="4"/>
        <v>km</v>
      </c>
      <c r="T22" s="106">
        <v>0</v>
      </c>
      <c r="U22" s="101"/>
      <c r="V22" s="103" t="str">
        <f t="shared" ca="1" si="5"/>
        <v>km</v>
      </c>
      <c r="W22" s="150">
        <v>0</v>
      </c>
      <c r="X22" s="151">
        <v>0</v>
      </c>
      <c r="Y22" s="151">
        <v>0</v>
      </c>
      <c r="Z22" s="151">
        <v>0</v>
      </c>
      <c r="AA22" s="151">
        <v>0</v>
      </c>
      <c r="AB22" s="151">
        <v>0</v>
      </c>
      <c r="AC22" s="151">
        <v>0</v>
      </c>
      <c r="AD22" s="151">
        <v>0</v>
      </c>
      <c r="AE22" s="151">
        <v>0</v>
      </c>
      <c r="AF22" s="151">
        <v>0</v>
      </c>
      <c r="AG22" s="35">
        <f t="shared" si="2"/>
        <v>0</v>
      </c>
      <c r="AH22" s="101"/>
      <c r="AI22" s="103" t="str">
        <f t="shared" ca="1" si="6"/>
        <v>km</v>
      </c>
      <c r="AJ22" s="150">
        <v>0</v>
      </c>
      <c r="AK22" s="151">
        <v>0</v>
      </c>
      <c r="AL22" s="151">
        <v>0</v>
      </c>
      <c r="AM22" s="151">
        <v>0</v>
      </c>
      <c r="AN22" s="151">
        <v>0</v>
      </c>
      <c r="AO22" s="151">
        <v>0</v>
      </c>
      <c r="AP22" s="151">
        <v>0</v>
      </c>
      <c r="AQ22" s="151">
        <v>0</v>
      </c>
      <c r="AR22" s="151">
        <v>0</v>
      </c>
      <c r="AS22" s="151">
        <v>0</v>
      </c>
      <c r="AT22" s="35">
        <f t="shared" si="3"/>
        <v>0</v>
      </c>
      <c r="AU22" s="103" t="str">
        <f t="shared" si="7"/>
        <v>OK</v>
      </c>
    </row>
    <row r="23" spans="1:47" s="112" customFormat="1" ht="14.25">
      <c r="A23" s="298"/>
      <c r="B23" s="300"/>
      <c r="C23" s="302"/>
      <c r="D23" s="104" t="s">
        <v>389</v>
      </c>
      <c r="E23" s="101"/>
      <c r="F23" s="103" t="s">
        <v>105</v>
      </c>
      <c r="G23" s="150">
        <v>0</v>
      </c>
      <c r="H23" s="151">
        <v>0</v>
      </c>
      <c r="I23" s="151">
        <v>0</v>
      </c>
      <c r="J23" s="151">
        <v>0</v>
      </c>
      <c r="K23" s="151">
        <v>0</v>
      </c>
      <c r="L23" s="151">
        <v>0</v>
      </c>
      <c r="M23" s="151">
        <v>0</v>
      </c>
      <c r="N23" s="151">
        <v>0</v>
      </c>
      <c r="O23" s="151">
        <v>0</v>
      </c>
      <c r="P23" s="151">
        <v>0</v>
      </c>
      <c r="Q23" s="35">
        <f t="shared" si="1"/>
        <v>0</v>
      </c>
      <c r="R23" s="101"/>
      <c r="S23" s="103" t="str">
        <f t="shared" ca="1" si="4"/>
        <v>km</v>
      </c>
      <c r="T23" s="106">
        <v>0</v>
      </c>
      <c r="U23" s="101"/>
      <c r="V23" s="103" t="str">
        <f t="shared" ca="1" si="5"/>
        <v>km</v>
      </c>
      <c r="W23" s="150">
        <v>0</v>
      </c>
      <c r="X23" s="151">
        <v>0</v>
      </c>
      <c r="Y23" s="151">
        <v>0</v>
      </c>
      <c r="Z23" s="151">
        <v>0</v>
      </c>
      <c r="AA23" s="151">
        <v>0</v>
      </c>
      <c r="AB23" s="151">
        <v>0</v>
      </c>
      <c r="AC23" s="151">
        <v>0</v>
      </c>
      <c r="AD23" s="151">
        <v>0</v>
      </c>
      <c r="AE23" s="151">
        <v>0</v>
      </c>
      <c r="AF23" s="151">
        <v>0</v>
      </c>
      <c r="AG23" s="35">
        <f t="shared" si="2"/>
        <v>0</v>
      </c>
      <c r="AH23" s="101"/>
      <c r="AI23" s="103" t="str">
        <f t="shared" ca="1" si="6"/>
        <v>km</v>
      </c>
      <c r="AJ23" s="150">
        <v>0</v>
      </c>
      <c r="AK23" s="151">
        <v>0</v>
      </c>
      <c r="AL23" s="151">
        <v>0</v>
      </c>
      <c r="AM23" s="151">
        <v>0</v>
      </c>
      <c r="AN23" s="151">
        <v>0</v>
      </c>
      <c r="AO23" s="151">
        <v>0</v>
      </c>
      <c r="AP23" s="151">
        <v>0</v>
      </c>
      <c r="AQ23" s="151">
        <v>0</v>
      </c>
      <c r="AR23" s="151">
        <v>0</v>
      </c>
      <c r="AS23" s="151">
        <v>0</v>
      </c>
      <c r="AT23" s="35">
        <f t="shared" si="3"/>
        <v>0</v>
      </c>
      <c r="AU23" s="103" t="str">
        <f t="shared" si="7"/>
        <v>OK</v>
      </c>
    </row>
    <row r="24" spans="1:47" s="112" customFormat="1" ht="14.25">
      <c r="A24" s="298"/>
      <c r="B24" s="300"/>
      <c r="C24" s="302"/>
      <c r="D24" s="104" t="s">
        <v>112</v>
      </c>
      <c r="E24" s="101"/>
      <c r="F24" s="103" t="s">
        <v>105</v>
      </c>
      <c r="G24" s="150">
        <v>6.4387800071121892E-4</v>
      </c>
      <c r="H24" s="151">
        <v>-6.1699542022943736E-4</v>
      </c>
      <c r="I24" s="151">
        <v>0</v>
      </c>
      <c r="J24" s="151">
        <v>0</v>
      </c>
      <c r="K24" s="151">
        <v>0</v>
      </c>
      <c r="L24" s="151">
        <v>0</v>
      </c>
      <c r="M24" s="151">
        <v>0</v>
      </c>
      <c r="N24" s="151">
        <v>0</v>
      </c>
      <c r="O24" s="151">
        <v>0</v>
      </c>
      <c r="P24" s="151">
        <v>0</v>
      </c>
      <c r="Q24" s="35">
        <f t="shared" si="1"/>
        <v>2.6882580481781557E-5</v>
      </c>
      <c r="R24" s="101"/>
      <c r="S24" s="103" t="str">
        <f t="shared" ca="1" si="4"/>
        <v>km</v>
      </c>
      <c r="T24" s="106">
        <v>0</v>
      </c>
      <c r="U24" s="101"/>
      <c r="V24" s="103" t="str">
        <f t="shared" ca="1" si="5"/>
        <v>km</v>
      </c>
      <c r="W24" s="150">
        <v>0</v>
      </c>
      <c r="X24" s="151">
        <v>0</v>
      </c>
      <c r="Y24" s="151">
        <v>0</v>
      </c>
      <c r="Z24" s="151">
        <v>0</v>
      </c>
      <c r="AA24" s="151">
        <v>0</v>
      </c>
      <c r="AB24" s="151">
        <v>0</v>
      </c>
      <c r="AC24" s="151">
        <v>0</v>
      </c>
      <c r="AD24" s="151">
        <v>0</v>
      </c>
      <c r="AE24" s="151">
        <v>0</v>
      </c>
      <c r="AF24" s="151">
        <v>0</v>
      </c>
      <c r="AG24" s="35">
        <f t="shared" si="2"/>
        <v>0</v>
      </c>
      <c r="AH24" s="101"/>
      <c r="AI24" s="103" t="str">
        <f t="shared" ca="1" si="6"/>
        <v>km</v>
      </c>
      <c r="AJ24" s="150">
        <v>0</v>
      </c>
      <c r="AK24" s="151">
        <v>0</v>
      </c>
      <c r="AL24" s="151">
        <v>0</v>
      </c>
      <c r="AM24" s="151">
        <v>0</v>
      </c>
      <c r="AN24" s="151">
        <v>0</v>
      </c>
      <c r="AO24" s="151">
        <v>0</v>
      </c>
      <c r="AP24" s="151">
        <v>0</v>
      </c>
      <c r="AQ24" s="151">
        <v>0</v>
      </c>
      <c r="AR24" s="151">
        <v>0</v>
      </c>
      <c r="AS24" s="151">
        <v>0</v>
      </c>
      <c r="AT24" s="35">
        <f t="shared" si="3"/>
        <v>0</v>
      </c>
      <c r="AU24" s="103" t="str">
        <f t="shared" si="7"/>
        <v>OK</v>
      </c>
    </row>
    <row r="25" spans="1:47" s="112" customFormat="1" ht="14.25">
      <c r="A25" s="298"/>
      <c r="B25" s="300"/>
      <c r="C25" s="302"/>
      <c r="D25" s="104" t="s">
        <v>111</v>
      </c>
      <c r="E25" s="101"/>
      <c r="F25" s="103" t="s">
        <v>105</v>
      </c>
      <c r="G25" s="150">
        <v>0</v>
      </c>
      <c r="H25" s="151">
        <v>0</v>
      </c>
      <c r="I25" s="151">
        <v>0</v>
      </c>
      <c r="J25" s="151">
        <v>0</v>
      </c>
      <c r="K25" s="151">
        <v>0</v>
      </c>
      <c r="L25" s="151">
        <v>0</v>
      </c>
      <c r="M25" s="151">
        <v>0</v>
      </c>
      <c r="N25" s="151">
        <v>0</v>
      </c>
      <c r="O25" s="151">
        <v>0</v>
      </c>
      <c r="P25" s="151">
        <v>0</v>
      </c>
      <c r="Q25" s="35">
        <f t="shared" si="1"/>
        <v>0</v>
      </c>
      <c r="R25" s="101"/>
      <c r="S25" s="103" t="str">
        <f t="shared" ca="1" si="4"/>
        <v>km</v>
      </c>
      <c r="T25" s="106">
        <v>0</v>
      </c>
      <c r="U25" s="101"/>
      <c r="V25" s="103" t="str">
        <f t="shared" ca="1" si="5"/>
        <v>km</v>
      </c>
      <c r="W25" s="150">
        <v>0</v>
      </c>
      <c r="X25" s="151">
        <v>0</v>
      </c>
      <c r="Y25" s="151">
        <v>0</v>
      </c>
      <c r="Z25" s="151">
        <v>0</v>
      </c>
      <c r="AA25" s="151">
        <v>0</v>
      </c>
      <c r="AB25" s="151">
        <v>0</v>
      </c>
      <c r="AC25" s="151">
        <v>0</v>
      </c>
      <c r="AD25" s="151">
        <v>0</v>
      </c>
      <c r="AE25" s="151">
        <v>0</v>
      </c>
      <c r="AF25" s="151">
        <v>0</v>
      </c>
      <c r="AG25" s="35">
        <f t="shared" si="2"/>
        <v>0</v>
      </c>
      <c r="AH25" s="101"/>
      <c r="AI25" s="103" t="str">
        <f t="shared" ca="1" si="6"/>
        <v>km</v>
      </c>
      <c r="AJ25" s="150">
        <v>0</v>
      </c>
      <c r="AK25" s="151">
        <v>0</v>
      </c>
      <c r="AL25" s="151">
        <v>0</v>
      </c>
      <c r="AM25" s="151">
        <v>0</v>
      </c>
      <c r="AN25" s="151">
        <v>0</v>
      </c>
      <c r="AO25" s="151">
        <v>0</v>
      </c>
      <c r="AP25" s="151">
        <v>0</v>
      </c>
      <c r="AQ25" s="151">
        <v>0</v>
      </c>
      <c r="AR25" s="151">
        <v>0</v>
      </c>
      <c r="AS25" s="151">
        <v>0</v>
      </c>
      <c r="AT25" s="35">
        <f t="shared" si="3"/>
        <v>0</v>
      </c>
      <c r="AU25" s="103" t="str">
        <f t="shared" si="7"/>
        <v>OK</v>
      </c>
    </row>
    <row r="26" spans="1:47" s="112" customFormat="1" ht="14.25">
      <c r="A26" s="298"/>
      <c r="B26" s="300"/>
      <c r="C26" s="302"/>
      <c r="D26" s="104" t="s">
        <v>390</v>
      </c>
      <c r="E26" s="101"/>
      <c r="F26" s="103" t="s">
        <v>105</v>
      </c>
      <c r="G26" s="150">
        <v>0</v>
      </c>
      <c r="H26" s="151">
        <v>0</v>
      </c>
      <c r="I26" s="151">
        <v>0</v>
      </c>
      <c r="J26" s="151">
        <v>0</v>
      </c>
      <c r="K26" s="151">
        <v>0</v>
      </c>
      <c r="L26" s="151">
        <v>0</v>
      </c>
      <c r="M26" s="151">
        <v>0</v>
      </c>
      <c r="N26" s="151">
        <v>0</v>
      </c>
      <c r="O26" s="151">
        <v>0</v>
      </c>
      <c r="P26" s="151">
        <v>0</v>
      </c>
      <c r="Q26" s="35">
        <f t="shared" si="1"/>
        <v>0</v>
      </c>
      <c r="R26" s="101"/>
      <c r="S26" s="103" t="str">
        <f t="shared" ca="1" si="4"/>
        <v>km</v>
      </c>
      <c r="T26" s="106">
        <v>0</v>
      </c>
      <c r="U26" s="101"/>
      <c r="V26" s="103" t="str">
        <f t="shared" ca="1" si="5"/>
        <v>km</v>
      </c>
      <c r="W26" s="150">
        <v>0</v>
      </c>
      <c r="X26" s="151">
        <v>0</v>
      </c>
      <c r="Y26" s="151">
        <v>0</v>
      </c>
      <c r="Z26" s="151">
        <v>0</v>
      </c>
      <c r="AA26" s="151">
        <v>0</v>
      </c>
      <c r="AB26" s="151">
        <v>0</v>
      </c>
      <c r="AC26" s="151">
        <v>0</v>
      </c>
      <c r="AD26" s="151">
        <v>0</v>
      </c>
      <c r="AE26" s="151">
        <v>0</v>
      </c>
      <c r="AF26" s="151">
        <v>0</v>
      </c>
      <c r="AG26" s="35">
        <f t="shared" si="2"/>
        <v>0</v>
      </c>
      <c r="AH26" s="101"/>
      <c r="AI26" s="103" t="str">
        <f t="shared" ca="1" si="6"/>
        <v>km</v>
      </c>
      <c r="AJ26" s="150">
        <v>0</v>
      </c>
      <c r="AK26" s="151">
        <v>0</v>
      </c>
      <c r="AL26" s="151">
        <v>0</v>
      </c>
      <c r="AM26" s="151">
        <v>0</v>
      </c>
      <c r="AN26" s="151">
        <v>0</v>
      </c>
      <c r="AO26" s="151">
        <v>0</v>
      </c>
      <c r="AP26" s="151">
        <v>0</v>
      </c>
      <c r="AQ26" s="151">
        <v>0</v>
      </c>
      <c r="AR26" s="151">
        <v>0</v>
      </c>
      <c r="AS26" s="151">
        <v>0</v>
      </c>
      <c r="AT26" s="35">
        <f t="shared" si="3"/>
        <v>0</v>
      </c>
      <c r="AU26" s="103" t="str">
        <f t="shared" si="7"/>
        <v>OK</v>
      </c>
    </row>
    <row r="27" spans="1:47" s="112" customFormat="1" ht="14.25">
      <c r="A27" s="298"/>
      <c r="B27" s="300"/>
      <c r="C27" s="302"/>
      <c r="D27" s="104" t="s">
        <v>110</v>
      </c>
      <c r="E27" s="101"/>
      <c r="F27" s="103" t="s">
        <v>105</v>
      </c>
      <c r="G27" s="150">
        <v>0</v>
      </c>
      <c r="H27" s="151">
        <v>0</v>
      </c>
      <c r="I27" s="151">
        <v>0</v>
      </c>
      <c r="J27" s="151">
        <v>0</v>
      </c>
      <c r="K27" s="151">
        <v>0</v>
      </c>
      <c r="L27" s="151">
        <v>0</v>
      </c>
      <c r="M27" s="151">
        <v>0</v>
      </c>
      <c r="N27" s="151">
        <v>0</v>
      </c>
      <c r="O27" s="151">
        <v>0</v>
      </c>
      <c r="P27" s="151">
        <v>0</v>
      </c>
      <c r="Q27" s="35">
        <f t="shared" si="1"/>
        <v>0</v>
      </c>
      <c r="R27" s="101"/>
      <c r="S27" s="103" t="str">
        <f t="shared" ca="1" si="4"/>
        <v>km</v>
      </c>
      <c r="T27" s="106">
        <v>0</v>
      </c>
      <c r="U27" s="101"/>
      <c r="V27" s="103" t="str">
        <f t="shared" ca="1" si="5"/>
        <v>km</v>
      </c>
      <c r="W27" s="150">
        <v>0</v>
      </c>
      <c r="X27" s="151">
        <v>0</v>
      </c>
      <c r="Y27" s="151">
        <v>0</v>
      </c>
      <c r="Z27" s="151">
        <v>0</v>
      </c>
      <c r="AA27" s="151">
        <v>0</v>
      </c>
      <c r="AB27" s="151">
        <v>0</v>
      </c>
      <c r="AC27" s="151">
        <v>0</v>
      </c>
      <c r="AD27" s="151">
        <v>0</v>
      </c>
      <c r="AE27" s="151">
        <v>0</v>
      </c>
      <c r="AF27" s="151">
        <v>0</v>
      </c>
      <c r="AG27" s="35">
        <f t="shared" si="2"/>
        <v>0</v>
      </c>
      <c r="AH27" s="101"/>
      <c r="AI27" s="103" t="str">
        <f t="shared" ca="1" si="6"/>
        <v>km</v>
      </c>
      <c r="AJ27" s="150">
        <v>0</v>
      </c>
      <c r="AK27" s="151">
        <v>0</v>
      </c>
      <c r="AL27" s="151">
        <v>0</v>
      </c>
      <c r="AM27" s="151">
        <v>0</v>
      </c>
      <c r="AN27" s="151">
        <v>0</v>
      </c>
      <c r="AO27" s="151">
        <v>0</v>
      </c>
      <c r="AP27" s="151">
        <v>0</v>
      </c>
      <c r="AQ27" s="151">
        <v>0</v>
      </c>
      <c r="AR27" s="151">
        <v>0</v>
      </c>
      <c r="AS27" s="151">
        <v>0</v>
      </c>
      <c r="AT27" s="35">
        <f t="shared" si="3"/>
        <v>0</v>
      </c>
      <c r="AU27" s="103" t="str">
        <f t="shared" si="7"/>
        <v>OK</v>
      </c>
    </row>
    <row r="28" spans="1:47" s="112" customFormat="1" ht="14.25">
      <c r="A28" s="298"/>
      <c r="B28" s="300"/>
      <c r="C28" s="302"/>
      <c r="D28" s="104" t="str">
        <f>'N1.1_Intervention_Definitions'!A17</f>
        <v>Indirect Intervention</v>
      </c>
      <c r="E28" s="101"/>
      <c r="F28" s="103" t="s">
        <v>105</v>
      </c>
      <c r="G28" s="150">
        <v>0</v>
      </c>
      <c r="H28" s="151">
        <v>0</v>
      </c>
      <c r="I28" s="151">
        <v>0</v>
      </c>
      <c r="J28" s="151">
        <v>0</v>
      </c>
      <c r="K28" s="151">
        <v>0</v>
      </c>
      <c r="L28" s="151">
        <v>0</v>
      </c>
      <c r="M28" s="151">
        <v>0</v>
      </c>
      <c r="N28" s="151">
        <v>0</v>
      </c>
      <c r="O28" s="151">
        <v>0</v>
      </c>
      <c r="P28" s="151">
        <v>0</v>
      </c>
      <c r="Q28" s="35">
        <f t="shared" si="1"/>
        <v>0</v>
      </c>
      <c r="R28" s="101"/>
      <c r="S28" s="103" t="str">
        <f t="shared" ca="1" si="4"/>
        <v>km</v>
      </c>
      <c r="T28" s="106">
        <v>0</v>
      </c>
      <c r="U28" s="101"/>
      <c r="V28" s="103" t="str">
        <f t="shared" ca="1" si="5"/>
        <v>km</v>
      </c>
      <c r="W28" s="150">
        <v>0</v>
      </c>
      <c r="X28" s="151">
        <v>0</v>
      </c>
      <c r="Y28" s="151">
        <v>0</v>
      </c>
      <c r="Z28" s="151">
        <v>0</v>
      </c>
      <c r="AA28" s="151">
        <v>0</v>
      </c>
      <c r="AB28" s="151">
        <v>0</v>
      </c>
      <c r="AC28" s="151">
        <v>0</v>
      </c>
      <c r="AD28" s="151">
        <v>0</v>
      </c>
      <c r="AE28" s="151">
        <v>0</v>
      </c>
      <c r="AF28" s="151">
        <v>0</v>
      </c>
      <c r="AG28" s="35">
        <f t="shared" si="2"/>
        <v>0</v>
      </c>
      <c r="AH28" s="101"/>
      <c r="AI28" s="103" t="str">
        <f t="shared" ca="1" si="6"/>
        <v>km</v>
      </c>
      <c r="AJ28" s="150">
        <v>0</v>
      </c>
      <c r="AK28" s="151">
        <v>0</v>
      </c>
      <c r="AL28" s="151">
        <v>0</v>
      </c>
      <c r="AM28" s="151">
        <v>0</v>
      </c>
      <c r="AN28" s="151">
        <v>0</v>
      </c>
      <c r="AO28" s="151">
        <v>0</v>
      </c>
      <c r="AP28" s="151">
        <v>0</v>
      </c>
      <c r="AQ28" s="151">
        <v>0</v>
      </c>
      <c r="AR28" s="151">
        <v>0</v>
      </c>
      <c r="AS28" s="151">
        <v>0</v>
      </c>
      <c r="AT28" s="35">
        <f t="shared" si="3"/>
        <v>0</v>
      </c>
      <c r="AU28" s="103" t="str">
        <f t="shared" si="7"/>
        <v>OK</v>
      </c>
    </row>
    <row r="29" spans="1:47" s="112" customFormat="1" ht="14.25">
      <c r="A29" s="298"/>
      <c r="B29" s="300"/>
      <c r="C29" s="302"/>
      <c r="D29" s="104" t="s">
        <v>109</v>
      </c>
      <c r="E29" s="101"/>
      <c r="F29" s="103" t="s">
        <v>105</v>
      </c>
      <c r="G29" s="34"/>
      <c r="H29" s="34"/>
      <c r="I29" s="34"/>
      <c r="J29" s="34"/>
      <c r="K29" s="34"/>
      <c r="L29" s="34"/>
      <c r="M29" s="34"/>
      <c r="N29" s="34"/>
      <c r="O29" s="34"/>
      <c r="P29" s="34"/>
      <c r="Q29" s="35">
        <f t="shared" si="1"/>
        <v>0</v>
      </c>
      <c r="R29" s="101"/>
      <c r="S29" s="103" t="str">
        <f t="shared" ca="1" si="4"/>
        <v>km</v>
      </c>
      <c r="T29" s="34"/>
      <c r="U29" s="101"/>
      <c r="V29" s="103" t="str">
        <f t="shared" ca="1" si="5"/>
        <v>km</v>
      </c>
      <c r="W29" s="34"/>
      <c r="X29" s="34"/>
      <c r="Y29" s="34"/>
      <c r="Z29" s="34"/>
      <c r="AA29" s="34"/>
      <c r="AB29" s="34"/>
      <c r="AC29" s="34"/>
      <c r="AD29" s="34"/>
      <c r="AE29" s="34"/>
      <c r="AF29" s="34"/>
      <c r="AG29" s="35">
        <f t="shared" si="2"/>
        <v>0</v>
      </c>
      <c r="AH29" s="101"/>
      <c r="AI29" s="103" t="str">
        <f t="shared" ca="1" si="6"/>
        <v>km</v>
      </c>
      <c r="AJ29" s="34"/>
      <c r="AK29" s="34"/>
      <c r="AL29" s="34"/>
      <c r="AM29" s="34"/>
      <c r="AN29" s="34"/>
      <c r="AO29" s="34"/>
      <c r="AP29" s="34"/>
      <c r="AQ29" s="34"/>
      <c r="AR29" s="34"/>
      <c r="AS29" s="34"/>
      <c r="AT29" s="35">
        <f t="shared" si="3"/>
        <v>0</v>
      </c>
      <c r="AU29" s="103" t="str">
        <f t="shared" si="7"/>
        <v>OK</v>
      </c>
    </row>
    <row r="30" spans="1:47" s="112" customFormat="1" ht="14.25">
      <c r="A30" s="298"/>
      <c r="B30" s="300"/>
      <c r="C30" s="302"/>
      <c r="D30" s="104" t="s">
        <v>108</v>
      </c>
      <c r="E30" s="101"/>
      <c r="F30" s="103" t="s">
        <v>105</v>
      </c>
      <c r="G30" s="34"/>
      <c r="H30" s="34"/>
      <c r="I30" s="34"/>
      <c r="J30" s="34"/>
      <c r="K30" s="34"/>
      <c r="L30" s="34"/>
      <c r="M30" s="34"/>
      <c r="N30" s="34"/>
      <c r="O30" s="34"/>
      <c r="P30" s="34"/>
      <c r="Q30" s="35">
        <f t="shared" si="1"/>
        <v>0</v>
      </c>
      <c r="R30" s="101"/>
      <c r="S30" s="103" t="str">
        <f t="shared" ca="1" si="4"/>
        <v>km</v>
      </c>
      <c r="T30" s="34"/>
      <c r="U30" s="101"/>
      <c r="V30" s="103" t="str">
        <f t="shared" ca="1" si="5"/>
        <v>km</v>
      </c>
      <c r="W30" s="34"/>
      <c r="X30" s="34"/>
      <c r="Y30" s="34"/>
      <c r="Z30" s="34"/>
      <c r="AA30" s="34"/>
      <c r="AB30" s="34"/>
      <c r="AC30" s="34"/>
      <c r="AD30" s="34"/>
      <c r="AE30" s="34"/>
      <c r="AF30" s="34"/>
      <c r="AG30" s="35">
        <f t="shared" si="2"/>
        <v>0</v>
      </c>
      <c r="AH30" s="101"/>
      <c r="AI30" s="103" t="str">
        <f t="shared" ca="1" si="6"/>
        <v>km</v>
      </c>
      <c r="AJ30" s="34"/>
      <c r="AK30" s="34"/>
      <c r="AL30" s="34"/>
      <c r="AM30" s="34"/>
      <c r="AN30" s="34"/>
      <c r="AO30" s="34"/>
      <c r="AP30" s="34"/>
      <c r="AQ30" s="34"/>
      <c r="AR30" s="34"/>
      <c r="AS30" s="34"/>
      <c r="AT30" s="35">
        <f t="shared" si="3"/>
        <v>0</v>
      </c>
      <c r="AU30" s="103" t="str">
        <f t="shared" si="7"/>
        <v>OK</v>
      </c>
    </row>
    <row r="31" spans="1:47" s="112" customFormat="1" ht="14.25">
      <c r="A31" s="298"/>
      <c r="B31" s="300"/>
      <c r="C31" s="302"/>
      <c r="D31" s="104" t="s">
        <v>58</v>
      </c>
      <c r="E31" s="101"/>
      <c r="F31" s="103" t="s">
        <v>105</v>
      </c>
      <c r="G31" s="34"/>
      <c r="H31" s="34"/>
      <c r="I31" s="34"/>
      <c r="J31" s="34"/>
      <c r="K31" s="34"/>
      <c r="L31" s="34"/>
      <c r="M31" s="34"/>
      <c r="N31" s="34"/>
      <c r="O31" s="34"/>
      <c r="P31" s="34"/>
      <c r="Q31" s="35">
        <f t="shared" si="1"/>
        <v>0</v>
      </c>
      <c r="R31" s="101"/>
      <c r="S31" s="103" t="str">
        <f t="shared" ca="1" si="4"/>
        <v>km</v>
      </c>
      <c r="T31" s="34"/>
      <c r="U31" s="101"/>
      <c r="V31" s="103" t="str">
        <f t="shared" ca="1" si="5"/>
        <v>km</v>
      </c>
      <c r="W31" s="34"/>
      <c r="X31" s="34"/>
      <c r="Y31" s="34"/>
      <c r="Z31" s="34"/>
      <c r="AA31" s="34"/>
      <c r="AB31" s="34"/>
      <c r="AC31" s="34"/>
      <c r="AD31" s="34"/>
      <c r="AE31" s="34"/>
      <c r="AF31" s="34"/>
      <c r="AG31" s="35">
        <f t="shared" si="2"/>
        <v>0</v>
      </c>
      <c r="AH31" s="101"/>
      <c r="AI31" s="103" t="str">
        <f t="shared" ca="1" si="6"/>
        <v>km</v>
      </c>
      <c r="AJ31" s="34"/>
      <c r="AK31" s="34"/>
      <c r="AL31" s="34"/>
      <c r="AM31" s="34"/>
      <c r="AN31" s="34"/>
      <c r="AO31" s="34"/>
      <c r="AP31" s="34"/>
      <c r="AQ31" s="34"/>
      <c r="AR31" s="34"/>
      <c r="AS31" s="34"/>
      <c r="AT31" s="35">
        <f t="shared" si="3"/>
        <v>0</v>
      </c>
      <c r="AU31" s="103" t="str">
        <f t="shared" si="7"/>
        <v>OK</v>
      </c>
    </row>
    <row r="32" spans="1:47" s="112" customFormat="1" ht="14.25">
      <c r="A32" s="298"/>
      <c r="B32" s="300"/>
      <c r="C32" s="302"/>
      <c r="D32" s="104" t="s">
        <v>107</v>
      </c>
      <c r="E32" s="101"/>
      <c r="F32" s="103" t="s">
        <v>105</v>
      </c>
      <c r="G32" s="34"/>
      <c r="H32" s="34"/>
      <c r="I32" s="34"/>
      <c r="J32" s="34"/>
      <c r="K32" s="34"/>
      <c r="L32" s="34"/>
      <c r="M32" s="34"/>
      <c r="N32" s="34"/>
      <c r="O32" s="34"/>
      <c r="P32" s="34"/>
      <c r="Q32" s="35">
        <f t="shared" si="1"/>
        <v>0</v>
      </c>
      <c r="R32" s="101"/>
      <c r="S32" s="103" t="str">
        <f t="shared" ca="1" si="4"/>
        <v>km</v>
      </c>
      <c r="T32" s="34"/>
      <c r="U32" s="101"/>
      <c r="V32" s="103" t="str">
        <f t="shared" ca="1" si="5"/>
        <v>km</v>
      </c>
      <c r="W32" s="34"/>
      <c r="X32" s="34"/>
      <c r="Y32" s="34"/>
      <c r="Z32" s="34"/>
      <c r="AA32" s="34"/>
      <c r="AB32" s="34"/>
      <c r="AC32" s="34"/>
      <c r="AD32" s="34"/>
      <c r="AE32" s="34"/>
      <c r="AF32" s="34"/>
      <c r="AG32" s="35">
        <f t="shared" si="2"/>
        <v>0</v>
      </c>
      <c r="AH32" s="101"/>
      <c r="AI32" s="103" t="str">
        <f t="shared" ca="1" si="6"/>
        <v>km</v>
      </c>
      <c r="AJ32" s="34"/>
      <c r="AK32" s="34"/>
      <c r="AL32" s="34"/>
      <c r="AM32" s="34"/>
      <c r="AN32" s="34"/>
      <c r="AO32" s="34"/>
      <c r="AP32" s="34"/>
      <c r="AQ32" s="34"/>
      <c r="AR32" s="34"/>
      <c r="AS32" s="34"/>
      <c r="AT32" s="35">
        <f t="shared" si="3"/>
        <v>0</v>
      </c>
      <c r="AU32" s="103" t="str">
        <f t="shared" si="7"/>
        <v>OK</v>
      </c>
    </row>
    <row r="33" spans="1:47" s="112" customFormat="1" ht="14.25">
      <c r="A33" s="298"/>
      <c r="B33" s="300"/>
      <c r="C33" s="302"/>
      <c r="D33" s="104" t="s">
        <v>106</v>
      </c>
      <c r="E33" s="101"/>
      <c r="F33" s="103" t="s">
        <v>105</v>
      </c>
      <c r="G33" s="150">
        <v>0</v>
      </c>
      <c r="H33" s="151">
        <v>0</v>
      </c>
      <c r="I33" s="151">
        <v>0</v>
      </c>
      <c r="J33" s="151">
        <v>0</v>
      </c>
      <c r="K33" s="151">
        <v>0</v>
      </c>
      <c r="L33" s="151">
        <v>0</v>
      </c>
      <c r="M33" s="151">
        <v>0</v>
      </c>
      <c r="N33" s="151">
        <v>0</v>
      </c>
      <c r="O33" s="151">
        <v>0</v>
      </c>
      <c r="P33" s="151">
        <v>0</v>
      </c>
      <c r="Q33" s="35">
        <f t="shared" si="1"/>
        <v>0</v>
      </c>
      <c r="R33" s="101"/>
      <c r="S33" s="103" t="str">
        <f t="shared" ca="1" si="4"/>
        <v>km</v>
      </c>
      <c r="T33" s="106">
        <v>0</v>
      </c>
      <c r="U33" s="101"/>
      <c r="V33" s="103" t="str">
        <f t="shared" ca="1" si="5"/>
        <v>km</v>
      </c>
      <c r="W33" s="150">
        <v>0</v>
      </c>
      <c r="X33" s="151">
        <v>0</v>
      </c>
      <c r="Y33" s="151">
        <v>0</v>
      </c>
      <c r="Z33" s="151">
        <v>0</v>
      </c>
      <c r="AA33" s="151">
        <v>0</v>
      </c>
      <c r="AB33" s="151">
        <v>0</v>
      </c>
      <c r="AC33" s="151">
        <v>0</v>
      </c>
      <c r="AD33" s="151">
        <v>0</v>
      </c>
      <c r="AE33" s="151">
        <v>0</v>
      </c>
      <c r="AF33" s="151">
        <v>0</v>
      </c>
      <c r="AG33" s="35">
        <f t="shared" si="2"/>
        <v>0</v>
      </c>
      <c r="AH33" s="101"/>
      <c r="AI33" s="103" t="str">
        <f t="shared" ca="1" si="6"/>
        <v>km</v>
      </c>
      <c r="AJ33" s="150">
        <v>0</v>
      </c>
      <c r="AK33" s="151">
        <v>0</v>
      </c>
      <c r="AL33" s="151">
        <v>0</v>
      </c>
      <c r="AM33" s="151">
        <v>0</v>
      </c>
      <c r="AN33" s="151">
        <v>0</v>
      </c>
      <c r="AO33" s="151">
        <v>0</v>
      </c>
      <c r="AP33" s="151">
        <v>0</v>
      </c>
      <c r="AQ33" s="151">
        <v>0</v>
      </c>
      <c r="AR33" s="151">
        <v>0</v>
      </c>
      <c r="AS33" s="151">
        <v>0</v>
      </c>
      <c r="AT33" s="35">
        <f t="shared" si="3"/>
        <v>0</v>
      </c>
      <c r="AU33" s="103" t="str">
        <f t="shared" si="7"/>
        <v>OK</v>
      </c>
    </row>
    <row r="34" spans="1:47" s="112" customFormat="1" ht="14.25">
      <c r="A34" s="298"/>
      <c r="B34" s="301"/>
      <c r="C34" s="105" t="s">
        <v>393</v>
      </c>
      <c r="D34" s="104"/>
      <c r="E34" s="101"/>
      <c r="F34" s="103" t="s">
        <v>105</v>
      </c>
      <c r="G34" s="35">
        <f t="shared" ref="G34:P34" si="8">SUM(G16:G33)</f>
        <v>9.8019412993331171E-4</v>
      </c>
      <c r="H34" s="35">
        <f t="shared" si="8"/>
        <v>4.4044405694626834</v>
      </c>
      <c r="I34" s="35">
        <f t="shared" si="8"/>
        <v>0.52685793851878426</v>
      </c>
      <c r="J34" s="35">
        <f t="shared" si="8"/>
        <v>9.7492158908862731E-2</v>
      </c>
      <c r="K34" s="35">
        <f t="shared" si="8"/>
        <v>0</v>
      </c>
      <c r="L34" s="35">
        <f t="shared" si="8"/>
        <v>0</v>
      </c>
      <c r="M34" s="35">
        <f t="shared" si="8"/>
        <v>18.511456954664659</v>
      </c>
      <c r="N34" s="35">
        <f t="shared" si="8"/>
        <v>0</v>
      </c>
      <c r="O34" s="35">
        <f t="shared" si="8"/>
        <v>0</v>
      </c>
      <c r="P34" s="35">
        <f t="shared" si="8"/>
        <v>0</v>
      </c>
      <c r="Q34" s="94">
        <f t="shared" si="1"/>
        <v>23.541227815684923</v>
      </c>
      <c r="R34" s="101"/>
      <c r="S34" s="103" t="str">
        <f t="shared" ca="1" si="4"/>
        <v>km</v>
      </c>
      <c r="T34" s="103"/>
      <c r="U34" s="101"/>
      <c r="V34" s="103" t="str">
        <f t="shared" ca="1" si="5"/>
        <v>km</v>
      </c>
      <c r="W34" s="35">
        <f t="shared" ref="W34:AF34" si="9">SUM(W16:W33)</f>
        <v>24.851100000000002</v>
      </c>
      <c r="X34" s="35">
        <f t="shared" si="9"/>
        <v>92.089000000000041</v>
      </c>
      <c r="Y34" s="35">
        <f t="shared" si="9"/>
        <v>1.0811999999999999</v>
      </c>
      <c r="Z34" s="35">
        <f t="shared" si="9"/>
        <v>0.10440000000000001</v>
      </c>
      <c r="AA34" s="35">
        <f t="shared" si="9"/>
        <v>0</v>
      </c>
      <c r="AB34" s="35">
        <f t="shared" si="9"/>
        <v>0</v>
      </c>
      <c r="AC34" s="35">
        <f t="shared" si="9"/>
        <v>8.7194000000000056</v>
      </c>
      <c r="AD34" s="35">
        <f t="shared" si="9"/>
        <v>0</v>
      </c>
      <c r="AE34" s="35">
        <f t="shared" si="9"/>
        <v>0</v>
      </c>
      <c r="AF34" s="35">
        <f t="shared" si="9"/>
        <v>0</v>
      </c>
      <c r="AG34" s="94">
        <f>SUM(W34:AF34)</f>
        <v>126.84510000000004</v>
      </c>
      <c r="AH34" s="101"/>
      <c r="AI34" s="103" t="str">
        <f t="shared" ca="1" si="6"/>
        <v>km</v>
      </c>
      <c r="AJ34" s="35">
        <f t="shared" ref="AJ34:AS34" si="10">SUM(AJ16:AJ33)</f>
        <v>96.693599999999989</v>
      </c>
      <c r="AK34" s="35">
        <f t="shared" si="10"/>
        <v>15.356599999999998</v>
      </c>
      <c r="AL34" s="35">
        <f t="shared" si="10"/>
        <v>1.2196</v>
      </c>
      <c r="AM34" s="35">
        <f t="shared" si="10"/>
        <v>1.8914000000000004</v>
      </c>
      <c r="AN34" s="35">
        <f t="shared" si="10"/>
        <v>0.8</v>
      </c>
      <c r="AO34" s="35">
        <f t="shared" si="10"/>
        <v>2.164499999999999</v>
      </c>
      <c r="AP34" s="35">
        <f t="shared" si="10"/>
        <v>8.7194000000000056</v>
      </c>
      <c r="AQ34" s="35">
        <f t="shared" si="10"/>
        <v>0</v>
      </c>
      <c r="AR34" s="35">
        <f t="shared" si="10"/>
        <v>0</v>
      </c>
      <c r="AS34" s="35">
        <f t="shared" si="10"/>
        <v>0</v>
      </c>
      <c r="AT34" s="94">
        <f>SUM(AJ34:AS34)</f>
        <v>126.8451</v>
      </c>
      <c r="AU34" s="103" t="str">
        <f t="shared" si="7"/>
        <v>OK</v>
      </c>
    </row>
    <row r="35" spans="1:47" ht="15" thickBot="1">
      <c r="A35" s="299" t="s">
        <v>25</v>
      </c>
      <c r="B35" s="299" t="s">
        <v>385</v>
      </c>
      <c r="C35" s="111"/>
      <c r="D35" s="104"/>
      <c r="F35" s="110" t="s">
        <v>53</v>
      </c>
      <c r="G35" s="109" t="s">
        <v>14</v>
      </c>
      <c r="H35" s="21" t="s">
        <v>15</v>
      </c>
      <c r="I35" s="22" t="s">
        <v>16</v>
      </c>
      <c r="J35" s="23" t="s">
        <v>17</v>
      </c>
      <c r="K35" s="24" t="s">
        <v>18</v>
      </c>
      <c r="L35" s="25" t="s">
        <v>19</v>
      </c>
      <c r="M35" s="26" t="s">
        <v>20</v>
      </c>
      <c r="N35" s="29" t="s">
        <v>21</v>
      </c>
      <c r="O35" s="27" t="s">
        <v>22</v>
      </c>
      <c r="P35" s="31" t="s">
        <v>23</v>
      </c>
      <c r="Q35" s="108" t="s">
        <v>29</v>
      </c>
      <c r="S35" s="110" t="s">
        <v>53</v>
      </c>
      <c r="T35" s="110" t="s">
        <v>94</v>
      </c>
      <c r="V35" s="110" t="s">
        <v>53</v>
      </c>
      <c r="W35" s="109" t="s">
        <v>14</v>
      </c>
      <c r="X35" s="21" t="s">
        <v>15</v>
      </c>
      <c r="Y35" s="22" t="s">
        <v>16</v>
      </c>
      <c r="Z35" s="23" t="s">
        <v>17</v>
      </c>
      <c r="AA35" s="24" t="s">
        <v>18</v>
      </c>
      <c r="AB35" s="25" t="s">
        <v>19</v>
      </c>
      <c r="AC35" s="26" t="s">
        <v>20</v>
      </c>
      <c r="AD35" s="29" t="s">
        <v>21</v>
      </c>
      <c r="AE35" s="27" t="s">
        <v>22</v>
      </c>
      <c r="AF35" s="31" t="s">
        <v>23</v>
      </c>
      <c r="AG35" s="108" t="s">
        <v>29</v>
      </c>
      <c r="AI35" s="110" t="s">
        <v>53</v>
      </c>
      <c r="AJ35" s="109" t="s">
        <v>5</v>
      </c>
      <c r="AK35" s="21" t="s">
        <v>6</v>
      </c>
      <c r="AL35" s="22" t="s">
        <v>7</v>
      </c>
      <c r="AM35" s="23" t="s">
        <v>8</v>
      </c>
      <c r="AN35" s="24" t="s">
        <v>9</v>
      </c>
      <c r="AO35" s="25" t="s">
        <v>116</v>
      </c>
      <c r="AP35" s="26" t="s">
        <v>117</v>
      </c>
      <c r="AQ35" s="29" t="s">
        <v>118</v>
      </c>
      <c r="AR35" s="27" t="s">
        <v>119</v>
      </c>
      <c r="AS35" s="31" t="s">
        <v>120</v>
      </c>
      <c r="AT35" s="108" t="s">
        <v>29</v>
      </c>
      <c r="AU35" s="108" t="s">
        <v>47</v>
      </c>
    </row>
    <row r="36" spans="1:47" ht="14.25">
      <c r="A36" s="300"/>
      <c r="B36" s="300"/>
      <c r="C36" s="107" t="s">
        <v>394</v>
      </c>
      <c r="D36" s="104"/>
      <c r="F36" s="103" t="s">
        <v>205</v>
      </c>
      <c r="G36" s="103"/>
      <c r="H36" s="103"/>
      <c r="I36" s="103"/>
      <c r="J36" s="103"/>
      <c r="K36" s="103"/>
      <c r="L36" s="103"/>
      <c r="M36" s="103"/>
      <c r="N36" s="103"/>
      <c r="O36" s="103"/>
      <c r="P36" s="151">
        <v>549.25227364383306</v>
      </c>
      <c r="Q36" s="35">
        <f t="shared" ref="Q36:Q54" si="11">SUM(G36:P36)</f>
        <v>549.25227364383306</v>
      </c>
      <c r="S36" s="103"/>
      <c r="T36" s="34"/>
      <c r="V36" s="103"/>
      <c r="W36" s="34"/>
      <c r="X36" s="34"/>
      <c r="Y36" s="34"/>
      <c r="Z36" s="34"/>
      <c r="AA36" s="34"/>
      <c r="AB36" s="34"/>
      <c r="AC36" s="34"/>
      <c r="AD36" s="34"/>
      <c r="AE36" s="34"/>
      <c r="AF36" s="34"/>
      <c r="AG36" s="35">
        <f t="shared" ref="AG36:AG55" si="12">SUM(W36:AF36)</f>
        <v>0</v>
      </c>
      <c r="AI36" s="103"/>
      <c r="AJ36" s="34"/>
      <c r="AK36" s="34"/>
      <c r="AL36" s="34"/>
      <c r="AM36" s="34"/>
      <c r="AN36" s="34"/>
      <c r="AO36" s="34"/>
      <c r="AP36" s="34"/>
      <c r="AQ36" s="34"/>
      <c r="AR36" s="34"/>
      <c r="AS36" s="34"/>
      <c r="AT36" s="35">
        <f t="shared" ref="AT36:AT55" si="13">SUM(AJ36:AS36)</f>
        <v>0</v>
      </c>
      <c r="AU36" s="103"/>
    </row>
    <row r="37" spans="1:47" ht="14.25">
      <c r="A37" s="300"/>
      <c r="B37" s="300"/>
      <c r="C37" s="105" t="s">
        <v>223</v>
      </c>
      <c r="D37" s="104"/>
      <c r="F37" s="103" t="s">
        <v>105</v>
      </c>
      <c r="G37" s="35">
        <f>G34</f>
        <v>9.8019412993331171E-4</v>
      </c>
      <c r="H37" s="35">
        <f t="shared" ref="H37:P37" si="14">H34</f>
        <v>4.4044405694626834</v>
      </c>
      <c r="I37" s="35">
        <f t="shared" si="14"/>
        <v>0.52685793851878426</v>
      </c>
      <c r="J37" s="35">
        <f t="shared" si="14"/>
        <v>9.7492158908862731E-2</v>
      </c>
      <c r="K37" s="35">
        <f t="shared" si="14"/>
        <v>0</v>
      </c>
      <c r="L37" s="35">
        <f t="shared" si="14"/>
        <v>0</v>
      </c>
      <c r="M37" s="35">
        <f t="shared" si="14"/>
        <v>18.511456954664659</v>
      </c>
      <c r="N37" s="35">
        <f t="shared" si="14"/>
        <v>0</v>
      </c>
      <c r="O37" s="35">
        <f t="shared" si="14"/>
        <v>0</v>
      </c>
      <c r="P37" s="35">
        <f t="shared" si="14"/>
        <v>0</v>
      </c>
      <c r="Q37" s="35">
        <f t="shared" si="11"/>
        <v>23.541227815684923</v>
      </c>
      <c r="S37" s="103" t="str">
        <f ca="1">$X$12</f>
        <v>km</v>
      </c>
      <c r="T37" s="34"/>
      <c r="V37" s="103" t="str">
        <f ca="1">$X$12</f>
        <v>km</v>
      </c>
      <c r="W37" s="35">
        <f t="shared" ref="W37:AF37" si="15">W34</f>
        <v>24.851100000000002</v>
      </c>
      <c r="X37" s="35">
        <f t="shared" si="15"/>
        <v>92.089000000000041</v>
      </c>
      <c r="Y37" s="35">
        <f t="shared" si="15"/>
        <v>1.0811999999999999</v>
      </c>
      <c r="Z37" s="35">
        <f t="shared" si="15"/>
        <v>0.10440000000000001</v>
      </c>
      <c r="AA37" s="35">
        <f t="shared" si="15"/>
        <v>0</v>
      </c>
      <c r="AB37" s="35">
        <f t="shared" si="15"/>
        <v>0</v>
      </c>
      <c r="AC37" s="35">
        <f t="shared" si="15"/>
        <v>8.7194000000000056</v>
      </c>
      <c r="AD37" s="35">
        <f t="shared" si="15"/>
        <v>0</v>
      </c>
      <c r="AE37" s="35">
        <f t="shared" si="15"/>
        <v>0</v>
      </c>
      <c r="AF37" s="35">
        <f t="shared" si="15"/>
        <v>0</v>
      </c>
      <c r="AG37" s="35">
        <f t="shared" si="12"/>
        <v>126.84510000000004</v>
      </c>
      <c r="AI37" s="103" t="str">
        <f ca="1">$X$12</f>
        <v>km</v>
      </c>
      <c r="AJ37" s="35">
        <f t="shared" ref="AJ37:AS37" si="16">AJ34</f>
        <v>96.693599999999989</v>
      </c>
      <c r="AK37" s="35">
        <f t="shared" si="16"/>
        <v>15.356599999999998</v>
      </c>
      <c r="AL37" s="35">
        <f t="shared" si="16"/>
        <v>1.2196</v>
      </c>
      <c r="AM37" s="35">
        <f t="shared" si="16"/>
        <v>1.8914000000000004</v>
      </c>
      <c r="AN37" s="35">
        <f t="shared" si="16"/>
        <v>0.8</v>
      </c>
      <c r="AO37" s="35">
        <f t="shared" si="16"/>
        <v>2.164499999999999</v>
      </c>
      <c r="AP37" s="35">
        <f t="shared" si="16"/>
        <v>8.7194000000000056</v>
      </c>
      <c r="AQ37" s="35">
        <f t="shared" si="16"/>
        <v>0</v>
      </c>
      <c r="AR37" s="35">
        <f t="shared" si="16"/>
        <v>0</v>
      </c>
      <c r="AS37" s="35">
        <f t="shared" si="16"/>
        <v>0</v>
      </c>
      <c r="AT37" s="35">
        <f t="shared" si="13"/>
        <v>126.8451</v>
      </c>
      <c r="AU37" s="103" t="str">
        <f>IF(ABS(AG37-AT37)&lt;0.01,"OK","Error")</f>
        <v>OK</v>
      </c>
    </row>
    <row r="38" spans="1:47" ht="14.25">
      <c r="A38" s="300"/>
      <c r="B38" s="300"/>
      <c r="C38" s="302" t="s">
        <v>115</v>
      </c>
      <c r="D38" s="104" t="s">
        <v>206</v>
      </c>
      <c r="F38" s="103" t="s">
        <v>105</v>
      </c>
      <c r="G38" s="150">
        <v>0</v>
      </c>
      <c r="H38" s="150">
        <v>0</v>
      </c>
      <c r="I38" s="150">
        <v>0</v>
      </c>
      <c r="J38" s="150">
        <v>0</v>
      </c>
      <c r="K38" s="150">
        <v>0</v>
      </c>
      <c r="L38" s="150">
        <v>0</v>
      </c>
      <c r="M38" s="150">
        <v>0</v>
      </c>
      <c r="N38" s="150">
        <v>0</v>
      </c>
      <c r="O38" s="150">
        <v>0</v>
      </c>
      <c r="P38" s="150">
        <v>0</v>
      </c>
      <c r="Q38" s="35">
        <f t="shared" si="11"/>
        <v>0</v>
      </c>
      <c r="S38" s="103" t="str">
        <f t="shared" ref="S38:S55" ca="1" si="17">$X$12</f>
        <v>km</v>
      </c>
      <c r="T38" s="106">
        <v>0</v>
      </c>
      <c r="V38" s="103" t="str">
        <f t="shared" ref="V38:V55" ca="1" si="18">$X$12</f>
        <v>km</v>
      </c>
      <c r="W38" s="150">
        <v>0</v>
      </c>
      <c r="X38" s="150">
        <v>0</v>
      </c>
      <c r="Y38" s="150">
        <v>0</v>
      </c>
      <c r="Z38" s="150">
        <v>0</v>
      </c>
      <c r="AA38" s="150">
        <v>0</v>
      </c>
      <c r="AB38" s="150">
        <v>0</v>
      </c>
      <c r="AC38" s="150">
        <v>0</v>
      </c>
      <c r="AD38" s="150">
        <v>0</v>
      </c>
      <c r="AE38" s="150">
        <v>0</v>
      </c>
      <c r="AF38" s="150">
        <v>0</v>
      </c>
      <c r="AG38" s="35">
        <f t="shared" si="12"/>
        <v>0</v>
      </c>
      <c r="AI38" s="103" t="str">
        <f t="shared" ref="AI38:AI55" ca="1" si="19">$X$12</f>
        <v>km</v>
      </c>
      <c r="AJ38" s="150">
        <v>0</v>
      </c>
      <c r="AK38" s="150">
        <v>0</v>
      </c>
      <c r="AL38" s="150">
        <v>0</v>
      </c>
      <c r="AM38" s="150">
        <v>0</v>
      </c>
      <c r="AN38" s="150">
        <v>0</v>
      </c>
      <c r="AO38" s="150">
        <v>0</v>
      </c>
      <c r="AP38" s="150">
        <v>0</v>
      </c>
      <c r="AQ38" s="150">
        <v>0</v>
      </c>
      <c r="AR38" s="150">
        <v>0</v>
      </c>
      <c r="AS38" s="150">
        <v>0</v>
      </c>
      <c r="AT38" s="35">
        <f t="shared" si="13"/>
        <v>0</v>
      </c>
      <c r="AU38" s="103" t="str">
        <f t="shared" ref="AU38:AU55" si="20">IF(ABS(AG38-AT38)&lt;0.01,"OK","Error")</f>
        <v>OK</v>
      </c>
    </row>
    <row r="39" spans="1:47" ht="14.25">
      <c r="A39" s="300"/>
      <c r="B39" s="300"/>
      <c r="C39" s="302"/>
      <c r="D39" s="104" t="s">
        <v>207</v>
      </c>
      <c r="F39" s="103" t="s">
        <v>105</v>
      </c>
      <c r="G39" s="150">
        <v>0</v>
      </c>
      <c r="H39" s="151">
        <v>0</v>
      </c>
      <c r="I39" s="151">
        <v>0</v>
      </c>
      <c r="J39" s="151">
        <v>0</v>
      </c>
      <c r="K39" s="151">
        <v>0</v>
      </c>
      <c r="L39" s="151">
        <v>0</v>
      </c>
      <c r="M39" s="151">
        <v>0</v>
      </c>
      <c r="N39" s="151">
        <v>0</v>
      </c>
      <c r="O39" s="151">
        <v>0</v>
      </c>
      <c r="P39" s="151">
        <v>0</v>
      </c>
      <c r="Q39" s="35">
        <f t="shared" si="11"/>
        <v>0</v>
      </c>
      <c r="S39" s="103" t="str">
        <f t="shared" ca="1" si="17"/>
        <v>km</v>
      </c>
      <c r="T39" s="106">
        <v>0</v>
      </c>
      <c r="V39" s="103" t="str">
        <f t="shared" ca="1" si="18"/>
        <v>km</v>
      </c>
      <c r="W39" s="150">
        <v>0</v>
      </c>
      <c r="X39" s="151">
        <v>0</v>
      </c>
      <c r="Y39" s="151">
        <v>0</v>
      </c>
      <c r="Z39" s="151">
        <v>0</v>
      </c>
      <c r="AA39" s="151">
        <v>0</v>
      </c>
      <c r="AB39" s="151">
        <v>0</v>
      </c>
      <c r="AC39" s="151">
        <v>0</v>
      </c>
      <c r="AD39" s="151">
        <v>0</v>
      </c>
      <c r="AE39" s="151">
        <v>0</v>
      </c>
      <c r="AF39" s="151">
        <v>0</v>
      </c>
      <c r="AG39" s="35">
        <f t="shared" si="12"/>
        <v>0</v>
      </c>
      <c r="AI39" s="103" t="str">
        <f t="shared" ca="1" si="19"/>
        <v>km</v>
      </c>
      <c r="AJ39" s="150">
        <v>0</v>
      </c>
      <c r="AK39" s="151">
        <v>0</v>
      </c>
      <c r="AL39" s="151">
        <v>0</v>
      </c>
      <c r="AM39" s="151">
        <v>0</v>
      </c>
      <c r="AN39" s="151">
        <v>0</v>
      </c>
      <c r="AO39" s="151">
        <v>0</v>
      </c>
      <c r="AP39" s="151">
        <v>0</v>
      </c>
      <c r="AQ39" s="151">
        <v>0</v>
      </c>
      <c r="AR39" s="151">
        <v>0</v>
      </c>
      <c r="AS39" s="151">
        <v>0</v>
      </c>
      <c r="AT39" s="35">
        <f t="shared" si="13"/>
        <v>0</v>
      </c>
      <c r="AU39" s="103" t="str">
        <f t="shared" si="20"/>
        <v>OK</v>
      </c>
    </row>
    <row r="40" spans="1:47" ht="14.25">
      <c r="A40" s="300"/>
      <c r="B40" s="300"/>
      <c r="C40" s="302"/>
      <c r="D40" s="104" t="s">
        <v>3</v>
      </c>
      <c r="F40" s="103" t="s">
        <v>105</v>
      </c>
      <c r="G40" s="150">
        <v>-6.3489895624459637E-4</v>
      </c>
      <c r="H40" s="151">
        <v>0.17285111585212398</v>
      </c>
      <c r="I40" s="151">
        <v>0.51755114419628256</v>
      </c>
      <c r="J40" s="151">
        <v>2.480060921953875E-2</v>
      </c>
      <c r="K40" s="151">
        <v>0</v>
      </c>
      <c r="L40" s="151">
        <v>0</v>
      </c>
      <c r="M40" s="151">
        <v>-18.511456954664659</v>
      </c>
      <c r="N40" s="151">
        <v>0</v>
      </c>
      <c r="O40" s="151">
        <v>5.7818874007911552</v>
      </c>
      <c r="P40" s="151">
        <v>23.313526227073833</v>
      </c>
      <c r="Q40" s="35">
        <f t="shared" si="11"/>
        <v>11.298524643512032</v>
      </c>
      <c r="S40" s="103" t="str">
        <f t="shared" ca="1" si="17"/>
        <v>km</v>
      </c>
      <c r="T40" s="34"/>
      <c r="V40" s="103" t="str">
        <f t="shared" ca="1" si="18"/>
        <v>km</v>
      </c>
      <c r="W40" s="150">
        <v>-16.294400000000003</v>
      </c>
      <c r="X40" s="151">
        <v>15.744099999999946</v>
      </c>
      <c r="Y40" s="151">
        <v>0.55030000000000023</v>
      </c>
      <c r="Z40" s="151">
        <v>0</v>
      </c>
      <c r="AA40" s="151">
        <v>0</v>
      </c>
      <c r="AB40" s="151">
        <v>0</v>
      </c>
      <c r="AC40" s="151">
        <v>-8.7194000000000056</v>
      </c>
      <c r="AD40" s="151">
        <v>0</v>
      </c>
      <c r="AE40" s="151">
        <v>1.7336999999999998</v>
      </c>
      <c r="AF40" s="151">
        <v>6.9857000000000005</v>
      </c>
      <c r="AG40" s="35">
        <f t="shared" si="12"/>
        <v>-6.2172489379008766E-14</v>
      </c>
      <c r="AI40" s="103" t="str">
        <f t="shared" ca="1" si="19"/>
        <v>km</v>
      </c>
      <c r="AJ40" s="150">
        <v>-0.14069999999999538</v>
      </c>
      <c r="AK40" s="151">
        <v>-2.0048999999999975</v>
      </c>
      <c r="AL40" s="151">
        <v>1.3385999999999998</v>
      </c>
      <c r="AM40" s="151">
        <v>-0.48440000000000027</v>
      </c>
      <c r="AN40" s="151">
        <v>0.4914000000000005</v>
      </c>
      <c r="AO40" s="151">
        <v>0.80000000000000071</v>
      </c>
      <c r="AP40" s="151">
        <v>-8.7194000000000056</v>
      </c>
      <c r="AQ40" s="151">
        <v>8.7194000000000056</v>
      </c>
      <c r="AR40" s="151">
        <v>0</v>
      </c>
      <c r="AS40" s="151">
        <v>0</v>
      </c>
      <c r="AT40" s="35">
        <f t="shared" si="13"/>
        <v>8.8817841970012523E-15</v>
      </c>
      <c r="AU40" s="103" t="str">
        <f t="shared" si="20"/>
        <v>OK</v>
      </c>
    </row>
    <row r="41" spans="1:47" ht="14.25">
      <c r="A41" s="300"/>
      <c r="B41" s="300"/>
      <c r="C41" s="302"/>
      <c r="D41" s="104" t="s">
        <v>114</v>
      </c>
      <c r="F41" s="103" t="s">
        <v>105</v>
      </c>
      <c r="G41" s="150">
        <v>0</v>
      </c>
      <c r="H41" s="151">
        <v>0</v>
      </c>
      <c r="I41" s="151">
        <v>0</v>
      </c>
      <c r="J41" s="151">
        <v>0</v>
      </c>
      <c r="K41" s="151">
        <v>0</v>
      </c>
      <c r="L41" s="151">
        <v>0</v>
      </c>
      <c r="M41" s="151">
        <v>0</v>
      </c>
      <c r="N41" s="151">
        <v>0</v>
      </c>
      <c r="O41" s="151">
        <v>0</v>
      </c>
      <c r="P41" s="151">
        <v>0</v>
      </c>
      <c r="Q41" s="35">
        <f t="shared" si="11"/>
        <v>0</v>
      </c>
      <c r="S41" s="103" t="str">
        <f t="shared" ca="1" si="17"/>
        <v>km</v>
      </c>
      <c r="T41" s="106">
        <v>0</v>
      </c>
      <c r="V41" s="103" t="str">
        <f t="shared" ca="1" si="18"/>
        <v>km</v>
      </c>
      <c r="W41" s="150">
        <v>0</v>
      </c>
      <c r="X41" s="151">
        <v>0</v>
      </c>
      <c r="Y41" s="151">
        <v>0</v>
      </c>
      <c r="Z41" s="151">
        <v>0</v>
      </c>
      <c r="AA41" s="151">
        <v>0</v>
      </c>
      <c r="AB41" s="151">
        <v>0</v>
      </c>
      <c r="AC41" s="151">
        <v>0</v>
      </c>
      <c r="AD41" s="151">
        <v>0</v>
      </c>
      <c r="AE41" s="151">
        <v>0</v>
      </c>
      <c r="AF41" s="151">
        <v>0</v>
      </c>
      <c r="AG41" s="35">
        <f t="shared" si="12"/>
        <v>0</v>
      </c>
      <c r="AI41" s="103" t="str">
        <f t="shared" ca="1" si="19"/>
        <v>km</v>
      </c>
      <c r="AJ41" s="150">
        <v>0</v>
      </c>
      <c r="AK41" s="151">
        <v>0</v>
      </c>
      <c r="AL41" s="151">
        <v>0</v>
      </c>
      <c r="AM41" s="151">
        <v>0</v>
      </c>
      <c r="AN41" s="151">
        <v>0</v>
      </c>
      <c r="AO41" s="151">
        <v>0</v>
      </c>
      <c r="AP41" s="151">
        <v>0</v>
      </c>
      <c r="AQ41" s="151">
        <v>0</v>
      </c>
      <c r="AR41" s="151">
        <v>0</v>
      </c>
      <c r="AS41" s="151">
        <v>0</v>
      </c>
      <c r="AT41" s="35">
        <f t="shared" si="13"/>
        <v>0</v>
      </c>
      <c r="AU41" s="103" t="str">
        <f t="shared" si="20"/>
        <v>OK</v>
      </c>
    </row>
    <row r="42" spans="1:47" ht="14.25">
      <c r="A42" s="300"/>
      <c r="B42" s="300"/>
      <c r="C42" s="302"/>
      <c r="D42" s="104" t="s">
        <v>104</v>
      </c>
      <c r="F42" s="103" t="s">
        <v>105</v>
      </c>
      <c r="G42" s="34"/>
      <c r="H42" s="34"/>
      <c r="I42" s="34"/>
      <c r="J42" s="34"/>
      <c r="K42" s="34"/>
      <c r="L42" s="34"/>
      <c r="M42" s="34"/>
      <c r="N42" s="34"/>
      <c r="O42" s="34"/>
      <c r="P42" s="34"/>
      <c r="Q42" s="35">
        <f t="shared" si="11"/>
        <v>0</v>
      </c>
      <c r="S42" s="103" t="str">
        <f t="shared" ca="1" si="17"/>
        <v>km</v>
      </c>
      <c r="T42" s="34"/>
      <c r="V42" s="103" t="str">
        <f t="shared" ca="1" si="18"/>
        <v>km</v>
      </c>
      <c r="W42" s="34"/>
      <c r="X42" s="34"/>
      <c r="Y42" s="34"/>
      <c r="Z42" s="34"/>
      <c r="AA42" s="34"/>
      <c r="AB42" s="34"/>
      <c r="AC42" s="34"/>
      <c r="AD42" s="34"/>
      <c r="AE42" s="34"/>
      <c r="AF42" s="34"/>
      <c r="AG42" s="35">
        <f t="shared" si="12"/>
        <v>0</v>
      </c>
      <c r="AI42" s="103" t="str">
        <f t="shared" ca="1" si="19"/>
        <v>km</v>
      </c>
      <c r="AJ42" s="34"/>
      <c r="AK42" s="34"/>
      <c r="AL42" s="34"/>
      <c r="AM42" s="34"/>
      <c r="AN42" s="34"/>
      <c r="AO42" s="34"/>
      <c r="AP42" s="34"/>
      <c r="AQ42" s="34"/>
      <c r="AR42" s="34"/>
      <c r="AS42" s="34"/>
      <c r="AT42" s="35">
        <f t="shared" si="13"/>
        <v>0</v>
      </c>
      <c r="AU42" s="103" t="str">
        <f t="shared" si="20"/>
        <v>OK</v>
      </c>
    </row>
    <row r="43" spans="1:47" ht="14.25">
      <c r="A43" s="300"/>
      <c r="B43" s="300"/>
      <c r="C43" s="302"/>
      <c r="D43" s="104" t="s">
        <v>113</v>
      </c>
      <c r="F43" s="103" t="s">
        <v>105</v>
      </c>
      <c r="G43" s="150">
        <v>3.5691464541851344E-5</v>
      </c>
      <c r="H43" s="151">
        <v>-0.17076279741020328</v>
      </c>
      <c r="I43" s="151">
        <v>-5.0871682505407911E-2</v>
      </c>
      <c r="J43" s="151">
        <v>0</v>
      </c>
      <c r="K43" s="151">
        <v>0</v>
      </c>
      <c r="L43" s="151">
        <v>0</v>
      </c>
      <c r="M43" s="151">
        <v>0</v>
      </c>
      <c r="N43" s="151">
        <v>0</v>
      </c>
      <c r="O43" s="151">
        <v>0</v>
      </c>
      <c r="P43" s="151">
        <v>0</v>
      </c>
      <c r="Q43" s="35">
        <f t="shared" si="11"/>
        <v>-0.22159878845106934</v>
      </c>
      <c r="S43" s="103" t="str">
        <f t="shared" ca="1" si="17"/>
        <v>km</v>
      </c>
      <c r="T43" s="106">
        <v>3.4400000000000004</v>
      </c>
      <c r="V43" s="103" t="str">
        <f t="shared" ca="1" si="18"/>
        <v>km</v>
      </c>
      <c r="W43" s="150">
        <v>0.94</v>
      </c>
      <c r="X43" s="151">
        <v>1.8875999999999999</v>
      </c>
      <c r="Y43" s="151">
        <v>-9.7700000000000009E-2</v>
      </c>
      <c r="Z43" s="151">
        <v>0</v>
      </c>
      <c r="AA43" s="151">
        <v>0</v>
      </c>
      <c r="AB43" s="151">
        <v>0</v>
      </c>
      <c r="AC43" s="151">
        <v>0</v>
      </c>
      <c r="AD43" s="151">
        <v>0</v>
      </c>
      <c r="AE43" s="151">
        <v>0</v>
      </c>
      <c r="AF43" s="151">
        <v>0</v>
      </c>
      <c r="AG43" s="35">
        <f t="shared" si="12"/>
        <v>2.7298999999999998</v>
      </c>
      <c r="AI43" s="103" t="str">
        <f t="shared" ca="1" si="19"/>
        <v>km</v>
      </c>
      <c r="AJ43" s="150">
        <v>3.4400000000000004</v>
      </c>
      <c r="AK43" s="151">
        <v>0</v>
      </c>
      <c r="AL43" s="151">
        <v>0</v>
      </c>
      <c r="AM43" s="151">
        <v>-0.1525</v>
      </c>
      <c r="AN43" s="151">
        <v>-0.55759999999999987</v>
      </c>
      <c r="AO43" s="151">
        <v>0</v>
      </c>
      <c r="AP43" s="151">
        <v>0</v>
      </c>
      <c r="AQ43" s="151">
        <v>0</v>
      </c>
      <c r="AR43" s="151">
        <v>0</v>
      </c>
      <c r="AS43" s="151">
        <v>0</v>
      </c>
      <c r="AT43" s="35">
        <f t="shared" si="13"/>
        <v>2.7299000000000007</v>
      </c>
      <c r="AU43" s="103" t="str">
        <f t="shared" si="20"/>
        <v>OK</v>
      </c>
    </row>
    <row r="44" spans="1:47" ht="14.25">
      <c r="A44" s="300"/>
      <c r="B44" s="300"/>
      <c r="C44" s="302"/>
      <c r="D44" s="104" t="s">
        <v>389</v>
      </c>
      <c r="F44" s="103" t="s">
        <v>105</v>
      </c>
      <c r="G44" s="150">
        <v>0</v>
      </c>
      <c r="H44" s="151">
        <v>0</v>
      </c>
      <c r="I44" s="151">
        <v>0</v>
      </c>
      <c r="J44" s="151">
        <v>0</v>
      </c>
      <c r="K44" s="151">
        <v>0</v>
      </c>
      <c r="L44" s="151">
        <v>0</v>
      </c>
      <c r="M44" s="151">
        <v>0</v>
      </c>
      <c r="N44" s="151">
        <v>0</v>
      </c>
      <c r="O44" s="151">
        <v>0</v>
      </c>
      <c r="P44" s="151">
        <v>0</v>
      </c>
      <c r="Q44" s="35">
        <f t="shared" si="11"/>
        <v>0</v>
      </c>
      <c r="S44" s="103" t="str">
        <f t="shared" ca="1" si="17"/>
        <v>km</v>
      </c>
      <c r="T44" s="106">
        <v>0</v>
      </c>
      <c r="V44" s="103" t="str">
        <f t="shared" ca="1" si="18"/>
        <v>km</v>
      </c>
      <c r="W44" s="150">
        <v>0</v>
      </c>
      <c r="X44" s="151">
        <v>0</v>
      </c>
      <c r="Y44" s="151">
        <v>0</v>
      </c>
      <c r="Z44" s="151">
        <v>0</v>
      </c>
      <c r="AA44" s="151">
        <v>0</v>
      </c>
      <c r="AB44" s="151">
        <v>0</v>
      </c>
      <c r="AC44" s="151">
        <v>0</v>
      </c>
      <c r="AD44" s="151">
        <v>0</v>
      </c>
      <c r="AE44" s="151">
        <v>0</v>
      </c>
      <c r="AF44" s="151">
        <v>0</v>
      </c>
      <c r="AG44" s="35">
        <f t="shared" si="12"/>
        <v>0</v>
      </c>
      <c r="AI44" s="103" t="str">
        <f t="shared" ca="1" si="19"/>
        <v>km</v>
      </c>
      <c r="AJ44" s="150">
        <v>0</v>
      </c>
      <c r="AK44" s="151">
        <v>0</v>
      </c>
      <c r="AL44" s="151">
        <v>0</v>
      </c>
      <c r="AM44" s="151">
        <v>0</v>
      </c>
      <c r="AN44" s="151">
        <v>0</v>
      </c>
      <c r="AO44" s="151">
        <v>0</v>
      </c>
      <c r="AP44" s="151">
        <v>0</v>
      </c>
      <c r="AQ44" s="151">
        <v>0</v>
      </c>
      <c r="AR44" s="151">
        <v>0</v>
      </c>
      <c r="AS44" s="151">
        <v>0</v>
      </c>
      <c r="AT44" s="35">
        <f t="shared" si="13"/>
        <v>0</v>
      </c>
      <c r="AU44" s="103" t="str">
        <f t="shared" si="20"/>
        <v>OK</v>
      </c>
    </row>
    <row r="45" spans="1:47" ht="14.25">
      <c r="A45" s="300"/>
      <c r="B45" s="300"/>
      <c r="C45" s="302"/>
      <c r="D45" s="104" t="s">
        <v>112</v>
      </c>
      <c r="F45" s="103" t="s">
        <v>105</v>
      </c>
      <c r="G45" s="150">
        <v>0</v>
      </c>
      <c r="H45" s="151">
        <v>-7.2636113540243907E-2</v>
      </c>
      <c r="I45" s="151">
        <v>0</v>
      </c>
      <c r="J45" s="151">
        <v>0</v>
      </c>
      <c r="K45" s="151">
        <v>0</v>
      </c>
      <c r="L45" s="151">
        <v>0</v>
      </c>
      <c r="M45" s="151">
        <v>0</v>
      </c>
      <c r="N45" s="151">
        <v>0</v>
      </c>
      <c r="O45" s="151">
        <v>0</v>
      </c>
      <c r="P45" s="151">
        <v>0</v>
      </c>
      <c r="Q45" s="35">
        <f t="shared" si="11"/>
        <v>-7.2636113540243907E-2</v>
      </c>
      <c r="S45" s="103" t="str">
        <f t="shared" ca="1" si="17"/>
        <v>km</v>
      </c>
      <c r="T45" s="106">
        <v>0.27200000000000002</v>
      </c>
      <c r="V45" s="103" t="str">
        <f t="shared" ca="1" si="18"/>
        <v>km</v>
      </c>
      <c r="W45" s="150">
        <v>0</v>
      </c>
      <c r="X45" s="151">
        <v>0</v>
      </c>
      <c r="Y45" s="151">
        <v>0</v>
      </c>
      <c r="Z45" s="151">
        <v>0</v>
      </c>
      <c r="AA45" s="151">
        <v>0</v>
      </c>
      <c r="AB45" s="151">
        <v>0</v>
      </c>
      <c r="AC45" s="151">
        <v>0</v>
      </c>
      <c r="AD45" s="151">
        <v>0</v>
      </c>
      <c r="AE45" s="151">
        <v>0</v>
      </c>
      <c r="AF45" s="151">
        <v>0</v>
      </c>
      <c r="AG45" s="35">
        <f t="shared" si="12"/>
        <v>0</v>
      </c>
      <c r="AI45" s="103" t="str">
        <f t="shared" ca="1" si="19"/>
        <v>km</v>
      </c>
      <c r="AJ45" s="150">
        <v>0.27200000000000002</v>
      </c>
      <c r="AK45" s="151">
        <v>0</v>
      </c>
      <c r="AL45" s="151">
        <v>0</v>
      </c>
      <c r="AM45" s="151">
        <v>-0.27200000000000002</v>
      </c>
      <c r="AN45" s="151">
        <v>0</v>
      </c>
      <c r="AO45" s="151">
        <v>0</v>
      </c>
      <c r="AP45" s="151">
        <v>0</v>
      </c>
      <c r="AQ45" s="151">
        <v>0</v>
      </c>
      <c r="AR45" s="151">
        <v>0</v>
      </c>
      <c r="AS45" s="151">
        <v>0</v>
      </c>
      <c r="AT45" s="35">
        <f t="shared" si="13"/>
        <v>0</v>
      </c>
      <c r="AU45" s="103" t="str">
        <f t="shared" si="20"/>
        <v>OK</v>
      </c>
    </row>
    <row r="46" spans="1:47" ht="14.25">
      <c r="A46" s="300"/>
      <c r="B46" s="300"/>
      <c r="C46" s="302"/>
      <c r="D46" s="104" t="s">
        <v>111</v>
      </c>
      <c r="F46" s="103" t="s">
        <v>105</v>
      </c>
      <c r="G46" s="150">
        <v>0</v>
      </c>
      <c r="H46" s="151">
        <v>8.676819587314076E-2</v>
      </c>
      <c r="I46" s="151">
        <v>-0.21266047865746043</v>
      </c>
      <c r="J46" s="151">
        <v>7.5282809308803484</v>
      </c>
      <c r="K46" s="151">
        <v>0</v>
      </c>
      <c r="L46" s="151">
        <v>0</v>
      </c>
      <c r="M46" s="151">
        <v>0</v>
      </c>
      <c r="N46" s="151">
        <v>0</v>
      </c>
      <c r="O46" s="151">
        <v>-5.7818874007911552</v>
      </c>
      <c r="P46" s="151">
        <v>-23.313526227073833</v>
      </c>
      <c r="Q46" s="35">
        <f t="shared" si="11"/>
        <v>-21.69302497976896</v>
      </c>
      <c r="S46" s="103" t="str">
        <f t="shared" ca="1" si="17"/>
        <v>km</v>
      </c>
      <c r="T46" s="106">
        <v>9.0006000000000022</v>
      </c>
      <c r="V46" s="103" t="str">
        <f t="shared" ca="1" si="18"/>
        <v>km</v>
      </c>
      <c r="W46" s="150">
        <v>0</v>
      </c>
      <c r="X46" s="151">
        <v>0.28120000000000001</v>
      </c>
      <c r="Y46" s="151">
        <v>-0.28120000000000001</v>
      </c>
      <c r="Z46" s="151">
        <v>8.719400000000002</v>
      </c>
      <c r="AA46" s="151">
        <v>0</v>
      </c>
      <c r="AB46" s="151">
        <v>0</v>
      </c>
      <c r="AC46" s="151">
        <v>0</v>
      </c>
      <c r="AD46" s="151">
        <v>0</v>
      </c>
      <c r="AE46" s="151">
        <v>-1.7336999999999998</v>
      </c>
      <c r="AF46" s="151">
        <v>-6.9857000000000005</v>
      </c>
      <c r="AG46" s="35">
        <f t="shared" si="12"/>
        <v>0</v>
      </c>
      <c r="AI46" s="103" t="str">
        <f t="shared" ca="1" si="19"/>
        <v>km</v>
      </c>
      <c r="AJ46" s="150">
        <v>0.28120000000000001</v>
      </c>
      <c r="AK46" s="151">
        <v>0</v>
      </c>
      <c r="AL46" s="151">
        <v>0</v>
      </c>
      <c r="AM46" s="151">
        <v>0</v>
      </c>
      <c r="AN46" s="151">
        <v>8.4382000000000019</v>
      </c>
      <c r="AO46" s="151">
        <v>0</v>
      </c>
      <c r="AP46" s="151">
        <v>0</v>
      </c>
      <c r="AQ46" s="151">
        <v>-8.7194000000000056</v>
      </c>
      <c r="AR46" s="151">
        <v>0</v>
      </c>
      <c r="AS46" s="151">
        <v>0</v>
      </c>
      <c r="AT46" s="35">
        <f t="shared" si="13"/>
        <v>-3.5527136788005009E-15</v>
      </c>
      <c r="AU46" s="103" t="str">
        <f t="shared" si="20"/>
        <v>OK</v>
      </c>
    </row>
    <row r="47" spans="1:47" ht="14.25">
      <c r="A47" s="300"/>
      <c r="B47" s="300"/>
      <c r="C47" s="302"/>
      <c r="D47" s="104" t="s">
        <v>390</v>
      </c>
      <c r="F47" s="103" t="s">
        <v>105</v>
      </c>
      <c r="G47" s="150">
        <v>0</v>
      </c>
      <c r="H47" s="151">
        <v>0</v>
      </c>
      <c r="I47" s="151">
        <v>0</v>
      </c>
      <c r="J47" s="151">
        <v>0</v>
      </c>
      <c r="K47" s="151">
        <v>0</v>
      </c>
      <c r="L47" s="151">
        <v>0</v>
      </c>
      <c r="M47" s="151">
        <v>0</v>
      </c>
      <c r="N47" s="151">
        <v>0</v>
      </c>
      <c r="O47" s="151">
        <v>0</v>
      </c>
      <c r="P47" s="151">
        <v>0</v>
      </c>
      <c r="Q47" s="35">
        <f t="shared" si="11"/>
        <v>0</v>
      </c>
      <c r="S47" s="103" t="str">
        <f t="shared" ca="1" si="17"/>
        <v>km</v>
      </c>
      <c r="T47" s="106">
        <v>0</v>
      </c>
      <c r="V47" s="103" t="str">
        <f t="shared" ca="1" si="18"/>
        <v>km</v>
      </c>
      <c r="W47" s="150">
        <v>0</v>
      </c>
      <c r="X47" s="151">
        <v>0</v>
      </c>
      <c r="Y47" s="151">
        <v>0</v>
      </c>
      <c r="Z47" s="151">
        <v>0</v>
      </c>
      <c r="AA47" s="151">
        <v>0</v>
      </c>
      <c r="AB47" s="151">
        <v>0</v>
      </c>
      <c r="AC47" s="151">
        <v>0</v>
      </c>
      <c r="AD47" s="151">
        <v>0</v>
      </c>
      <c r="AE47" s="151">
        <v>0</v>
      </c>
      <c r="AF47" s="151">
        <v>0</v>
      </c>
      <c r="AG47" s="35">
        <f t="shared" si="12"/>
        <v>0</v>
      </c>
      <c r="AI47" s="103" t="str">
        <f t="shared" ca="1" si="19"/>
        <v>km</v>
      </c>
      <c r="AJ47" s="150">
        <v>0</v>
      </c>
      <c r="AK47" s="151">
        <v>0</v>
      </c>
      <c r="AL47" s="151">
        <v>0</v>
      </c>
      <c r="AM47" s="151">
        <v>0</v>
      </c>
      <c r="AN47" s="151">
        <v>0</v>
      </c>
      <c r="AO47" s="151">
        <v>0</v>
      </c>
      <c r="AP47" s="151">
        <v>0</v>
      </c>
      <c r="AQ47" s="151">
        <v>0</v>
      </c>
      <c r="AR47" s="151">
        <v>0</v>
      </c>
      <c r="AS47" s="151">
        <v>0</v>
      </c>
      <c r="AT47" s="35">
        <f t="shared" si="13"/>
        <v>0</v>
      </c>
      <c r="AU47" s="103" t="str">
        <f t="shared" si="20"/>
        <v>OK</v>
      </c>
    </row>
    <row r="48" spans="1:47" ht="14.25">
      <c r="A48" s="300"/>
      <c r="B48" s="300"/>
      <c r="C48" s="302"/>
      <c r="D48" s="104" t="s">
        <v>110</v>
      </c>
      <c r="F48" s="103" t="s">
        <v>105</v>
      </c>
      <c r="G48" s="150">
        <v>0</v>
      </c>
      <c r="H48" s="151">
        <v>0</v>
      </c>
      <c r="I48" s="151">
        <v>0</v>
      </c>
      <c r="J48" s="151">
        <v>0</v>
      </c>
      <c r="K48" s="151">
        <v>0</v>
      </c>
      <c r="L48" s="151">
        <v>0</v>
      </c>
      <c r="M48" s="151">
        <v>0</v>
      </c>
      <c r="N48" s="151">
        <v>0</v>
      </c>
      <c r="O48" s="151">
        <v>0</v>
      </c>
      <c r="P48" s="151">
        <v>0</v>
      </c>
      <c r="Q48" s="35">
        <f t="shared" si="11"/>
        <v>0</v>
      </c>
      <c r="S48" s="103" t="str">
        <f t="shared" ca="1" si="17"/>
        <v>km</v>
      </c>
      <c r="T48" s="106">
        <v>0</v>
      </c>
      <c r="V48" s="103" t="str">
        <f t="shared" ca="1" si="18"/>
        <v>km</v>
      </c>
      <c r="W48" s="150">
        <v>0</v>
      </c>
      <c r="X48" s="151">
        <v>0</v>
      </c>
      <c r="Y48" s="151">
        <v>0</v>
      </c>
      <c r="Z48" s="151">
        <v>0</v>
      </c>
      <c r="AA48" s="151">
        <v>0</v>
      </c>
      <c r="AB48" s="151">
        <v>0</v>
      </c>
      <c r="AC48" s="151">
        <v>0</v>
      </c>
      <c r="AD48" s="151">
        <v>0</v>
      </c>
      <c r="AE48" s="151">
        <v>0</v>
      </c>
      <c r="AF48" s="151">
        <v>0</v>
      </c>
      <c r="AG48" s="35">
        <f t="shared" si="12"/>
        <v>0</v>
      </c>
      <c r="AI48" s="103" t="str">
        <f t="shared" ca="1" si="19"/>
        <v>km</v>
      </c>
      <c r="AJ48" s="150">
        <v>0</v>
      </c>
      <c r="AK48" s="151">
        <v>0</v>
      </c>
      <c r="AL48" s="151">
        <v>0</v>
      </c>
      <c r="AM48" s="151">
        <v>0</v>
      </c>
      <c r="AN48" s="151">
        <v>0</v>
      </c>
      <c r="AO48" s="151">
        <v>0</v>
      </c>
      <c r="AP48" s="151">
        <v>0</v>
      </c>
      <c r="AQ48" s="151">
        <v>0</v>
      </c>
      <c r="AR48" s="151">
        <v>0</v>
      </c>
      <c r="AS48" s="151">
        <v>0</v>
      </c>
      <c r="AT48" s="35">
        <f t="shared" si="13"/>
        <v>0</v>
      </c>
      <c r="AU48" s="103" t="str">
        <f t="shared" si="20"/>
        <v>OK</v>
      </c>
    </row>
    <row r="49" spans="1:47" ht="14.25">
      <c r="A49" s="300"/>
      <c r="B49" s="300"/>
      <c r="C49" s="302"/>
      <c r="D49" s="104" t="str">
        <f>D28</f>
        <v>Indirect Intervention</v>
      </c>
      <c r="F49" s="103" t="s">
        <v>105</v>
      </c>
      <c r="G49" s="150">
        <v>0</v>
      </c>
      <c r="H49" s="151">
        <v>0</v>
      </c>
      <c r="I49" s="151">
        <v>0</v>
      </c>
      <c r="J49" s="151">
        <v>0</v>
      </c>
      <c r="K49" s="151">
        <v>0</v>
      </c>
      <c r="L49" s="151">
        <v>0</v>
      </c>
      <c r="M49" s="151">
        <v>0</v>
      </c>
      <c r="N49" s="151">
        <v>0</v>
      </c>
      <c r="O49" s="151">
        <v>0</v>
      </c>
      <c r="P49" s="151">
        <v>0</v>
      </c>
      <c r="Q49" s="35">
        <f t="shared" si="11"/>
        <v>0</v>
      </c>
      <c r="S49" s="103" t="str">
        <f t="shared" ca="1" si="17"/>
        <v>km</v>
      </c>
      <c r="T49" s="106">
        <v>0</v>
      </c>
      <c r="V49" s="103" t="str">
        <f t="shared" ca="1" si="18"/>
        <v>km</v>
      </c>
      <c r="W49" s="150">
        <v>0</v>
      </c>
      <c r="X49" s="151">
        <v>0</v>
      </c>
      <c r="Y49" s="151">
        <v>0</v>
      </c>
      <c r="Z49" s="151">
        <v>0</v>
      </c>
      <c r="AA49" s="151">
        <v>0</v>
      </c>
      <c r="AB49" s="151">
        <v>0</v>
      </c>
      <c r="AC49" s="151">
        <v>0</v>
      </c>
      <c r="AD49" s="151">
        <v>0</v>
      </c>
      <c r="AE49" s="151">
        <v>0</v>
      </c>
      <c r="AF49" s="151">
        <v>0</v>
      </c>
      <c r="AG49" s="35">
        <f t="shared" si="12"/>
        <v>0</v>
      </c>
      <c r="AI49" s="103" t="str">
        <f t="shared" ca="1" si="19"/>
        <v>km</v>
      </c>
      <c r="AJ49" s="150">
        <v>0</v>
      </c>
      <c r="AK49" s="151">
        <v>0</v>
      </c>
      <c r="AL49" s="151">
        <v>0</v>
      </c>
      <c r="AM49" s="151">
        <v>0</v>
      </c>
      <c r="AN49" s="151">
        <v>0</v>
      </c>
      <c r="AO49" s="151">
        <v>0</v>
      </c>
      <c r="AP49" s="151">
        <v>0</v>
      </c>
      <c r="AQ49" s="151">
        <v>0</v>
      </c>
      <c r="AR49" s="151">
        <v>0</v>
      </c>
      <c r="AS49" s="151">
        <v>0</v>
      </c>
      <c r="AT49" s="35">
        <f t="shared" si="13"/>
        <v>0</v>
      </c>
      <c r="AU49" s="103" t="str">
        <f t="shared" si="20"/>
        <v>OK</v>
      </c>
    </row>
    <row r="50" spans="1:47" ht="14.25">
      <c r="A50" s="300"/>
      <c r="B50" s="300"/>
      <c r="C50" s="302"/>
      <c r="D50" s="104" t="s">
        <v>109</v>
      </c>
      <c r="F50" s="103" t="s">
        <v>105</v>
      </c>
      <c r="G50" s="34"/>
      <c r="H50" s="34"/>
      <c r="I50" s="34"/>
      <c r="J50" s="34"/>
      <c r="K50" s="34"/>
      <c r="L50" s="34"/>
      <c r="M50" s="34"/>
      <c r="N50" s="34"/>
      <c r="O50" s="34"/>
      <c r="P50" s="34"/>
      <c r="Q50" s="35">
        <f t="shared" si="11"/>
        <v>0</v>
      </c>
      <c r="S50" s="103" t="str">
        <f t="shared" ca="1" si="17"/>
        <v>km</v>
      </c>
      <c r="T50" s="34"/>
      <c r="V50" s="103" t="str">
        <f t="shared" ca="1" si="18"/>
        <v>km</v>
      </c>
      <c r="W50" s="34"/>
      <c r="X50" s="34"/>
      <c r="Y50" s="34"/>
      <c r="Z50" s="34"/>
      <c r="AA50" s="34"/>
      <c r="AB50" s="34"/>
      <c r="AC50" s="34"/>
      <c r="AD50" s="34"/>
      <c r="AE50" s="34"/>
      <c r="AF50" s="34"/>
      <c r="AG50" s="35">
        <f t="shared" si="12"/>
        <v>0</v>
      </c>
      <c r="AI50" s="103" t="str">
        <f t="shared" ca="1" si="19"/>
        <v>km</v>
      </c>
      <c r="AJ50" s="34"/>
      <c r="AK50" s="34"/>
      <c r="AL50" s="34"/>
      <c r="AM50" s="34"/>
      <c r="AN50" s="34"/>
      <c r="AO50" s="34"/>
      <c r="AP50" s="34"/>
      <c r="AQ50" s="34"/>
      <c r="AR50" s="34"/>
      <c r="AS50" s="34"/>
      <c r="AT50" s="35">
        <f t="shared" si="13"/>
        <v>0</v>
      </c>
      <c r="AU50" s="103" t="str">
        <f t="shared" si="20"/>
        <v>OK</v>
      </c>
    </row>
    <row r="51" spans="1:47" ht="14.25">
      <c r="A51" s="300"/>
      <c r="B51" s="300"/>
      <c r="C51" s="302"/>
      <c r="D51" s="104" t="s">
        <v>108</v>
      </c>
      <c r="F51" s="103" t="s">
        <v>105</v>
      </c>
      <c r="G51" s="34"/>
      <c r="H51" s="34"/>
      <c r="I51" s="34"/>
      <c r="J51" s="34"/>
      <c r="K51" s="34"/>
      <c r="L51" s="34"/>
      <c r="M51" s="34"/>
      <c r="N51" s="34"/>
      <c r="O51" s="34"/>
      <c r="P51" s="34"/>
      <c r="Q51" s="35">
        <f t="shared" si="11"/>
        <v>0</v>
      </c>
      <c r="S51" s="103" t="str">
        <f t="shared" ca="1" si="17"/>
        <v>km</v>
      </c>
      <c r="T51" s="34"/>
      <c r="V51" s="103" t="str">
        <f t="shared" ca="1" si="18"/>
        <v>km</v>
      </c>
      <c r="W51" s="34"/>
      <c r="X51" s="34"/>
      <c r="Y51" s="34"/>
      <c r="Z51" s="34"/>
      <c r="AA51" s="34"/>
      <c r="AB51" s="34"/>
      <c r="AC51" s="34"/>
      <c r="AD51" s="34"/>
      <c r="AE51" s="34"/>
      <c r="AF51" s="34"/>
      <c r="AG51" s="35">
        <f t="shared" si="12"/>
        <v>0</v>
      </c>
      <c r="AI51" s="103" t="str">
        <f t="shared" ca="1" si="19"/>
        <v>km</v>
      </c>
      <c r="AJ51" s="34"/>
      <c r="AK51" s="34"/>
      <c r="AL51" s="34"/>
      <c r="AM51" s="34"/>
      <c r="AN51" s="34"/>
      <c r="AO51" s="34"/>
      <c r="AP51" s="34"/>
      <c r="AQ51" s="34"/>
      <c r="AR51" s="34"/>
      <c r="AS51" s="34"/>
      <c r="AT51" s="35">
        <f t="shared" si="13"/>
        <v>0</v>
      </c>
      <c r="AU51" s="103" t="str">
        <f t="shared" si="20"/>
        <v>OK</v>
      </c>
    </row>
    <row r="52" spans="1:47" ht="14.25">
      <c r="A52" s="300"/>
      <c r="B52" s="300"/>
      <c r="C52" s="302"/>
      <c r="D52" s="104" t="s">
        <v>58</v>
      </c>
      <c r="F52" s="103" t="s">
        <v>105</v>
      </c>
      <c r="G52" s="34"/>
      <c r="H52" s="34"/>
      <c r="I52" s="34"/>
      <c r="J52" s="34"/>
      <c r="K52" s="34"/>
      <c r="L52" s="34"/>
      <c r="M52" s="34"/>
      <c r="N52" s="34"/>
      <c r="O52" s="34"/>
      <c r="P52" s="34"/>
      <c r="Q52" s="35">
        <f t="shared" si="11"/>
        <v>0</v>
      </c>
      <c r="S52" s="103" t="str">
        <f t="shared" ca="1" si="17"/>
        <v>km</v>
      </c>
      <c r="T52" s="34"/>
      <c r="V52" s="103" t="str">
        <f t="shared" ca="1" si="18"/>
        <v>km</v>
      </c>
      <c r="W52" s="34"/>
      <c r="X52" s="34"/>
      <c r="Y52" s="34"/>
      <c r="Z52" s="34"/>
      <c r="AA52" s="34"/>
      <c r="AB52" s="34"/>
      <c r="AC52" s="34"/>
      <c r="AD52" s="34"/>
      <c r="AE52" s="34"/>
      <c r="AF52" s="34"/>
      <c r="AG52" s="35">
        <f t="shared" si="12"/>
        <v>0</v>
      </c>
      <c r="AI52" s="103" t="str">
        <f t="shared" ca="1" si="19"/>
        <v>km</v>
      </c>
      <c r="AJ52" s="34"/>
      <c r="AK52" s="34"/>
      <c r="AL52" s="34"/>
      <c r="AM52" s="34"/>
      <c r="AN52" s="34"/>
      <c r="AO52" s="34"/>
      <c r="AP52" s="34"/>
      <c r="AQ52" s="34"/>
      <c r="AR52" s="34"/>
      <c r="AS52" s="34"/>
      <c r="AT52" s="35">
        <f t="shared" si="13"/>
        <v>0</v>
      </c>
      <c r="AU52" s="103" t="str">
        <f t="shared" si="20"/>
        <v>OK</v>
      </c>
    </row>
    <row r="53" spans="1:47" ht="14.25">
      <c r="A53" s="300"/>
      <c r="B53" s="300"/>
      <c r="C53" s="302"/>
      <c r="D53" s="104" t="s">
        <v>107</v>
      </c>
      <c r="F53" s="103" t="s">
        <v>105</v>
      </c>
      <c r="G53" s="34"/>
      <c r="H53" s="34"/>
      <c r="I53" s="34"/>
      <c r="J53" s="34"/>
      <c r="K53" s="34"/>
      <c r="L53" s="34"/>
      <c r="M53" s="34"/>
      <c r="N53" s="34"/>
      <c r="O53" s="34"/>
      <c r="P53" s="34"/>
      <c r="Q53" s="35">
        <f t="shared" si="11"/>
        <v>0</v>
      </c>
      <c r="S53" s="103" t="str">
        <f t="shared" ca="1" si="17"/>
        <v>km</v>
      </c>
      <c r="T53" s="34"/>
      <c r="V53" s="103" t="str">
        <f t="shared" ca="1" si="18"/>
        <v>km</v>
      </c>
      <c r="W53" s="34"/>
      <c r="X53" s="34"/>
      <c r="Y53" s="34"/>
      <c r="Z53" s="34"/>
      <c r="AA53" s="34"/>
      <c r="AB53" s="34"/>
      <c r="AC53" s="34"/>
      <c r="AD53" s="34"/>
      <c r="AE53" s="34"/>
      <c r="AF53" s="34"/>
      <c r="AG53" s="35">
        <f t="shared" si="12"/>
        <v>0</v>
      </c>
      <c r="AI53" s="103" t="str">
        <f t="shared" ca="1" si="19"/>
        <v>km</v>
      </c>
      <c r="AJ53" s="34"/>
      <c r="AK53" s="34"/>
      <c r="AL53" s="34"/>
      <c r="AM53" s="34"/>
      <c r="AN53" s="34"/>
      <c r="AO53" s="34"/>
      <c r="AP53" s="34"/>
      <c r="AQ53" s="34"/>
      <c r="AR53" s="34"/>
      <c r="AS53" s="34"/>
      <c r="AT53" s="35">
        <f t="shared" si="13"/>
        <v>0</v>
      </c>
      <c r="AU53" s="103" t="str">
        <f t="shared" si="20"/>
        <v>OK</v>
      </c>
    </row>
    <row r="54" spans="1:47" ht="14.25">
      <c r="A54" s="300"/>
      <c r="B54" s="300"/>
      <c r="C54" s="302"/>
      <c r="D54" s="104" t="s">
        <v>106</v>
      </c>
      <c r="F54" s="103" t="s">
        <v>105</v>
      </c>
      <c r="G54" s="150">
        <v>0</v>
      </c>
      <c r="H54" s="151">
        <v>0</v>
      </c>
      <c r="I54" s="151">
        <v>0</v>
      </c>
      <c r="J54" s="151">
        <v>0</v>
      </c>
      <c r="K54" s="151">
        <v>0</v>
      </c>
      <c r="L54" s="151">
        <v>0</v>
      </c>
      <c r="M54" s="151">
        <v>0</v>
      </c>
      <c r="N54" s="151">
        <v>0</v>
      </c>
      <c r="O54" s="151">
        <v>0</v>
      </c>
      <c r="P54" s="151">
        <v>0</v>
      </c>
      <c r="Q54" s="35">
        <f t="shared" si="11"/>
        <v>0</v>
      </c>
      <c r="S54" s="103" t="str">
        <f t="shared" ca="1" si="17"/>
        <v>km</v>
      </c>
      <c r="T54" s="106">
        <v>0</v>
      </c>
      <c r="V54" s="103" t="str">
        <f t="shared" ca="1" si="18"/>
        <v>km</v>
      </c>
      <c r="W54" s="150">
        <v>0</v>
      </c>
      <c r="X54" s="151">
        <v>0</v>
      </c>
      <c r="Y54" s="151">
        <v>0</v>
      </c>
      <c r="Z54" s="151">
        <v>0</v>
      </c>
      <c r="AA54" s="151">
        <v>0</v>
      </c>
      <c r="AB54" s="151">
        <v>0</v>
      </c>
      <c r="AC54" s="151">
        <v>0</v>
      </c>
      <c r="AD54" s="151">
        <v>0</v>
      </c>
      <c r="AE54" s="151">
        <v>0</v>
      </c>
      <c r="AF54" s="151">
        <v>0</v>
      </c>
      <c r="AG54" s="35">
        <f t="shared" si="12"/>
        <v>0</v>
      </c>
      <c r="AI54" s="103" t="str">
        <f t="shared" ca="1" si="19"/>
        <v>km</v>
      </c>
      <c r="AJ54" s="150">
        <v>0</v>
      </c>
      <c r="AK54" s="151">
        <v>0</v>
      </c>
      <c r="AL54" s="151">
        <v>0</v>
      </c>
      <c r="AM54" s="151">
        <v>0</v>
      </c>
      <c r="AN54" s="151">
        <v>0</v>
      </c>
      <c r="AO54" s="151">
        <v>0</v>
      </c>
      <c r="AP54" s="151">
        <v>0</v>
      </c>
      <c r="AQ54" s="151">
        <v>0</v>
      </c>
      <c r="AR54" s="151">
        <v>0</v>
      </c>
      <c r="AS54" s="151">
        <v>0</v>
      </c>
      <c r="AT54" s="35">
        <f t="shared" si="13"/>
        <v>0</v>
      </c>
      <c r="AU54" s="103" t="str">
        <f t="shared" si="20"/>
        <v>OK</v>
      </c>
    </row>
    <row r="55" spans="1:47" ht="14.25">
      <c r="A55" s="301"/>
      <c r="B55" s="301"/>
      <c r="C55" s="105" t="s">
        <v>224</v>
      </c>
      <c r="D55" s="104"/>
      <c r="F55" s="103" t="s">
        <v>105</v>
      </c>
      <c r="G55" s="35">
        <f t="shared" ref="G55:P55" si="21">SUM(G37:G54)</f>
        <v>3.8098663823056669E-4</v>
      </c>
      <c r="H55" s="35">
        <f t="shared" si="21"/>
        <v>4.4206609702375008</v>
      </c>
      <c r="I55" s="35">
        <f t="shared" si="21"/>
        <v>0.78087692155219846</v>
      </c>
      <c r="J55" s="35">
        <f t="shared" si="21"/>
        <v>7.6505736990087501</v>
      </c>
      <c r="K55" s="35">
        <f t="shared" si="21"/>
        <v>0</v>
      </c>
      <c r="L55" s="35">
        <f t="shared" si="21"/>
        <v>0</v>
      </c>
      <c r="M55" s="35">
        <f t="shared" si="21"/>
        <v>0</v>
      </c>
      <c r="N55" s="35">
        <f t="shared" si="21"/>
        <v>0</v>
      </c>
      <c r="O55" s="35">
        <f t="shared" si="21"/>
        <v>0</v>
      </c>
      <c r="P55" s="35">
        <f t="shared" si="21"/>
        <v>0</v>
      </c>
      <c r="Q55" s="94">
        <f>SUM(G55:P55)</f>
        <v>12.85249257743668</v>
      </c>
      <c r="S55" s="103" t="str">
        <f t="shared" ca="1" si="17"/>
        <v>km</v>
      </c>
      <c r="T55" s="103"/>
      <c r="V55" s="103" t="str">
        <f t="shared" ca="1" si="18"/>
        <v>km</v>
      </c>
      <c r="W55" s="35">
        <f t="shared" ref="W55:AF55" si="22">SUM(W37:W54)</f>
        <v>9.4966999999999988</v>
      </c>
      <c r="X55" s="35">
        <f t="shared" si="22"/>
        <v>110.00189999999999</v>
      </c>
      <c r="Y55" s="35">
        <f t="shared" si="22"/>
        <v>1.2526000000000002</v>
      </c>
      <c r="Z55" s="35">
        <f t="shared" si="22"/>
        <v>8.8238000000000021</v>
      </c>
      <c r="AA55" s="35">
        <f t="shared" si="22"/>
        <v>0</v>
      </c>
      <c r="AB55" s="35">
        <f t="shared" si="22"/>
        <v>0</v>
      </c>
      <c r="AC55" s="35">
        <f t="shared" si="22"/>
        <v>0</v>
      </c>
      <c r="AD55" s="35">
        <f t="shared" si="22"/>
        <v>0</v>
      </c>
      <c r="AE55" s="35">
        <f t="shared" si="22"/>
        <v>0</v>
      </c>
      <c r="AF55" s="35">
        <f t="shared" si="22"/>
        <v>0</v>
      </c>
      <c r="AG55" s="94">
        <f t="shared" si="12"/>
        <v>129.57499999999999</v>
      </c>
      <c r="AI55" s="103" t="str">
        <f t="shared" ca="1" si="19"/>
        <v>km</v>
      </c>
      <c r="AJ55" s="35">
        <f t="shared" ref="AJ55:AS55" si="23">SUM(AJ37:AJ54)</f>
        <v>100.5461</v>
      </c>
      <c r="AK55" s="35">
        <f t="shared" si="23"/>
        <v>13.351700000000001</v>
      </c>
      <c r="AL55" s="35">
        <f t="shared" si="23"/>
        <v>2.5581999999999998</v>
      </c>
      <c r="AM55" s="35">
        <f t="shared" si="23"/>
        <v>0.98249999999999993</v>
      </c>
      <c r="AN55" s="35">
        <f t="shared" si="23"/>
        <v>9.1720000000000024</v>
      </c>
      <c r="AO55" s="35">
        <f t="shared" si="23"/>
        <v>2.9644999999999997</v>
      </c>
      <c r="AP55" s="35">
        <f t="shared" si="23"/>
        <v>0</v>
      </c>
      <c r="AQ55" s="35">
        <f t="shared" si="23"/>
        <v>0</v>
      </c>
      <c r="AR55" s="35">
        <f t="shared" si="23"/>
        <v>0</v>
      </c>
      <c r="AS55" s="35">
        <f t="shared" si="23"/>
        <v>0</v>
      </c>
      <c r="AT55" s="94">
        <f t="shared" si="13"/>
        <v>129.57499999999999</v>
      </c>
      <c r="AU55" s="103" t="str">
        <f t="shared" si="20"/>
        <v>OK</v>
      </c>
    </row>
  </sheetData>
  <mergeCells count="6">
    <mergeCell ref="A14:A34"/>
    <mergeCell ref="B14:B34"/>
    <mergeCell ref="C17:C33"/>
    <mergeCell ref="A35:A55"/>
    <mergeCell ref="B35:B55"/>
    <mergeCell ref="C38:C54"/>
  </mergeCell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7030A0"/>
  </sheetPr>
  <dimension ref="A1:AU55"/>
  <sheetViews>
    <sheetView workbookViewId="0"/>
  </sheetViews>
  <sheetFormatPr defaultColWidth="9" defaultRowHeight="12.75"/>
  <cols>
    <col min="1" max="2" width="3.42578125" style="101" customWidth="1"/>
    <col min="3" max="3" width="51.28515625" style="101" bestFit="1" customWidth="1"/>
    <col min="4" max="4" width="46.5703125" style="101" bestFit="1" customWidth="1"/>
    <col min="5" max="5" width="1" style="101" customWidth="1"/>
    <col min="6" max="6" width="6.28515625" style="102" customWidth="1"/>
    <col min="7" max="17" width="9" style="101"/>
    <col min="18" max="18" width="1" style="101" customWidth="1"/>
    <col min="19" max="19" width="6.28515625" style="102" customWidth="1"/>
    <col min="20" max="20" width="9" style="101"/>
    <col min="21" max="21" width="1" style="101" customWidth="1"/>
    <col min="22" max="22" width="6.28515625" style="102" customWidth="1"/>
    <col min="23" max="33" width="9" style="101"/>
    <col min="34" max="34" width="1" style="101" customWidth="1"/>
    <col min="35" max="35" width="6.28515625" style="102" customWidth="1"/>
    <col min="36" max="46" width="9" style="101"/>
    <col min="47" max="47" width="9.42578125" style="101" bestFit="1" customWidth="1"/>
    <col min="48" max="16384" width="9" style="101"/>
  </cols>
  <sheetData>
    <row r="1" spans="1:47" ht="24.75">
      <c r="A1" s="1" t="str">
        <f>N0_Cover!A1</f>
        <v>RIIO-2 Business Plan Data Template</v>
      </c>
      <c r="B1" s="1"/>
      <c r="C1" s="2"/>
      <c r="D1" s="2"/>
      <c r="E1" s="2"/>
      <c r="F1" s="73"/>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row>
    <row r="2" spans="1:47" ht="22.5">
      <c r="A2" s="1" t="str">
        <f>N0_Cover!$B$12</f>
        <v>Scottish Power Transmission</v>
      </c>
      <c r="B2" s="1"/>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row>
    <row r="3" spans="1:47" ht="19.5">
      <c r="A3" s="5" t="str">
        <f>"Workbook " &amp; N0_Cover!$B$12</f>
        <v>Workbook Scottish Power Transmission</v>
      </c>
      <c r="B3" s="5"/>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row>
    <row r="4" spans="1:47" ht="18">
      <c r="A4" s="7" t="str">
        <f>"Submission Version " &amp; N0_Cover!$B$15 &amp; " - Submitted on " &amp; TEXT(N0_Cover!$B$16,"dd mmm yyyy")</f>
        <v>Submission Version 3.0 - Submitted on 09 Dec 2019</v>
      </c>
      <c r="B4" s="7"/>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row>
    <row r="5" spans="1:47" ht="18">
      <c r="A5" s="7" t="str">
        <f>"Template Version: " &amp; N0_Cover!$B$11</f>
        <v>Template Version: v3.0</v>
      </c>
      <c r="B5" s="7"/>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row>
    <row r="6" spans="1:47" ht="19.5">
      <c r="A6" s="5" t="str">
        <f ca="1">"Sheet: " &amp;VLOOKUP(RIGHT(CELL("filename",A1),LEN(CELL("filename",A1))-FIND("]",CELL("filename",A1))),'N0.1_Contents'!$A$11:$B$87,2,FALSE)</f>
        <v>Sheet: N3.18 275kV OHL Conductor</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row>
    <row r="7" spans="1:47" ht="18">
      <c r="A7" s="7" t="str">
        <f>"Prices Base: " &amp; 'N0.5_Data_Constants'!C13</f>
        <v>Prices Base: 2018/19</v>
      </c>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row>
    <row r="8" spans="1:47" s="168" customFormat="1">
      <c r="A8" s="171" t="str">
        <f ca="1">"Error Checks: " &amp; IF(ISERROR(MATCH("Error",$A$9:$AU$9,0)),"OK","Error")</f>
        <v>Error Checks: OK</v>
      </c>
      <c r="B8" s="171"/>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row>
    <row r="9" spans="1:47" s="168" customFormat="1">
      <c r="A9" s="173" t="str">
        <f t="shared" ref="A9:AU9" ca="1" si="0">IF(ISERROR(MATCH("Error",A10:A55,0)),"-","Error")</f>
        <v>-</v>
      </c>
      <c r="B9" s="173" t="str">
        <f t="shared" si="0"/>
        <v>-</v>
      </c>
      <c r="C9" s="173" t="str">
        <f t="shared" si="0"/>
        <v>-</v>
      </c>
      <c r="D9" s="173" t="str">
        <f t="shared" si="0"/>
        <v>-</v>
      </c>
      <c r="E9" s="173" t="str">
        <f t="shared" si="0"/>
        <v>-</v>
      </c>
      <c r="F9" s="173" t="str">
        <f t="shared" si="0"/>
        <v>-</v>
      </c>
      <c r="G9" s="173" t="str">
        <f t="shared" si="0"/>
        <v>-</v>
      </c>
      <c r="H9" s="173" t="str">
        <f t="shared" si="0"/>
        <v>-</v>
      </c>
      <c r="I9" s="173" t="str">
        <f t="shared" si="0"/>
        <v>-</v>
      </c>
      <c r="J9" s="173" t="str">
        <f t="shared" si="0"/>
        <v>-</v>
      </c>
      <c r="K9" s="173" t="str">
        <f t="shared" si="0"/>
        <v>-</v>
      </c>
      <c r="L9" s="173" t="str">
        <f t="shared" si="0"/>
        <v>-</v>
      </c>
      <c r="M9" s="173" t="str">
        <f t="shared" si="0"/>
        <v>-</v>
      </c>
      <c r="N9" s="173" t="str">
        <f t="shared" si="0"/>
        <v>-</v>
      </c>
      <c r="O9" s="173" t="str">
        <f t="shared" si="0"/>
        <v>-</v>
      </c>
      <c r="P9" s="173" t="str">
        <f t="shared" si="0"/>
        <v>-</v>
      </c>
      <c r="Q9" s="173" t="str">
        <f t="shared" si="0"/>
        <v>-</v>
      </c>
      <c r="R9" s="173" t="str">
        <f t="shared" si="0"/>
        <v>-</v>
      </c>
      <c r="S9" s="173" t="str">
        <f t="shared" ca="1" si="0"/>
        <v>-</v>
      </c>
      <c r="T9" s="173" t="str">
        <f t="shared" si="0"/>
        <v>-</v>
      </c>
      <c r="U9" s="173" t="str">
        <f t="shared" si="0"/>
        <v>-</v>
      </c>
      <c r="V9" s="173" t="str">
        <f t="shared" ca="1" si="0"/>
        <v>-</v>
      </c>
      <c r="W9" s="173" t="str">
        <f t="shared" si="0"/>
        <v>-</v>
      </c>
      <c r="X9" s="173" t="str">
        <f t="shared" ca="1" si="0"/>
        <v>-</v>
      </c>
      <c r="Y9" s="173" t="str">
        <f t="shared" si="0"/>
        <v>-</v>
      </c>
      <c r="Z9" s="173" t="str">
        <f t="shared" si="0"/>
        <v>-</v>
      </c>
      <c r="AA9" s="173" t="str">
        <f t="shared" si="0"/>
        <v>-</v>
      </c>
      <c r="AB9" s="173" t="str">
        <f t="shared" si="0"/>
        <v>-</v>
      </c>
      <c r="AC9" s="173" t="str">
        <f t="shared" si="0"/>
        <v>-</v>
      </c>
      <c r="AD9" s="173" t="str">
        <f t="shared" si="0"/>
        <v>-</v>
      </c>
      <c r="AE9" s="173" t="str">
        <f t="shared" si="0"/>
        <v>-</v>
      </c>
      <c r="AF9" s="173" t="str">
        <f t="shared" si="0"/>
        <v>-</v>
      </c>
      <c r="AG9" s="173" t="str">
        <f t="shared" si="0"/>
        <v>-</v>
      </c>
      <c r="AH9" s="173" t="str">
        <f t="shared" si="0"/>
        <v>-</v>
      </c>
      <c r="AI9" s="173" t="str">
        <f t="shared" ca="1" si="0"/>
        <v>-</v>
      </c>
      <c r="AJ9" s="173" t="str">
        <f t="shared" si="0"/>
        <v>-</v>
      </c>
      <c r="AK9" s="173" t="str">
        <f t="shared" si="0"/>
        <v>-</v>
      </c>
      <c r="AL9" s="173" t="str">
        <f t="shared" si="0"/>
        <v>-</v>
      </c>
      <c r="AM9" s="173" t="str">
        <f t="shared" si="0"/>
        <v>-</v>
      </c>
      <c r="AN9" s="173" t="str">
        <f t="shared" si="0"/>
        <v>-</v>
      </c>
      <c r="AO9" s="173" t="str">
        <f t="shared" si="0"/>
        <v>-</v>
      </c>
      <c r="AP9" s="173" t="str">
        <f t="shared" si="0"/>
        <v>-</v>
      </c>
      <c r="AQ9" s="173" t="str">
        <f t="shared" si="0"/>
        <v>-</v>
      </c>
      <c r="AR9" s="173" t="str">
        <f t="shared" si="0"/>
        <v>-</v>
      </c>
      <c r="AS9" s="173" t="str">
        <f t="shared" si="0"/>
        <v>-</v>
      </c>
      <c r="AT9" s="173" t="str">
        <f t="shared" si="0"/>
        <v>-</v>
      </c>
      <c r="AU9" s="173" t="str">
        <f t="shared" si="0"/>
        <v>-</v>
      </c>
    </row>
    <row r="12" spans="1:47" ht="19.5">
      <c r="A12" s="11" t="str">
        <f ca="1">SUBSTITUTE(VLOOKUP(RIGHT(CELL("filename",A1),LEN(CELL("filename",A1))-FIND("]",CELL("filename",A1))),'N0.1_Contents'!$A$11:$B$87,2,FALSE), LEFT(VLOOKUP(RIGHT(CELL("filename",A1),LEN(CELL("filename",A1))-FIND("]",CELL("filename",A1))),'N0.1_Contents'!$A$11:$B$87,2,FALSE),FIND(" ",VLOOKUP(RIGHT(CELL("filename",A1),LEN(CELL("filename",A1))-FIND("]",CELL("filename",A1))),'N0.1_Contents'!$A$11:$B$87,2,FALSE))),"")</f>
        <v>275kV OHL Conductor</v>
      </c>
      <c r="B12" s="11"/>
      <c r="D12"/>
      <c r="F12" s="11" t="s">
        <v>0</v>
      </c>
      <c r="S12" s="11" t="s">
        <v>2</v>
      </c>
      <c r="W12" s="190" t="s">
        <v>331</v>
      </c>
      <c r="X12" s="189" t="str">
        <f ca="1">VLOOKUP(A12, 'N0.6_Lookup_References'!A14:B50, 2, FALSE)</f>
        <v>km</v>
      </c>
      <c r="AI12" s="11"/>
    </row>
    <row r="13" spans="1:47" ht="15">
      <c r="C13" s="12"/>
      <c r="D13"/>
      <c r="S13" s="124" t="s">
        <v>152</v>
      </c>
      <c r="V13" s="124" t="s">
        <v>150</v>
      </c>
      <c r="AI13" s="124" t="s">
        <v>151</v>
      </c>
    </row>
    <row r="14" spans="1:47" s="112" customFormat="1" ht="13.9" customHeight="1" thickBot="1">
      <c r="A14" s="297" t="s">
        <v>24</v>
      </c>
      <c r="B14" s="299" t="s">
        <v>384</v>
      </c>
      <c r="C14" s="111"/>
      <c r="D14" s="104"/>
      <c r="E14" s="101"/>
      <c r="F14" s="110" t="s">
        <v>53</v>
      </c>
      <c r="G14" s="109" t="s">
        <v>14</v>
      </c>
      <c r="H14" s="21" t="s">
        <v>15</v>
      </c>
      <c r="I14" s="22" t="s">
        <v>16</v>
      </c>
      <c r="J14" s="23" t="s">
        <v>17</v>
      </c>
      <c r="K14" s="24" t="s">
        <v>18</v>
      </c>
      <c r="L14" s="25" t="s">
        <v>19</v>
      </c>
      <c r="M14" s="26" t="s">
        <v>20</v>
      </c>
      <c r="N14" s="29" t="s">
        <v>21</v>
      </c>
      <c r="O14" s="27" t="s">
        <v>22</v>
      </c>
      <c r="P14" s="31" t="s">
        <v>23</v>
      </c>
      <c r="Q14" s="108" t="s">
        <v>29</v>
      </c>
      <c r="R14" s="101"/>
      <c r="S14" s="110" t="s">
        <v>53</v>
      </c>
      <c r="T14" s="110" t="s">
        <v>94</v>
      </c>
      <c r="U14" s="101"/>
      <c r="V14" s="110" t="s">
        <v>53</v>
      </c>
      <c r="W14" s="109" t="s">
        <v>14</v>
      </c>
      <c r="X14" s="21" t="s">
        <v>15</v>
      </c>
      <c r="Y14" s="22" t="s">
        <v>16</v>
      </c>
      <c r="Z14" s="23" t="s">
        <v>17</v>
      </c>
      <c r="AA14" s="24" t="s">
        <v>18</v>
      </c>
      <c r="AB14" s="25" t="s">
        <v>19</v>
      </c>
      <c r="AC14" s="26" t="s">
        <v>20</v>
      </c>
      <c r="AD14" s="29" t="s">
        <v>21</v>
      </c>
      <c r="AE14" s="27" t="s">
        <v>22</v>
      </c>
      <c r="AF14" s="31" t="s">
        <v>23</v>
      </c>
      <c r="AG14" s="108" t="s">
        <v>29</v>
      </c>
      <c r="AH14" s="101"/>
      <c r="AI14" s="110" t="s">
        <v>53</v>
      </c>
      <c r="AJ14" s="109" t="s">
        <v>5</v>
      </c>
      <c r="AK14" s="21" t="s">
        <v>6</v>
      </c>
      <c r="AL14" s="22" t="s">
        <v>7</v>
      </c>
      <c r="AM14" s="23" t="s">
        <v>8</v>
      </c>
      <c r="AN14" s="24" t="s">
        <v>9</v>
      </c>
      <c r="AO14" s="25" t="s">
        <v>116</v>
      </c>
      <c r="AP14" s="26" t="s">
        <v>117</v>
      </c>
      <c r="AQ14" s="29" t="s">
        <v>118</v>
      </c>
      <c r="AR14" s="27" t="s">
        <v>119</v>
      </c>
      <c r="AS14" s="31" t="s">
        <v>120</v>
      </c>
      <c r="AT14" s="108" t="s">
        <v>29</v>
      </c>
      <c r="AU14" s="108" t="s">
        <v>47</v>
      </c>
    </row>
    <row r="15" spans="1:47" s="112" customFormat="1" ht="14.25" customHeight="1">
      <c r="A15" s="298"/>
      <c r="B15" s="300"/>
      <c r="C15" s="107" t="s">
        <v>383</v>
      </c>
      <c r="D15" s="104"/>
      <c r="E15" s="101"/>
      <c r="F15" s="103" t="s">
        <v>205</v>
      </c>
      <c r="G15" s="34"/>
      <c r="H15" s="34"/>
      <c r="I15" s="34"/>
      <c r="J15" s="34"/>
      <c r="K15" s="34"/>
      <c r="L15" s="34"/>
      <c r="M15" s="34"/>
      <c r="N15" s="34"/>
      <c r="O15" s="34"/>
      <c r="P15" s="34"/>
      <c r="Q15" s="35">
        <f t="shared" ref="Q15:Q34" si="1">SUM(G15:P15)</f>
        <v>0</v>
      </c>
      <c r="R15" s="101"/>
      <c r="S15" s="103"/>
      <c r="T15" s="34"/>
      <c r="U15" s="101"/>
      <c r="V15" s="103"/>
      <c r="W15" s="34"/>
      <c r="X15" s="34"/>
      <c r="Y15" s="34"/>
      <c r="Z15" s="34"/>
      <c r="AA15" s="34"/>
      <c r="AB15" s="34"/>
      <c r="AC15" s="34"/>
      <c r="AD15" s="34"/>
      <c r="AE15" s="34"/>
      <c r="AF15" s="34"/>
      <c r="AG15" s="35">
        <f t="shared" ref="AG15:AG33" si="2">SUM(W15:AF15)</f>
        <v>0</v>
      </c>
      <c r="AH15" s="101"/>
      <c r="AI15" s="103"/>
      <c r="AJ15" s="34"/>
      <c r="AK15" s="34"/>
      <c r="AL15" s="34"/>
      <c r="AM15" s="34"/>
      <c r="AN15" s="34"/>
      <c r="AO15" s="34"/>
      <c r="AP15" s="34"/>
      <c r="AQ15" s="34"/>
      <c r="AR15" s="34"/>
      <c r="AS15" s="34"/>
      <c r="AT15" s="35">
        <f t="shared" ref="AT15:AT33" si="3">SUM(AJ15:AS15)</f>
        <v>0</v>
      </c>
      <c r="AU15" s="103"/>
    </row>
    <row r="16" spans="1:47" s="112" customFormat="1" ht="14.25">
      <c r="A16" s="298"/>
      <c r="B16" s="300"/>
      <c r="C16" s="105" t="s">
        <v>554</v>
      </c>
      <c r="D16" s="104"/>
      <c r="E16" s="101"/>
      <c r="F16" s="103" t="s">
        <v>105</v>
      </c>
      <c r="G16" s="150">
        <v>5.6406543686250412E-3</v>
      </c>
      <c r="H16" s="150">
        <v>12.008864897110684</v>
      </c>
      <c r="I16" s="150">
        <v>6.6424473287512953</v>
      </c>
      <c r="J16" s="150">
        <v>14.242073971736316</v>
      </c>
      <c r="K16" s="150">
        <v>6.0634723822203114</v>
      </c>
      <c r="L16" s="150">
        <v>6.4306043642851032</v>
      </c>
      <c r="M16" s="150">
        <v>0</v>
      </c>
      <c r="N16" s="150">
        <v>0</v>
      </c>
      <c r="O16" s="150">
        <v>0</v>
      </c>
      <c r="P16" s="150">
        <v>0</v>
      </c>
      <c r="Q16" s="35">
        <f t="shared" si="1"/>
        <v>45.393103598472337</v>
      </c>
      <c r="R16" s="101"/>
      <c r="S16" s="103" t="str">
        <f ca="1">$X$12</f>
        <v>km</v>
      </c>
      <c r="T16" s="34"/>
      <c r="U16" s="101"/>
      <c r="V16" s="103" t="str">
        <f ca="1">$X$12</f>
        <v>km</v>
      </c>
      <c r="W16" s="150">
        <v>63.64370000000001</v>
      </c>
      <c r="X16" s="150">
        <v>782.44299999999828</v>
      </c>
      <c r="Y16" s="150">
        <v>102.71539999999993</v>
      </c>
      <c r="Z16" s="150">
        <v>118.99720000000002</v>
      </c>
      <c r="AA16" s="150">
        <v>34.966399999999993</v>
      </c>
      <c r="AB16" s="150">
        <v>28.881199999999993</v>
      </c>
      <c r="AC16" s="150">
        <v>0</v>
      </c>
      <c r="AD16" s="150">
        <v>0</v>
      </c>
      <c r="AE16" s="150">
        <v>0</v>
      </c>
      <c r="AF16" s="150">
        <v>0</v>
      </c>
      <c r="AG16" s="35">
        <f t="shared" si="2"/>
        <v>1131.6468999999984</v>
      </c>
      <c r="AH16" s="101"/>
      <c r="AI16" s="103" t="str">
        <f ca="1">$X$12</f>
        <v>km</v>
      </c>
      <c r="AJ16" s="150">
        <v>478.07180000000028</v>
      </c>
      <c r="AK16" s="150">
        <v>6.7036999999999995</v>
      </c>
      <c r="AL16" s="150">
        <v>8.3873999999999995</v>
      </c>
      <c r="AM16" s="150">
        <v>66.165300000000002</v>
      </c>
      <c r="AN16" s="150">
        <v>0.86819999999999997</v>
      </c>
      <c r="AO16" s="150">
        <v>202.01750000000024</v>
      </c>
      <c r="AP16" s="150">
        <v>354.08880000000011</v>
      </c>
      <c r="AQ16" s="150">
        <v>15.344199999999995</v>
      </c>
      <c r="AR16" s="150">
        <v>0</v>
      </c>
      <c r="AS16" s="150">
        <v>0</v>
      </c>
      <c r="AT16" s="35">
        <f t="shared" si="3"/>
        <v>1131.6469000000006</v>
      </c>
      <c r="AU16" s="103" t="str">
        <f>IF(ABS(AG16-AT16)&lt;0.01,"OK","Error")</f>
        <v>OK</v>
      </c>
    </row>
    <row r="17" spans="1:47" s="112" customFormat="1" ht="14.25">
      <c r="A17" s="298"/>
      <c r="B17" s="300"/>
      <c r="C17" s="302" t="s">
        <v>115</v>
      </c>
      <c r="D17" s="104" t="s">
        <v>206</v>
      </c>
      <c r="E17" s="101"/>
      <c r="F17" s="103" t="s">
        <v>105</v>
      </c>
      <c r="G17" s="150">
        <v>0</v>
      </c>
      <c r="H17" s="151">
        <v>0</v>
      </c>
      <c r="I17" s="151">
        <v>0</v>
      </c>
      <c r="J17" s="151">
        <v>0</v>
      </c>
      <c r="K17" s="151">
        <v>0</v>
      </c>
      <c r="L17" s="151">
        <v>0</v>
      </c>
      <c r="M17" s="151">
        <v>0</v>
      </c>
      <c r="N17" s="151">
        <v>0</v>
      </c>
      <c r="O17" s="151">
        <v>0</v>
      </c>
      <c r="P17" s="151">
        <v>0</v>
      </c>
      <c r="Q17" s="35">
        <f t="shared" si="1"/>
        <v>0</v>
      </c>
      <c r="R17" s="101"/>
      <c r="S17" s="103" t="str">
        <f t="shared" ref="S17:S34" ca="1" si="4">$X$12</f>
        <v>km</v>
      </c>
      <c r="T17" s="106">
        <v>0</v>
      </c>
      <c r="U17" s="101"/>
      <c r="V17" s="103" t="str">
        <f t="shared" ref="V17:V34" ca="1" si="5">$X$12</f>
        <v>km</v>
      </c>
      <c r="W17" s="150">
        <v>0</v>
      </c>
      <c r="X17" s="151">
        <v>0</v>
      </c>
      <c r="Y17" s="151">
        <v>0</v>
      </c>
      <c r="Z17" s="151">
        <v>0</v>
      </c>
      <c r="AA17" s="151">
        <v>0</v>
      </c>
      <c r="AB17" s="151">
        <v>0</v>
      </c>
      <c r="AC17" s="151">
        <v>0</v>
      </c>
      <c r="AD17" s="151">
        <v>0</v>
      </c>
      <c r="AE17" s="151">
        <v>0</v>
      </c>
      <c r="AF17" s="151">
        <v>0</v>
      </c>
      <c r="AG17" s="35">
        <f t="shared" si="2"/>
        <v>0</v>
      </c>
      <c r="AH17" s="101"/>
      <c r="AI17" s="103" t="str">
        <f t="shared" ref="AI17:AI34" ca="1" si="6">$X$12</f>
        <v>km</v>
      </c>
      <c r="AJ17" s="150">
        <v>0</v>
      </c>
      <c r="AK17" s="151">
        <v>0</v>
      </c>
      <c r="AL17" s="151">
        <v>0</v>
      </c>
      <c r="AM17" s="151">
        <v>0</v>
      </c>
      <c r="AN17" s="151">
        <v>0</v>
      </c>
      <c r="AO17" s="151">
        <v>0</v>
      </c>
      <c r="AP17" s="151">
        <v>0</v>
      </c>
      <c r="AQ17" s="151">
        <v>0</v>
      </c>
      <c r="AR17" s="151">
        <v>0</v>
      </c>
      <c r="AS17" s="151">
        <v>0</v>
      </c>
      <c r="AT17" s="35">
        <f t="shared" si="3"/>
        <v>0</v>
      </c>
      <c r="AU17" s="103" t="str">
        <f t="shared" ref="AU17:AU34" si="7">IF(ABS(AG17-AT17)&lt;0.01,"OK","Error")</f>
        <v>OK</v>
      </c>
    </row>
    <row r="18" spans="1:47" s="112" customFormat="1" ht="14.25">
      <c r="A18" s="298"/>
      <c r="B18" s="300"/>
      <c r="C18" s="302"/>
      <c r="D18" s="104" t="s">
        <v>207</v>
      </c>
      <c r="E18" s="101"/>
      <c r="F18" s="103" t="s">
        <v>105</v>
      </c>
      <c r="G18" s="150">
        <v>0</v>
      </c>
      <c r="H18" s="151">
        <v>0</v>
      </c>
      <c r="I18" s="151">
        <v>0</v>
      </c>
      <c r="J18" s="151">
        <v>0</v>
      </c>
      <c r="K18" s="151">
        <v>0</v>
      </c>
      <c r="L18" s="151">
        <v>0</v>
      </c>
      <c r="M18" s="151">
        <v>0</v>
      </c>
      <c r="N18" s="151">
        <v>0</v>
      </c>
      <c r="O18" s="151">
        <v>0</v>
      </c>
      <c r="P18" s="151">
        <v>0</v>
      </c>
      <c r="Q18" s="35">
        <f t="shared" si="1"/>
        <v>0</v>
      </c>
      <c r="R18" s="101"/>
      <c r="S18" s="103" t="str">
        <f t="shared" ca="1" si="4"/>
        <v>km</v>
      </c>
      <c r="T18" s="106">
        <v>0</v>
      </c>
      <c r="U18" s="101"/>
      <c r="V18" s="103" t="str">
        <f t="shared" ca="1" si="5"/>
        <v>km</v>
      </c>
      <c r="W18" s="150">
        <v>0</v>
      </c>
      <c r="X18" s="151">
        <v>0</v>
      </c>
      <c r="Y18" s="151">
        <v>0</v>
      </c>
      <c r="Z18" s="151">
        <v>0</v>
      </c>
      <c r="AA18" s="151">
        <v>0</v>
      </c>
      <c r="AB18" s="151">
        <v>0</v>
      </c>
      <c r="AC18" s="151">
        <v>0</v>
      </c>
      <c r="AD18" s="151">
        <v>0</v>
      </c>
      <c r="AE18" s="151">
        <v>0</v>
      </c>
      <c r="AF18" s="151">
        <v>0</v>
      </c>
      <c r="AG18" s="35">
        <f t="shared" si="2"/>
        <v>0</v>
      </c>
      <c r="AH18" s="101"/>
      <c r="AI18" s="103" t="str">
        <f t="shared" ca="1" si="6"/>
        <v>km</v>
      </c>
      <c r="AJ18" s="150">
        <v>0</v>
      </c>
      <c r="AK18" s="151">
        <v>0</v>
      </c>
      <c r="AL18" s="151">
        <v>0</v>
      </c>
      <c r="AM18" s="151">
        <v>0</v>
      </c>
      <c r="AN18" s="151">
        <v>0</v>
      </c>
      <c r="AO18" s="151">
        <v>0</v>
      </c>
      <c r="AP18" s="151">
        <v>0</v>
      </c>
      <c r="AQ18" s="151">
        <v>0</v>
      </c>
      <c r="AR18" s="151">
        <v>0</v>
      </c>
      <c r="AS18" s="151">
        <v>0</v>
      </c>
      <c r="AT18" s="35">
        <f t="shared" si="3"/>
        <v>0</v>
      </c>
      <c r="AU18" s="103" t="str">
        <f t="shared" si="7"/>
        <v>OK</v>
      </c>
    </row>
    <row r="19" spans="1:47" s="112" customFormat="1" ht="14.25">
      <c r="A19" s="298"/>
      <c r="B19" s="300"/>
      <c r="C19" s="302"/>
      <c r="D19" s="104" t="s">
        <v>3</v>
      </c>
      <c r="E19" s="101"/>
      <c r="F19" s="103" t="s">
        <v>105</v>
      </c>
      <c r="G19" s="150">
        <v>8.8022157638768458E-6</v>
      </c>
      <c r="H19" s="151">
        <v>-4.5709598389048329</v>
      </c>
      <c r="I19" s="151">
        <v>6.4785301471819539</v>
      </c>
      <c r="J19" s="151">
        <v>2.8603937744835584</v>
      </c>
      <c r="K19" s="151">
        <v>0.29296077717266389</v>
      </c>
      <c r="L19" s="151">
        <v>-4.445956518563924</v>
      </c>
      <c r="M19" s="151">
        <v>7.6257837643912714</v>
      </c>
      <c r="N19" s="151">
        <v>0</v>
      </c>
      <c r="O19" s="151">
        <v>0</v>
      </c>
      <c r="P19" s="151">
        <v>0</v>
      </c>
      <c r="Q19" s="35">
        <f t="shared" si="1"/>
        <v>8.2407609079764548</v>
      </c>
      <c r="R19" s="101"/>
      <c r="S19" s="103" t="str">
        <f t="shared" ca="1" si="4"/>
        <v>km</v>
      </c>
      <c r="T19" s="34"/>
      <c r="U19" s="101"/>
      <c r="V19" s="103" t="str">
        <f t="shared" ca="1" si="5"/>
        <v>km</v>
      </c>
      <c r="W19" s="150">
        <v>0</v>
      </c>
      <c r="X19" s="151">
        <v>-117.16279999999767</v>
      </c>
      <c r="Y19" s="151">
        <v>103.43850000000012</v>
      </c>
      <c r="Z19" s="151">
        <v>6.3132999999999129</v>
      </c>
      <c r="AA19" s="151">
        <v>-1.4781999999999869</v>
      </c>
      <c r="AB19" s="151">
        <v>-19.99199999999999</v>
      </c>
      <c r="AC19" s="151">
        <v>28.881199999999996</v>
      </c>
      <c r="AD19" s="151">
        <v>0</v>
      </c>
      <c r="AE19" s="151">
        <v>0</v>
      </c>
      <c r="AF19" s="151">
        <v>0</v>
      </c>
      <c r="AG19" s="35">
        <f t="shared" si="2"/>
        <v>2.3767654511175351E-12</v>
      </c>
      <c r="AH19" s="101"/>
      <c r="AI19" s="103" t="str">
        <f t="shared" ca="1" si="6"/>
        <v>km</v>
      </c>
      <c r="AJ19" s="150">
        <v>-11.754000000000019</v>
      </c>
      <c r="AK19" s="151">
        <v>11.753999999999996</v>
      </c>
      <c r="AL19" s="151">
        <v>-3.1261999999999994</v>
      </c>
      <c r="AM19" s="151">
        <v>2.7432000000000016</v>
      </c>
      <c r="AN19" s="151">
        <v>0.38300000000000012</v>
      </c>
      <c r="AO19" s="151">
        <v>-2.2737367544323206E-13</v>
      </c>
      <c r="AP19" s="151">
        <v>-1.4363000000000739</v>
      </c>
      <c r="AQ19" s="151">
        <v>-13.907899999999994</v>
      </c>
      <c r="AR19" s="151">
        <v>15.344199999999995</v>
      </c>
      <c r="AS19" s="151">
        <v>0</v>
      </c>
      <c r="AT19" s="35">
        <f t="shared" si="3"/>
        <v>-3.2152058793144533E-13</v>
      </c>
      <c r="AU19" s="103" t="str">
        <f t="shared" si="7"/>
        <v>OK</v>
      </c>
    </row>
    <row r="20" spans="1:47" s="112" customFormat="1" ht="14.25">
      <c r="A20" s="298"/>
      <c r="B20" s="300"/>
      <c r="C20" s="302"/>
      <c r="D20" s="104" t="s">
        <v>114</v>
      </c>
      <c r="E20" s="101"/>
      <c r="F20" s="103" t="s">
        <v>105</v>
      </c>
      <c r="G20" s="150">
        <v>0</v>
      </c>
      <c r="H20" s="151">
        <v>0</v>
      </c>
      <c r="I20" s="151">
        <v>0</v>
      </c>
      <c r="J20" s="151">
        <v>0</v>
      </c>
      <c r="K20" s="151">
        <v>0</v>
      </c>
      <c r="L20" s="151">
        <v>0</v>
      </c>
      <c r="M20" s="151">
        <v>0</v>
      </c>
      <c r="N20" s="151">
        <v>0</v>
      </c>
      <c r="O20" s="151">
        <v>0</v>
      </c>
      <c r="P20" s="151">
        <v>0</v>
      </c>
      <c r="Q20" s="35">
        <f t="shared" si="1"/>
        <v>0</v>
      </c>
      <c r="R20" s="101"/>
      <c r="S20" s="103" t="str">
        <f t="shared" ca="1" si="4"/>
        <v>km</v>
      </c>
      <c r="T20" s="106">
        <v>0</v>
      </c>
      <c r="U20" s="101"/>
      <c r="V20" s="103" t="str">
        <f t="shared" ca="1" si="5"/>
        <v>km</v>
      </c>
      <c r="W20" s="150">
        <v>0</v>
      </c>
      <c r="X20" s="151">
        <v>0</v>
      </c>
      <c r="Y20" s="151">
        <v>0</v>
      </c>
      <c r="Z20" s="151">
        <v>0</v>
      </c>
      <c r="AA20" s="151">
        <v>0</v>
      </c>
      <c r="AB20" s="151">
        <v>0</v>
      </c>
      <c r="AC20" s="151">
        <v>0</v>
      </c>
      <c r="AD20" s="151">
        <v>0</v>
      </c>
      <c r="AE20" s="151">
        <v>0</v>
      </c>
      <c r="AF20" s="151">
        <v>0</v>
      </c>
      <c r="AG20" s="35">
        <f t="shared" si="2"/>
        <v>0</v>
      </c>
      <c r="AH20" s="101"/>
      <c r="AI20" s="103" t="str">
        <f t="shared" ca="1" si="6"/>
        <v>km</v>
      </c>
      <c r="AJ20" s="150">
        <v>0</v>
      </c>
      <c r="AK20" s="151">
        <v>0</v>
      </c>
      <c r="AL20" s="151">
        <v>0</v>
      </c>
      <c r="AM20" s="151">
        <v>0</v>
      </c>
      <c r="AN20" s="151">
        <v>0</v>
      </c>
      <c r="AO20" s="151">
        <v>0</v>
      </c>
      <c r="AP20" s="151">
        <v>0</v>
      </c>
      <c r="AQ20" s="151">
        <v>0</v>
      </c>
      <c r="AR20" s="151">
        <v>0</v>
      </c>
      <c r="AS20" s="151">
        <v>0</v>
      </c>
      <c r="AT20" s="35">
        <f t="shared" si="3"/>
        <v>0</v>
      </c>
      <c r="AU20" s="103" t="str">
        <f t="shared" si="7"/>
        <v>OK</v>
      </c>
    </row>
    <row r="21" spans="1:47" s="112" customFormat="1" ht="14.25">
      <c r="A21" s="298"/>
      <c r="B21" s="300"/>
      <c r="C21" s="302"/>
      <c r="D21" s="104" t="s">
        <v>104</v>
      </c>
      <c r="E21" s="101"/>
      <c r="F21" s="103" t="s">
        <v>105</v>
      </c>
      <c r="G21" s="34"/>
      <c r="H21" s="34"/>
      <c r="I21" s="34"/>
      <c r="J21" s="34"/>
      <c r="K21" s="34"/>
      <c r="L21" s="34"/>
      <c r="M21" s="34"/>
      <c r="N21" s="34"/>
      <c r="O21" s="34"/>
      <c r="P21" s="34"/>
      <c r="Q21" s="35">
        <f t="shared" si="1"/>
        <v>0</v>
      </c>
      <c r="R21" s="101"/>
      <c r="S21" s="103" t="str">
        <f t="shared" ca="1" si="4"/>
        <v>km</v>
      </c>
      <c r="T21" s="34"/>
      <c r="U21" s="101"/>
      <c r="V21" s="103" t="str">
        <f t="shared" ca="1" si="5"/>
        <v>km</v>
      </c>
      <c r="W21" s="34"/>
      <c r="X21" s="34"/>
      <c r="Y21" s="34"/>
      <c r="Z21" s="34"/>
      <c r="AA21" s="34"/>
      <c r="AB21" s="34"/>
      <c r="AC21" s="34"/>
      <c r="AD21" s="34"/>
      <c r="AE21" s="34"/>
      <c r="AF21" s="34"/>
      <c r="AG21" s="35">
        <f t="shared" si="2"/>
        <v>0</v>
      </c>
      <c r="AH21" s="101"/>
      <c r="AI21" s="103" t="str">
        <f t="shared" ca="1" si="6"/>
        <v>km</v>
      </c>
      <c r="AJ21" s="34"/>
      <c r="AK21" s="34"/>
      <c r="AL21" s="34"/>
      <c r="AM21" s="34"/>
      <c r="AN21" s="34"/>
      <c r="AO21" s="34"/>
      <c r="AP21" s="34"/>
      <c r="AQ21" s="34"/>
      <c r="AR21" s="34"/>
      <c r="AS21" s="34"/>
      <c r="AT21" s="35">
        <f t="shared" si="3"/>
        <v>0</v>
      </c>
      <c r="AU21" s="103" t="str">
        <f t="shared" si="7"/>
        <v>OK</v>
      </c>
    </row>
    <row r="22" spans="1:47" s="112" customFormat="1" ht="14.25">
      <c r="A22" s="298"/>
      <c r="B22" s="300"/>
      <c r="C22" s="302"/>
      <c r="D22" s="104" t="s">
        <v>113</v>
      </c>
      <c r="E22" s="101"/>
      <c r="F22" s="103" t="s">
        <v>105</v>
      </c>
      <c r="G22" s="150">
        <v>0</v>
      </c>
      <c r="H22" s="151">
        <v>0.25091838619768181</v>
      </c>
      <c r="I22" s="151">
        <v>-1.926450778807971</v>
      </c>
      <c r="J22" s="151">
        <v>-2.1889097627147098E-2</v>
      </c>
      <c r="K22" s="151">
        <v>0</v>
      </c>
      <c r="L22" s="151">
        <v>0</v>
      </c>
      <c r="M22" s="151">
        <v>0</v>
      </c>
      <c r="N22" s="151">
        <v>0</v>
      </c>
      <c r="O22" s="151">
        <v>0</v>
      </c>
      <c r="P22" s="151">
        <v>0</v>
      </c>
      <c r="Q22" s="35">
        <f t="shared" si="1"/>
        <v>-1.6974214902374363</v>
      </c>
      <c r="R22" s="101"/>
      <c r="S22" s="103" t="str">
        <f t="shared" ca="1" si="4"/>
        <v>km</v>
      </c>
      <c r="T22" s="106">
        <v>80.568999999999932</v>
      </c>
      <c r="U22" s="101"/>
      <c r="V22" s="103" t="str">
        <f t="shared" ca="1" si="5"/>
        <v>km</v>
      </c>
      <c r="W22" s="150">
        <v>0</v>
      </c>
      <c r="X22" s="151">
        <v>29.00079999999992</v>
      </c>
      <c r="Y22" s="151">
        <v>-25.623500000000014</v>
      </c>
      <c r="Z22" s="151">
        <v>-0.1106</v>
      </c>
      <c r="AA22" s="151">
        <v>0</v>
      </c>
      <c r="AB22" s="151">
        <v>0</v>
      </c>
      <c r="AC22" s="151">
        <v>0</v>
      </c>
      <c r="AD22" s="151">
        <v>0</v>
      </c>
      <c r="AE22" s="151">
        <v>0</v>
      </c>
      <c r="AF22" s="151">
        <v>0</v>
      </c>
      <c r="AG22" s="35">
        <f t="shared" si="2"/>
        <v>3.266699999999906</v>
      </c>
      <c r="AH22" s="101"/>
      <c r="AI22" s="103" t="str">
        <f t="shared" ca="1" si="6"/>
        <v>km</v>
      </c>
      <c r="AJ22" s="150">
        <v>60.758099999999928</v>
      </c>
      <c r="AK22" s="151">
        <v>0</v>
      </c>
      <c r="AL22" s="151">
        <v>-2.2331999999999996</v>
      </c>
      <c r="AM22" s="151">
        <v>-1.6048</v>
      </c>
      <c r="AN22" s="151">
        <v>0</v>
      </c>
      <c r="AO22" s="151">
        <v>-53.18889999999999</v>
      </c>
      <c r="AP22" s="151">
        <v>-0.1106</v>
      </c>
      <c r="AQ22" s="151">
        <v>0</v>
      </c>
      <c r="AR22" s="151">
        <v>-0.35389999999999999</v>
      </c>
      <c r="AS22" s="151">
        <v>0</v>
      </c>
      <c r="AT22" s="35">
        <f t="shared" si="3"/>
        <v>3.2666999999999446</v>
      </c>
      <c r="AU22" s="103" t="str">
        <f t="shared" si="7"/>
        <v>OK</v>
      </c>
    </row>
    <row r="23" spans="1:47" s="112" customFormat="1" ht="14.25">
      <c r="A23" s="298"/>
      <c r="B23" s="300"/>
      <c r="C23" s="302"/>
      <c r="D23" s="104" t="s">
        <v>389</v>
      </c>
      <c r="E23" s="101"/>
      <c r="F23" s="103" t="s">
        <v>105</v>
      </c>
      <c r="G23" s="150">
        <v>0</v>
      </c>
      <c r="H23" s="151">
        <v>0</v>
      </c>
      <c r="I23" s="151">
        <v>0</v>
      </c>
      <c r="J23" s="151">
        <v>0</v>
      </c>
      <c r="K23" s="151">
        <v>0</v>
      </c>
      <c r="L23" s="151">
        <v>0</v>
      </c>
      <c r="M23" s="151">
        <v>0</v>
      </c>
      <c r="N23" s="151">
        <v>0</v>
      </c>
      <c r="O23" s="151">
        <v>0</v>
      </c>
      <c r="P23" s="151">
        <v>0</v>
      </c>
      <c r="Q23" s="35">
        <f t="shared" si="1"/>
        <v>0</v>
      </c>
      <c r="R23" s="101"/>
      <c r="S23" s="103" t="str">
        <f t="shared" ca="1" si="4"/>
        <v>km</v>
      </c>
      <c r="T23" s="106">
        <v>0</v>
      </c>
      <c r="U23" s="101"/>
      <c r="V23" s="103" t="str">
        <f t="shared" ca="1" si="5"/>
        <v>km</v>
      </c>
      <c r="W23" s="150">
        <v>0</v>
      </c>
      <c r="X23" s="151">
        <v>0</v>
      </c>
      <c r="Y23" s="151">
        <v>0</v>
      </c>
      <c r="Z23" s="151">
        <v>0</v>
      </c>
      <c r="AA23" s="151">
        <v>0</v>
      </c>
      <c r="AB23" s="151">
        <v>0</v>
      </c>
      <c r="AC23" s="151">
        <v>0</v>
      </c>
      <c r="AD23" s="151">
        <v>0</v>
      </c>
      <c r="AE23" s="151">
        <v>0</v>
      </c>
      <c r="AF23" s="151">
        <v>0</v>
      </c>
      <c r="AG23" s="35">
        <f t="shared" si="2"/>
        <v>0</v>
      </c>
      <c r="AH23" s="101"/>
      <c r="AI23" s="103" t="str">
        <f t="shared" ca="1" si="6"/>
        <v>km</v>
      </c>
      <c r="AJ23" s="150">
        <v>0</v>
      </c>
      <c r="AK23" s="151">
        <v>0</v>
      </c>
      <c r="AL23" s="151">
        <v>0</v>
      </c>
      <c r="AM23" s="151">
        <v>0</v>
      </c>
      <c r="AN23" s="151">
        <v>0</v>
      </c>
      <c r="AO23" s="151">
        <v>0</v>
      </c>
      <c r="AP23" s="151">
        <v>0</v>
      </c>
      <c r="AQ23" s="151">
        <v>0</v>
      </c>
      <c r="AR23" s="151">
        <v>0</v>
      </c>
      <c r="AS23" s="151">
        <v>0</v>
      </c>
      <c r="AT23" s="35">
        <f t="shared" si="3"/>
        <v>0</v>
      </c>
      <c r="AU23" s="103" t="str">
        <f t="shared" si="7"/>
        <v>OK</v>
      </c>
    </row>
    <row r="24" spans="1:47" s="112" customFormat="1" ht="14.25">
      <c r="A24" s="298"/>
      <c r="B24" s="300"/>
      <c r="C24" s="302"/>
      <c r="D24" s="104" t="s">
        <v>112</v>
      </c>
      <c r="E24" s="101"/>
      <c r="F24" s="103" t="s">
        <v>105</v>
      </c>
      <c r="G24" s="150">
        <v>0</v>
      </c>
      <c r="H24" s="151">
        <v>0</v>
      </c>
      <c r="I24" s="151">
        <v>0</v>
      </c>
      <c r="J24" s="151">
        <v>0</v>
      </c>
      <c r="K24" s="151">
        <v>0</v>
      </c>
      <c r="L24" s="151">
        <v>0</v>
      </c>
      <c r="M24" s="151">
        <v>0</v>
      </c>
      <c r="N24" s="151">
        <v>0</v>
      </c>
      <c r="O24" s="151">
        <v>0</v>
      </c>
      <c r="P24" s="151">
        <v>0</v>
      </c>
      <c r="Q24" s="35">
        <f t="shared" si="1"/>
        <v>0</v>
      </c>
      <c r="R24" s="101"/>
      <c r="S24" s="103" t="str">
        <f t="shared" ca="1" si="4"/>
        <v>km</v>
      </c>
      <c r="T24" s="106">
        <v>0</v>
      </c>
      <c r="U24" s="101"/>
      <c r="V24" s="103" t="str">
        <f t="shared" ca="1" si="5"/>
        <v>km</v>
      </c>
      <c r="W24" s="150">
        <v>0</v>
      </c>
      <c r="X24" s="151">
        <v>0</v>
      </c>
      <c r="Y24" s="151">
        <v>0</v>
      </c>
      <c r="Z24" s="151">
        <v>0</v>
      </c>
      <c r="AA24" s="151">
        <v>0</v>
      </c>
      <c r="AB24" s="151">
        <v>0</v>
      </c>
      <c r="AC24" s="151">
        <v>0</v>
      </c>
      <c r="AD24" s="151">
        <v>0</v>
      </c>
      <c r="AE24" s="151">
        <v>0</v>
      </c>
      <c r="AF24" s="151">
        <v>0</v>
      </c>
      <c r="AG24" s="35">
        <f t="shared" si="2"/>
        <v>0</v>
      </c>
      <c r="AH24" s="101"/>
      <c r="AI24" s="103" t="str">
        <f t="shared" ca="1" si="6"/>
        <v>km</v>
      </c>
      <c r="AJ24" s="150">
        <v>0</v>
      </c>
      <c r="AK24" s="151">
        <v>0</v>
      </c>
      <c r="AL24" s="151">
        <v>0</v>
      </c>
      <c r="AM24" s="151">
        <v>0</v>
      </c>
      <c r="AN24" s="151">
        <v>0</v>
      </c>
      <c r="AO24" s="151">
        <v>0</v>
      </c>
      <c r="AP24" s="151">
        <v>0</v>
      </c>
      <c r="AQ24" s="151">
        <v>0</v>
      </c>
      <c r="AR24" s="151">
        <v>0</v>
      </c>
      <c r="AS24" s="151">
        <v>0</v>
      </c>
      <c r="AT24" s="35">
        <f t="shared" si="3"/>
        <v>0</v>
      </c>
      <c r="AU24" s="103" t="str">
        <f t="shared" si="7"/>
        <v>OK</v>
      </c>
    </row>
    <row r="25" spans="1:47" s="112" customFormat="1" ht="14.25">
      <c r="A25" s="298"/>
      <c r="B25" s="300"/>
      <c r="C25" s="302"/>
      <c r="D25" s="104" t="s">
        <v>111</v>
      </c>
      <c r="E25" s="101"/>
      <c r="F25" s="103" t="s">
        <v>105</v>
      </c>
      <c r="G25" s="150">
        <v>0</v>
      </c>
      <c r="H25" s="151">
        <v>0</v>
      </c>
      <c r="I25" s="151">
        <v>0</v>
      </c>
      <c r="J25" s="151">
        <v>0</v>
      </c>
      <c r="K25" s="151">
        <v>0</v>
      </c>
      <c r="L25" s="151">
        <v>0</v>
      </c>
      <c r="M25" s="151">
        <v>0</v>
      </c>
      <c r="N25" s="151">
        <v>0</v>
      </c>
      <c r="O25" s="151">
        <v>0</v>
      </c>
      <c r="P25" s="151">
        <v>0</v>
      </c>
      <c r="Q25" s="35">
        <f t="shared" si="1"/>
        <v>0</v>
      </c>
      <c r="R25" s="101"/>
      <c r="S25" s="103" t="str">
        <f t="shared" ca="1" si="4"/>
        <v>km</v>
      </c>
      <c r="T25" s="106">
        <v>0</v>
      </c>
      <c r="U25" s="101"/>
      <c r="V25" s="103" t="str">
        <f t="shared" ca="1" si="5"/>
        <v>km</v>
      </c>
      <c r="W25" s="150">
        <v>0</v>
      </c>
      <c r="X25" s="151">
        <v>0</v>
      </c>
      <c r="Y25" s="151">
        <v>0</v>
      </c>
      <c r="Z25" s="151">
        <v>0</v>
      </c>
      <c r="AA25" s="151">
        <v>0</v>
      </c>
      <c r="AB25" s="151">
        <v>0</v>
      </c>
      <c r="AC25" s="151">
        <v>0</v>
      </c>
      <c r="AD25" s="151">
        <v>0</v>
      </c>
      <c r="AE25" s="151">
        <v>0</v>
      </c>
      <c r="AF25" s="151">
        <v>0</v>
      </c>
      <c r="AG25" s="35">
        <f t="shared" si="2"/>
        <v>0</v>
      </c>
      <c r="AH25" s="101"/>
      <c r="AI25" s="103" t="str">
        <f t="shared" ca="1" si="6"/>
        <v>km</v>
      </c>
      <c r="AJ25" s="150">
        <v>0</v>
      </c>
      <c r="AK25" s="151">
        <v>0</v>
      </c>
      <c r="AL25" s="151">
        <v>0</v>
      </c>
      <c r="AM25" s="151">
        <v>0</v>
      </c>
      <c r="AN25" s="151">
        <v>0</v>
      </c>
      <c r="AO25" s="151">
        <v>0</v>
      </c>
      <c r="AP25" s="151">
        <v>0</v>
      </c>
      <c r="AQ25" s="151">
        <v>0</v>
      </c>
      <c r="AR25" s="151">
        <v>0</v>
      </c>
      <c r="AS25" s="151">
        <v>0</v>
      </c>
      <c r="AT25" s="35">
        <f t="shared" si="3"/>
        <v>0</v>
      </c>
      <c r="AU25" s="103" t="str">
        <f t="shared" si="7"/>
        <v>OK</v>
      </c>
    </row>
    <row r="26" spans="1:47" s="112" customFormat="1" ht="14.25">
      <c r="A26" s="298"/>
      <c r="B26" s="300"/>
      <c r="C26" s="302"/>
      <c r="D26" s="104" t="s">
        <v>390</v>
      </c>
      <c r="E26" s="101"/>
      <c r="F26" s="103" t="s">
        <v>105</v>
      </c>
      <c r="G26" s="150">
        <v>0</v>
      </c>
      <c r="H26" s="151">
        <v>0</v>
      </c>
      <c r="I26" s="151">
        <v>0</v>
      </c>
      <c r="J26" s="151">
        <v>0</v>
      </c>
      <c r="K26" s="151">
        <v>0</v>
      </c>
      <c r="L26" s="151">
        <v>0</v>
      </c>
      <c r="M26" s="151">
        <v>0</v>
      </c>
      <c r="N26" s="151">
        <v>0</v>
      </c>
      <c r="O26" s="151">
        <v>0</v>
      </c>
      <c r="P26" s="151">
        <v>0</v>
      </c>
      <c r="Q26" s="35">
        <f t="shared" si="1"/>
        <v>0</v>
      </c>
      <c r="R26" s="101"/>
      <c r="S26" s="103" t="str">
        <f t="shared" ca="1" si="4"/>
        <v>km</v>
      </c>
      <c r="T26" s="106">
        <v>0</v>
      </c>
      <c r="U26" s="101"/>
      <c r="V26" s="103" t="str">
        <f t="shared" ca="1" si="5"/>
        <v>km</v>
      </c>
      <c r="W26" s="150">
        <v>0</v>
      </c>
      <c r="X26" s="151">
        <v>0</v>
      </c>
      <c r="Y26" s="151">
        <v>0</v>
      </c>
      <c r="Z26" s="151">
        <v>0</v>
      </c>
      <c r="AA26" s="151">
        <v>0</v>
      </c>
      <c r="AB26" s="151">
        <v>0</v>
      </c>
      <c r="AC26" s="151">
        <v>0</v>
      </c>
      <c r="AD26" s="151">
        <v>0</v>
      </c>
      <c r="AE26" s="151">
        <v>0</v>
      </c>
      <c r="AF26" s="151">
        <v>0</v>
      </c>
      <c r="AG26" s="35">
        <f t="shared" si="2"/>
        <v>0</v>
      </c>
      <c r="AH26" s="101"/>
      <c r="AI26" s="103" t="str">
        <f t="shared" ca="1" si="6"/>
        <v>km</v>
      </c>
      <c r="AJ26" s="150">
        <v>0</v>
      </c>
      <c r="AK26" s="151">
        <v>0</v>
      </c>
      <c r="AL26" s="151">
        <v>0</v>
      </c>
      <c r="AM26" s="151">
        <v>0</v>
      </c>
      <c r="AN26" s="151">
        <v>0</v>
      </c>
      <c r="AO26" s="151">
        <v>0</v>
      </c>
      <c r="AP26" s="151">
        <v>0</v>
      </c>
      <c r="AQ26" s="151">
        <v>0</v>
      </c>
      <c r="AR26" s="151">
        <v>0</v>
      </c>
      <c r="AS26" s="151">
        <v>0</v>
      </c>
      <c r="AT26" s="35">
        <f t="shared" si="3"/>
        <v>0</v>
      </c>
      <c r="AU26" s="103" t="str">
        <f t="shared" si="7"/>
        <v>OK</v>
      </c>
    </row>
    <row r="27" spans="1:47" s="112" customFormat="1" ht="14.25">
      <c r="A27" s="298"/>
      <c r="B27" s="300"/>
      <c r="C27" s="302"/>
      <c r="D27" s="104" t="s">
        <v>110</v>
      </c>
      <c r="E27" s="101"/>
      <c r="F27" s="103" t="s">
        <v>105</v>
      </c>
      <c r="G27" s="150">
        <v>0</v>
      </c>
      <c r="H27" s="151">
        <v>0</v>
      </c>
      <c r="I27" s="151">
        <v>0</v>
      </c>
      <c r="J27" s="151">
        <v>0</v>
      </c>
      <c r="K27" s="151">
        <v>0</v>
      </c>
      <c r="L27" s="151">
        <v>0</v>
      </c>
      <c r="M27" s="151">
        <v>0</v>
      </c>
      <c r="N27" s="151">
        <v>0</v>
      </c>
      <c r="O27" s="151">
        <v>0</v>
      </c>
      <c r="P27" s="151">
        <v>0</v>
      </c>
      <c r="Q27" s="35">
        <f t="shared" si="1"/>
        <v>0</v>
      </c>
      <c r="R27" s="101"/>
      <c r="S27" s="103" t="str">
        <f t="shared" ca="1" si="4"/>
        <v>km</v>
      </c>
      <c r="T27" s="106">
        <v>0</v>
      </c>
      <c r="U27" s="101"/>
      <c r="V27" s="103" t="str">
        <f t="shared" ca="1" si="5"/>
        <v>km</v>
      </c>
      <c r="W27" s="150">
        <v>0</v>
      </c>
      <c r="X27" s="151">
        <v>0</v>
      </c>
      <c r="Y27" s="151">
        <v>0</v>
      </c>
      <c r="Z27" s="151">
        <v>0</v>
      </c>
      <c r="AA27" s="151">
        <v>0</v>
      </c>
      <c r="AB27" s="151">
        <v>0</v>
      </c>
      <c r="AC27" s="151">
        <v>0</v>
      </c>
      <c r="AD27" s="151">
        <v>0</v>
      </c>
      <c r="AE27" s="151">
        <v>0</v>
      </c>
      <c r="AF27" s="151">
        <v>0</v>
      </c>
      <c r="AG27" s="35">
        <f t="shared" si="2"/>
        <v>0</v>
      </c>
      <c r="AH27" s="101"/>
      <c r="AI27" s="103" t="str">
        <f t="shared" ca="1" si="6"/>
        <v>km</v>
      </c>
      <c r="AJ27" s="150">
        <v>0</v>
      </c>
      <c r="AK27" s="151">
        <v>0</v>
      </c>
      <c r="AL27" s="151">
        <v>0</v>
      </c>
      <c r="AM27" s="151">
        <v>0</v>
      </c>
      <c r="AN27" s="151">
        <v>0</v>
      </c>
      <c r="AO27" s="151">
        <v>0</v>
      </c>
      <c r="AP27" s="151">
        <v>0</v>
      </c>
      <c r="AQ27" s="151">
        <v>0</v>
      </c>
      <c r="AR27" s="151">
        <v>0</v>
      </c>
      <c r="AS27" s="151">
        <v>0</v>
      </c>
      <c r="AT27" s="35">
        <f t="shared" si="3"/>
        <v>0</v>
      </c>
      <c r="AU27" s="103" t="str">
        <f t="shared" si="7"/>
        <v>OK</v>
      </c>
    </row>
    <row r="28" spans="1:47" s="112" customFormat="1" ht="14.25">
      <c r="A28" s="298"/>
      <c r="B28" s="300"/>
      <c r="C28" s="302"/>
      <c r="D28" s="104" t="str">
        <f>'N1.1_Intervention_Definitions'!A17</f>
        <v>Indirect Intervention</v>
      </c>
      <c r="E28" s="101"/>
      <c r="F28" s="103" t="s">
        <v>105</v>
      </c>
      <c r="G28" s="150">
        <v>0</v>
      </c>
      <c r="H28" s="151">
        <v>0</v>
      </c>
      <c r="I28" s="151">
        <v>0</v>
      </c>
      <c r="J28" s="151">
        <v>0</v>
      </c>
      <c r="K28" s="151">
        <v>0</v>
      </c>
      <c r="L28" s="151">
        <v>0</v>
      </c>
      <c r="M28" s="151">
        <v>0</v>
      </c>
      <c r="N28" s="151">
        <v>0</v>
      </c>
      <c r="O28" s="151">
        <v>0</v>
      </c>
      <c r="P28" s="151">
        <v>0</v>
      </c>
      <c r="Q28" s="35">
        <f t="shared" si="1"/>
        <v>0</v>
      </c>
      <c r="R28" s="101"/>
      <c r="S28" s="103" t="str">
        <f t="shared" ca="1" si="4"/>
        <v>km</v>
      </c>
      <c r="T28" s="106">
        <v>0</v>
      </c>
      <c r="U28" s="101"/>
      <c r="V28" s="103" t="str">
        <f t="shared" ca="1" si="5"/>
        <v>km</v>
      </c>
      <c r="W28" s="150">
        <v>0</v>
      </c>
      <c r="X28" s="151">
        <v>0</v>
      </c>
      <c r="Y28" s="151">
        <v>0</v>
      </c>
      <c r="Z28" s="151">
        <v>0</v>
      </c>
      <c r="AA28" s="151">
        <v>0</v>
      </c>
      <c r="AB28" s="151">
        <v>0</v>
      </c>
      <c r="AC28" s="151">
        <v>0</v>
      </c>
      <c r="AD28" s="151">
        <v>0</v>
      </c>
      <c r="AE28" s="151">
        <v>0</v>
      </c>
      <c r="AF28" s="151">
        <v>0</v>
      </c>
      <c r="AG28" s="35">
        <f t="shared" si="2"/>
        <v>0</v>
      </c>
      <c r="AH28" s="101"/>
      <c r="AI28" s="103" t="str">
        <f t="shared" ca="1" si="6"/>
        <v>km</v>
      </c>
      <c r="AJ28" s="150">
        <v>0</v>
      </c>
      <c r="AK28" s="151">
        <v>0</v>
      </c>
      <c r="AL28" s="151">
        <v>0</v>
      </c>
      <c r="AM28" s="151">
        <v>0</v>
      </c>
      <c r="AN28" s="151">
        <v>0</v>
      </c>
      <c r="AO28" s="151">
        <v>0</v>
      </c>
      <c r="AP28" s="151">
        <v>0</v>
      </c>
      <c r="AQ28" s="151">
        <v>0</v>
      </c>
      <c r="AR28" s="151">
        <v>0</v>
      </c>
      <c r="AS28" s="151">
        <v>0</v>
      </c>
      <c r="AT28" s="35">
        <f t="shared" si="3"/>
        <v>0</v>
      </c>
      <c r="AU28" s="103" t="str">
        <f t="shared" si="7"/>
        <v>OK</v>
      </c>
    </row>
    <row r="29" spans="1:47" s="112" customFormat="1" ht="14.25">
      <c r="A29" s="298"/>
      <c r="B29" s="300"/>
      <c r="C29" s="302"/>
      <c r="D29" s="104" t="s">
        <v>109</v>
      </c>
      <c r="E29" s="101"/>
      <c r="F29" s="103" t="s">
        <v>105</v>
      </c>
      <c r="G29" s="34"/>
      <c r="H29" s="34"/>
      <c r="I29" s="34"/>
      <c r="J29" s="34"/>
      <c r="K29" s="34"/>
      <c r="L29" s="34"/>
      <c r="M29" s="34"/>
      <c r="N29" s="34"/>
      <c r="O29" s="34"/>
      <c r="P29" s="34"/>
      <c r="Q29" s="35">
        <f t="shared" si="1"/>
        <v>0</v>
      </c>
      <c r="R29" s="101"/>
      <c r="S29" s="103" t="str">
        <f t="shared" ca="1" si="4"/>
        <v>km</v>
      </c>
      <c r="T29" s="34"/>
      <c r="U29" s="101"/>
      <c r="V29" s="103" t="str">
        <f t="shared" ca="1" si="5"/>
        <v>km</v>
      </c>
      <c r="W29" s="34"/>
      <c r="X29" s="34"/>
      <c r="Y29" s="34"/>
      <c r="Z29" s="34"/>
      <c r="AA29" s="34"/>
      <c r="AB29" s="34"/>
      <c r="AC29" s="34"/>
      <c r="AD29" s="34"/>
      <c r="AE29" s="34"/>
      <c r="AF29" s="34"/>
      <c r="AG29" s="35">
        <f t="shared" si="2"/>
        <v>0</v>
      </c>
      <c r="AH29" s="101"/>
      <c r="AI29" s="103" t="str">
        <f t="shared" ca="1" si="6"/>
        <v>km</v>
      </c>
      <c r="AJ29" s="34"/>
      <c r="AK29" s="34"/>
      <c r="AL29" s="34"/>
      <c r="AM29" s="34"/>
      <c r="AN29" s="34"/>
      <c r="AO29" s="34"/>
      <c r="AP29" s="34"/>
      <c r="AQ29" s="34"/>
      <c r="AR29" s="34"/>
      <c r="AS29" s="34"/>
      <c r="AT29" s="35">
        <f t="shared" si="3"/>
        <v>0</v>
      </c>
      <c r="AU29" s="103" t="str">
        <f t="shared" si="7"/>
        <v>OK</v>
      </c>
    </row>
    <row r="30" spans="1:47" s="112" customFormat="1" ht="14.25">
      <c r="A30" s="298"/>
      <c r="B30" s="300"/>
      <c r="C30" s="302"/>
      <c r="D30" s="104" t="s">
        <v>108</v>
      </c>
      <c r="E30" s="101"/>
      <c r="F30" s="103" t="s">
        <v>105</v>
      </c>
      <c r="G30" s="34"/>
      <c r="H30" s="34"/>
      <c r="I30" s="34"/>
      <c r="J30" s="34"/>
      <c r="K30" s="34"/>
      <c r="L30" s="34"/>
      <c r="M30" s="34"/>
      <c r="N30" s="34"/>
      <c r="O30" s="34"/>
      <c r="P30" s="34"/>
      <c r="Q30" s="35">
        <f t="shared" si="1"/>
        <v>0</v>
      </c>
      <c r="R30" s="101"/>
      <c r="S30" s="103" t="str">
        <f t="shared" ca="1" si="4"/>
        <v>km</v>
      </c>
      <c r="T30" s="34"/>
      <c r="U30" s="101"/>
      <c r="V30" s="103" t="str">
        <f t="shared" ca="1" si="5"/>
        <v>km</v>
      </c>
      <c r="W30" s="34"/>
      <c r="X30" s="34"/>
      <c r="Y30" s="34"/>
      <c r="Z30" s="34"/>
      <c r="AA30" s="34"/>
      <c r="AB30" s="34"/>
      <c r="AC30" s="34"/>
      <c r="AD30" s="34"/>
      <c r="AE30" s="34"/>
      <c r="AF30" s="34"/>
      <c r="AG30" s="35">
        <f t="shared" si="2"/>
        <v>0</v>
      </c>
      <c r="AH30" s="101"/>
      <c r="AI30" s="103" t="str">
        <f t="shared" ca="1" si="6"/>
        <v>km</v>
      </c>
      <c r="AJ30" s="34"/>
      <c r="AK30" s="34"/>
      <c r="AL30" s="34"/>
      <c r="AM30" s="34"/>
      <c r="AN30" s="34"/>
      <c r="AO30" s="34"/>
      <c r="AP30" s="34"/>
      <c r="AQ30" s="34"/>
      <c r="AR30" s="34"/>
      <c r="AS30" s="34"/>
      <c r="AT30" s="35">
        <f t="shared" si="3"/>
        <v>0</v>
      </c>
      <c r="AU30" s="103" t="str">
        <f t="shared" si="7"/>
        <v>OK</v>
      </c>
    </row>
    <row r="31" spans="1:47" s="112" customFormat="1" ht="14.25">
      <c r="A31" s="298"/>
      <c r="B31" s="300"/>
      <c r="C31" s="302"/>
      <c r="D31" s="104" t="s">
        <v>58</v>
      </c>
      <c r="E31" s="101"/>
      <c r="F31" s="103" t="s">
        <v>105</v>
      </c>
      <c r="G31" s="34"/>
      <c r="H31" s="34"/>
      <c r="I31" s="34"/>
      <c r="J31" s="34"/>
      <c r="K31" s="34"/>
      <c r="L31" s="34"/>
      <c r="M31" s="34"/>
      <c r="N31" s="34"/>
      <c r="O31" s="34"/>
      <c r="P31" s="34"/>
      <c r="Q31" s="35">
        <f t="shared" si="1"/>
        <v>0</v>
      </c>
      <c r="R31" s="101"/>
      <c r="S31" s="103" t="str">
        <f t="shared" ca="1" si="4"/>
        <v>km</v>
      </c>
      <c r="T31" s="34"/>
      <c r="U31" s="101"/>
      <c r="V31" s="103" t="str">
        <f t="shared" ca="1" si="5"/>
        <v>km</v>
      </c>
      <c r="W31" s="34"/>
      <c r="X31" s="34"/>
      <c r="Y31" s="34"/>
      <c r="Z31" s="34"/>
      <c r="AA31" s="34"/>
      <c r="AB31" s="34"/>
      <c r="AC31" s="34"/>
      <c r="AD31" s="34"/>
      <c r="AE31" s="34"/>
      <c r="AF31" s="34"/>
      <c r="AG31" s="35">
        <f t="shared" si="2"/>
        <v>0</v>
      </c>
      <c r="AH31" s="101"/>
      <c r="AI31" s="103" t="str">
        <f t="shared" ca="1" si="6"/>
        <v>km</v>
      </c>
      <c r="AJ31" s="34"/>
      <c r="AK31" s="34"/>
      <c r="AL31" s="34"/>
      <c r="AM31" s="34"/>
      <c r="AN31" s="34"/>
      <c r="AO31" s="34"/>
      <c r="AP31" s="34"/>
      <c r="AQ31" s="34"/>
      <c r="AR31" s="34"/>
      <c r="AS31" s="34"/>
      <c r="AT31" s="35">
        <f t="shared" si="3"/>
        <v>0</v>
      </c>
      <c r="AU31" s="103" t="str">
        <f t="shared" si="7"/>
        <v>OK</v>
      </c>
    </row>
    <row r="32" spans="1:47" s="112" customFormat="1" ht="14.25">
      <c r="A32" s="298"/>
      <c r="B32" s="300"/>
      <c r="C32" s="302"/>
      <c r="D32" s="104" t="s">
        <v>107</v>
      </c>
      <c r="E32" s="101"/>
      <c r="F32" s="103" t="s">
        <v>105</v>
      </c>
      <c r="G32" s="34"/>
      <c r="H32" s="34"/>
      <c r="I32" s="34"/>
      <c r="J32" s="34"/>
      <c r="K32" s="34"/>
      <c r="L32" s="34"/>
      <c r="M32" s="34"/>
      <c r="N32" s="34"/>
      <c r="O32" s="34"/>
      <c r="P32" s="34"/>
      <c r="Q32" s="35">
        <f t="shared" si="1"/>
        <v>0</v>
      </c>
      <c r="R32" s="101"/>
      <c r="S32" s="103" t="str">
        <f t="shared" ca="1" si="4"/>
        <v>km</v>
      </c>
      <c r="T32" s="34"/>
      <c r="U32" s="101"/>
      <c r="V32" s="103" t="str">
        <f t="shared" ca="1" si="5"/>
        <v>km</v>
      </c>
      <c r="W32" s="34"/>
      <c r="X32" s="34"/>
      <c r="Y32" s="34"/>
      <c r="Z32" s="34"/>
      <c r="AA32" s="34"/>
      <c r="AB32" s="34"/>
      <c r="AC32" s="34"/>
      <c r="AD32" s="34"/>
      <c r="AE32" s="34"/>
      <c r="AF32" s="34"/>
      <c r="AG32" s="35">
        <f t="shared" si="2"/>
        <v>0</v>
      </c>
      <c r="AH32" s="101"/>
      <c r="AI32" s="103" t="str">
        <f t="shared" ca="1" si="6"/>
        <v>km</v>
      </c>
      <c r="AJ32" s="34"/>
      <c r="AK32" s="34"/>
      <c r="AL32" s="34"/>
      <c r="AM32" s="34"/>
      <c r="AN32" s="34"/>
      <c r="AO32" s="34"/>
      <c r="AP32" s="34"/>
      <c r="AQ32" s="34"/>
      <c r="AR32" s="34"/>
      <c r="AS32" s="34"/>
      <c r="AT32" s="35">
        <f t="shared" si="3"/>
        <v>0</v>
      </c>
      <c r="AU32" s="103" t="str">
        <f t="shared" si="7"/>
        <v>OK</v>
      </c>
    </row>
    <row r="33" spans="1:47" s="112" customFormat="1" ht="14.25">
      <c r="A33" s="298"/>
      <c r="B33" s="300"/>
      <c r="C33" s="302"/>
      <c r="D33" s="104" t="s">
        <v>106</v>
      </c>
      <c r="E33" s="101"/>
      <c r="F33" s="103" t="s">
        <v>105</v>
      </c>
      <c r="G33" s="150">
        <v>0</v>
      </c>
      <c r="H33" s="151">
        <v>0</v>
      </c>
      <c r="I33" s="151">
        <v>0</v>
      </c>
      <c r="J33" s="151">
        <v>0</v>
      </c>
      <c r="K33" s="151">
        <v>0</v>
      </c>
      <c r="L33" s="151">
        <v>0</v>
      </c>
      <c r="M33" s="151">
        <v>0</v>
      </c>
      <c r="N33" s="151">
        <v>0</v>
      </c>
      <c r="O33" s="151">
        <v>0</v>
      </c>
      <c r="P33" s="151">
        <v>0</v>
      </c>
      <c r="Q33" s="35">
        <f t="shared" si="1"/>
        <v>0</v>
      </c>
      <c r="R33" s="101"/>
      <c r="S33" s="103" t="str">
        <f t="shared" ca="1" si="4"/>
        <v>km</v>
      </c>
      <c r="T33" s="106">
        <v>0</v>
      </c>
      <c r="U33" s="101"/>
      <c r="V33" s="103" t="str">
        <f t="shared" ca="1" si="5"/>
        <v>km</v>
      </c>
      <c r="W33" s="150">
        <v>0</v>
      </c>
      <c r="X33" s="151">
        <v>0</v>
      </c>
      <c r="Y33" s="151">
        <v>0</v>
      </c>
      <c r="Z33" s="151">
        <v>0</v>
      </c>
      <c r="AA33" s="151">
        <v>0</v>
      </c>
      <c r="AB33" s="151">
        <v>0</v>
      </c>
      <c r="AC33" s="151">
        <v>0</v>
      </c>
      <c r="AD33" s="151">
        <v>0</v>
      </c>
      <c r="AE33" s="151">
        <v>0</v>
      </c>
      <c r="AF33" s="151">
        <v>0</v>
      </c>
      <c r="AG33" s="35">
        <f t="shared" si="2"/>
        <v>0</v>
      </c>
      <c r="AH33" s="101"/>
      <c r="AI33" s="103" t="str">
        <f t="shared" ca="1" si="6"/>
        <v>km</v>
      </c>
      <c r="AJ33" s="150">
        <v>0</v>
      </c>
      <c r="AK33" s="151">
        <v>0</v>
      </c>
      <c r="AL33" s="151">
        <v>0</v>
      </c>
      <c r="AM33" s="151">
        <v>0</v>
      </c>
      <c r="AN33" s="151">
        <v>0</v>
      </c>
      <c r="AO33" s="151">
        <v>0</v>
      </c>
      <c r="AP33" s="151">
        <v>0</v>
      </c>
      <c r="AQ33" s="151">
        <v>0</v>
      </c>
      <c r="AR33" s="151">
        <v>0</v>
      </c>
      <c r="AS33" s="151">
        <v>0</v>
      </c>
      <c r="AT33" s="35">
        <f t="shared" si="3"/>
        <v>0</v>
      </c>
      <c r="AU33" s="103" t="str">
        <f t="shared" si="7"/>
        <v>OK</v>
      </c>
    </row>
    <row r="34" spans="1:47" s="112" customFormat="1" ht="14.25">
      <c r="A34" s="298"/>
      <c r="B34" s="301"/>
      <c r="C34" s="105" t="s">
        <v>393</v>
      </c>
      <c r="D34" s="104"/>
      <c r="E34" s="101"/>
      <c r="F34" s="103" t="s">
        <v>105</v>
      </c>
      <c r="G34" s="35">
        <f t="shared" ref="G34:P34" si="8">SUM(G16:G33)</f>
        <v>5.6494565843889181E-3</v>
      </c>
      <c r="H34" s="35">
        <f t="shared" si="8"/>
        <v>7.6888234444035319</v>
      </c>
      <c r="I34" s="35">
        <f t="shared" si="8"/>
        <v>11.194526697125276</v>
      </c>
      <c r="J34" s="35">
        <f t="shared" si="8"/>
        <v>17.080578648592724</v>
      </c>
      <c r="K34" s="35">
        <f t="shared" si="8"/>
        <v>6.3564331593929753</v>
      </c>
      <c r="L34" s="35">
        <f t="shared" si="8"/>
        <v>1.9846478457211791</v>
      </c>
      <c r="M34" s="35">
        <f t="shared" si="8"/>
        <v>7.6257837643912714</v>
      </c>
      <c r="N34" s="35">
        <f t="shared" si="8"/>
        <v>0</v>
      </c>
      <c r="O34" s="35">
        <f t="shared" si="8"/>
        <v>0</v>
      </c>
      <c r="P34" s="35">
        <f t="shared" si="8"/>
        <v>0</v>
      </c>
      <c r="Q34" s="94">
        <f t="shared" si="1"/>
        <v>51.936443016211349</v>
      </c>
      <c r="R34" s="101"/>
      <c r="S34" s="103" t="str">
        <f t="shared" ca="1" si="4"/>
        <v>km</v>
      </c>
      <c r="T34" s="103"/>
      <c r="U34" s="101"/>
      <c r="V34" s="103" t="str">
        <f t="shared" ca="1" si="5"/>
        <v>km</v>
      </c>
      <c r="W34" s="35">
        <f t="shared" ref="W34:AF34" si="9">SUM(W16:W33)</f>
        <v>63.64370000000001</v>
      </c>
      <c r="X34" s="35">
        <f t="shared" si="9"/>
        <v>694.28100000000052</v>
      </c>
      <c r="Y34" s="35">
        <f t="shared" si="9"/>
        <v>180.53040000000004</v>
      </c>
      <c r="Z34" s="35">
        <f t="shared" si="9"/>
        <v>125.19989999999993</v>
      </c>
      <c r="AA34" s="35">
        <f t="shared" si="9"/>
        <v>33.488200000000006</v>
      </c>
      <c r="AB34" s="35">
        <f t="shared" si="9"/>
        <v>8.8892000000000024</v>
      </c>
      <c r="AC34" s="35">
        <f t="shared" si="9"/>
        <v>28.881199999999996</v>
      </c>
      <c r="AD34" s="35">
        <f t="shared" si="9"/>
        <v>0</v>
      </c>
      <c r="AE34" s="35">
        <f t="shared" si="9"/>
        <v>0</v>
      </c>
      <c r="AF34" s="35">
        <f t="shared" si="9"/>
        <v>0</v>
      </c>
      <c r="AG34" s="94">
        <f>SUM(W34:AF34)</f>
        <v>1134.9136000000005</v>
      </c>
      <c r="AH34" s="101"/>
      <c r="AI34" s="103" t="str">
        <f t="shared" ca="1" si="6"/>
        <v>km</v>
      </c>
      <c r="AJ34" s="35">
        <f t="shared" ref="AJ34:AS34" si="10">SUM(AJ16:AJ33)</f>
        <v>527.07590000000016</v>
      </c>
      <c r="AK34" s="35">
        <f t="shared" si="10"/>
        <v>18.457699999999996</v>
      </c>
      <c r="AL34" s="35">
        <f t="shared" si="10"/>
        <v>3.0280000000000009</v>
      </c>
      <c r="AM34" s="35">
        <f t="shared" si="10"/>
        <v>67.303700000000006</v>
      </c>
      <c r="AN34" s="35">
        <f t="shared" si="10"/>
        <v>1.2512000000000001</v>
      </c>
      <c r="AO34" s="35">
        <f t="shared" si="10"/>
        <v>148.82860000000002</v>
      </c>
      <c r="AP34" s="35">
        <f t="shared" si="10"/>
        <v>352.54190000000006</v>
      </c>
      <c r="AQ34" s="35">
        <f t="shared" si="10"/>
        <v>1.436300000000001</v>
      </c>
      <c r="AR34" s="35">
        <f t="shared" si="10"/>
        <v>14.990299999999996</v>
      </c>
      <c r="AS34" s="35">
        <f t="shared" si="10"/>
        <v>0</v>
      </c>
      <c r="AT34" s="94">
        <f>SUM(AJ34:AS34)</f>
        <v>1134.9136000000005</v>
      </c>
      <c r="AU34" s="103" t="str">
        <f t="shared" si="7"/>
        <v>OK</v>
      </c>
    </row>
    <row r="35" spans="1:47" ht="15" thickBot="1">
      <c r="A35" s="299" t="s">
        <v>25</v>
      </c>
      <c r="B35" s="299" t="s">
        <v>385</v>
      </c>
      <c r="C35" s="111"/>
      <c r="D35" s="104"/>
      <c r="F35" s="110" t="s">
        <v>53</v>
      </c>
      <c r="G35" s="109" t="s">
        <v>14</v>
      </c>
      <c r="H35" s="21" t="s">
        <v>15</v>
      </c>
      <c r="I35" s="22" t="s">
        <v>16</v>
      </c>
      <c r="J35" s="23" t="s">
        <v>17</v>
      </c>
      <c r="K35" s="24" t="s">
        <v>18</v>
      </c>
      <c r="L35" s="25" t="s">
        <v>19</v>
      </c>
      <c r="M35" s="26" t="s">
        <v>20</v>
      </c>
      <c r="N35" s="29" t="s">
        <v>21</v>
      </c>
      <c r="O35" s="27" t="s">
        <v>22</v>
      </c>
      <c r="P35" s="31" t="s">
        <v>23</v>
      </c>
      <c r="Q35" s="108" t="s">
        <v>29</v>
      </c>
      <c r="S35" s="110" t="s">
        <v>53</v>
      </c>
      <c r="T35" s="110" t="s">
        <v>94</v>
      </c>
      <c r="V35" s="110" t="s">
        <v>53</v>
      </c>
      <c r="W35" s="109" t="s">
        <v>14</v>
      </c>
      <c r="X35" s="21" t="s">
        <v>15</v>
      </c>
      <c r="Y35" s="22" t="s">
        <v>16</v>
      </c>
      <c r="Z35" s="23" t="s">
        <v>17</v>
      </c>
      <c r="AA35" s="24" t="s">
        <v>18</v>
      </c>
      <c r="AB35" s="25" t="s">
        <v>19</v>
      </c>
      <c r="AC35" s="26" t="s">
        <v>20</v>
      </c>
      <c r="AD35" s="29" t="s">
        <v>21</v>
      </c>
      <c r="AE35" s="27" t="s">
        <v>22</v>
      </c>
      <c r="AF35" s="31" t="s">
        <v>23</v>
      </c>
      <c r="AG35" s="108" t="s">
        <v>29</v>
      </c>
      <c r="AI35" s="110" t="s">
        <v>53</v>
      </c>
      <c r="AJ35" s="109" t="s">
        <v>5</v>
      </c>
      <c r="AK35" s="21" t="s">
        <v>6</v>
      </c>
      <c r="AL35" s="22" t="s">
        <v>7</v>
      </c>
      <c r="AM35" s="23" t="s">
        <v>8</v>
      </c>
      <c r="AN35" s="24" t="s">
        <v>9</v>
      </c>
      <c r="AO35" s="25" t="s">
        <v>116</v>
      </c>
      <c r="AP35" s="26" t="s">
        <v>117</v>
      </c>
      <c r="AQ35" s="29" t="s">
        <v>118</v>
      </c>
      <c r="AR35" s="27" t="s">
        <v>119</v>
      </c>
      <c r="AS35" s="31" t="s">
        <v>120</v>
      </c>
      <c r="AT35" s="108" t="s">
        <v>29</v>
      </c>
      <c r="AU35" s="108" t="s">
        <v>47</v>
      </c>
    </row>
    <row r="36" spans="1:47" ht="14.25">
      <c r="A36" s="300"/>
      <c r="B36" s="300"/>
      <c r="C36" s="107" t="s">
        <v>394</v>
      </c>
      <c r="D36" s="104"/>
      <c r="F36" s="103" t="s">
        <v>205</v>
      </c>
      <c r="G36" s="103"/>
      <c r="H36" s="103"/>
      <c r="I36" s="103"/>
      <c r="J36" s="103"/>
      <c r="K36" s="103"/>
      <c r="L36" s="103"/>
      <c r="M36" s="103"/>
      <c r="N36" s="103"/>
      <c r="O36" s="103"/>
      <c r="P36" s="151">
        <v>776.41875564728946</v>
      </c>
      <c r="Q36" s="35">
        <f t="shared" ref="Q36:Q54" si="11">SUM(G36:P36)</f>
        <v>776.41875564728946</v>
      </c>
      <c r="S36" s="103"/>
      <c r="T36" s="34"/>
      <c r="V36" s="103"/>
      <c r="W36" s="34"/>
      <c r="X36" s="34"/>
      <c r="Y36" s="34"/>
      <c r="Z36" s="34"/>
      <c r="AA36" s="34"/>
      <c r="AB36" s="34"/>
      <c r="AC36" s="34"/>
      <c r="AD36" s="34"/>
      <c r="AE36" s="34"/>
      <c r="AF36" s="34"/>
      <c r="AG36" s="35">
        <f t="shared" ref="AG36:AG55" si="12">SUM(W36:AF36)</f>
        <v>0</v>
      </c>
      <c r="AI36" s="103"/>
      <c r="AJ36" s="34"/>
      <c r="AK36" s="34"/>
      <c r="AL36" s="34"/>
      <c r="AM36" s="34"/>
      <c r="AN36" s="34"/>
      <c r="AO36" s="34"/>
      <c r="AP36" s="34"/>
      <c r="AQ36" s="34"/>
      <c r="AR36" s="34"/>
      <c r="AS36" s="34"/>
      <c r="AT36" s="35">
        <f t="shared" ref="AT36:AT55" si="13">SUM(AJ36:AS36)</f>
        <v>0</v>
      </c>
      <c r="AU36" s="103"/>
    </row>
    <row r="37" spans="1:47" ht="14.25">
      <c r="A37" s="300"/>
      <c r="B37" s="300"/>
      <c r="C37" s="105" t="s">
        <v>223</v>
      </c>
      <c r="D37" s="104"/>
      <c r="F37" s="103" t="s">
        <v>105</v>
      </c>
      <c r="G37" s="35">
        <f>G34</f>
        <v>5.6494565843889181E-3</v>
      </c>
      <c r="H37" s="35">
        <f t="shared" ref="H37:P37" si="14">H34</f>
        <v>7.6888234444035319</v>
      </c>
      <c r="I37" s="35">
        <f t="shared" si="14"/>
        <v>11.194526697125276</v>
      </c>
      <c r="J37" s="35">
        <f t="shared" si="14"/>
        <v>17.080578648592724</v>
      </c>
      <c r="K37" s="35">
        <f t="shared" si="14"/>
        <v>6.3564331593929753</v>
      </c>
      <c r="L37" s="35">
        <f t="shared" si="14"/>
        <v>1.9846478457211791</v>
      </c>
      <c r="M37" s="35">
        <f t="shared" si="14"/>
        <v>7.6257837643912714</v>
      </c>
      <c r="N37" s="35">
        <f t="shared" si="14"/>
        <v>0</v>
      </c>
      <c r="O37" s="35">
        <f t="shared" si="14"/>
        <v>0</v>
      </c>
      <c r="P37" s="35">
        <f t="shared" si="14"/>
        <v>0</v>
      </c>
      <c r="Q37" s="35">
        <f t="shared" si="11"/>
        <v>51.936443016211349</v>
      </c>
      <c r="S37" s="103" t="str">
        <f ca="1">$X$12</f>
        <v>km</v>
      </c>
      <c r="T37" s="34"/>
      <c r="V37" s="103" t="str">
        <f ca="1">$X$12</f>
        <v>km</v>
      </c>
      <c r="W37" s="35">
        <f t="shared" ref="W37:AF37" si="15">W34</f>
        <v>63.64370000000001</v>
      </c>
      <c r="X37" s="35">
        <f t="shared" si="15"/>
        <v>694.28100000000052</v>
      </c>
      <c r="Y37" s="35">
        <f t="shared" si="15"/>
        <v>180.53040000000004</v>
      </c>
      <c r="Z37" s="35">
        <f t="shared" si="15"/>
        <v>125.19989999999993</v>
      </c>
      <c r="AA37" s="35">
        <f t="shared" si="15"/>
        <v>33.488200000000006</v>
      </c>
      <c r="AB37" s="35">
        <f t="shared" si="15"/>
        <v>8.8892000000000024</v>
      </c>
      <c r="AC37" s="35">
        <f t="shared" si="15"/>
        <v>28.881199999999996</v>
      </c>
      <c r="AD37" s="35">
        <f t="shared" si="15"/>
        <v>0</v>
      </c>
      <c r="AE37" s="35">
        <f t="shared" si="15"/>
        <v>0</v>
      </c>
      <c r="AF37" s="35">
        <f t="shared" si="15"/>
        <v>0</v>
      </c>
      <c r="AG37" s="35">
        <f t="shared" si="12"/>
        <v>1134.9136000000005</v>
      </c>
      <c r="AI37" s="103" t="str">
        <f ca="1">$X$12</f>
        <v>km</v>
      </c>
      <c r="AJ37" s="35">
        <f t="shared" ref="AJ37:AS37" si="16">AJ34</f>
        <v>527.07590000000016</v>
      </c>
      <c r="AK37" s="35">
        <f t="shared" si="16"/>
        <v>18.457699999999996</v>
      </c>
      <c r="AL37" s="35">
        <f t="shared" si="16"/>
        <v>3.0280000000000009</v>
      </c>
      <c r="AM37" s="35">
        <f t="shared" si="16"/>
        <v>67.303700000000006</v>
      </c>
      <c r="AN37" s="35">
        <f t="shared" si="16"/>
        <v>1.2512000000000001</v>
      </c>
      <c r="AO37" s="35">
        <f t="shared" si="16"/>
        <v>148.82860000000002</v>
      </c>
      <c r="AP37" s="35">
        <f t="shared" si="16"/>
        <v>352.54190000000006</v>
      </c>
      <c r="AQ37" s="35">
        <f t="shared" si="16"/>
        <v>1.436300000000001</v>
      </c>
      <c r="AR37" s="35">
        <f t="shared" si="16"/>
        <v>14.990299999999996</v>
      </c>
      <c r="AS37" s="35">
        <f t="shared" si="16"/>
        <v>0</v>
      </c>
      <c r="AT37" s="35">
        <f t="shared" si="13"/>
        <v>1134.9136000000005</v>
      </c>
      <c r="AU37" s="103" t="str">
        <f>IF(ABS(AG37-AT37)&lt;0.01,"OK","Error")</f>
        <v>OK</v>
      </c>
    </row>
    <row r="38" spans="1:47" ht="14.25">
      <c r="A38" s="300"/>
      <c r="B38" s="300"/>
      <c r="C38" s="302" t="s">
        <v>115</v>
      </c>
      <c r="D38" s="104" t="s">
        <v>206</v>
      </c>
      <c r="F38" s="103" t="s">
        <v>105</v>
      </c>
      <c r="G38" s="150">
        <v>0</v>
      </c>
      <c r="H38" s="150">
        <v>0</v>
      </c>
      <c r="I38" s="150">
        <v>0</v>
      </c>
      <c r="J38" s="150">
        <v>0</v>
      </c>
      <c r="K38" s="150">
        <v>0</v>
      </c>
      <c r="L38" s="150">
        <v>0</v>
      </c>
      <c r="M38" s="150">
        <v>0</v>
      </c>
      <c r="N38" s="150">
        <v>0</v>
      </c>
      <c r="O38" s="150">
        <v>0</v>
      </c>
      <c r="P38" s="150">
        <v>0</v>
      </c>
      <c r="Q38" s="35">
        <f t="shared" si="11"/>
        <v>0</v>
      </c>
      <c r="S38" s="103" t="str">
        <f t="shared" ref="S38:S55" ca="1" si="17">$X$12</f>
        <v>km</v>
      </c>
      <c r="T38" s="106">
        <v>0</v>
      </c>
      <c r="V38" s="103" t="str">
        <f t="shared" ref="V38:V55" ca="1" si="18">$X$12</f>
        <v>km</v>
      </c>
      <c r="W38" s="150">
        <v>0</v>
      </c>
      <c r="X38" s="150">
        <v>0</v>
      </c>
      <c r="Y38" s="150">
        <v>0</v>
      </c>
      <c r="Z38" s="150">
        <v>0</v>
      </c>
      <c r="AA38" s="150">
        <v>0</v>
      </c>
      <c r="AB38" s="150">
        <v>0</v>
      </c>
      <c r="AC38" s="150">
        <v>0</v>
      </c>
      <c r="AD38" s="150">
        <v>0</v>
      </c>
      <c r="AE38" s="150">
        <v>0</v>
      </c>
      <c r="AF38" s="150">
        <v>0</v>
      </c>
      <c r="AG38" s="35">
        <f t="shared" si="12"/>
        <v>0</v>
      </c>
      <c r="AI38" s="103" t="str">
        <f t="shared" ref="AI38:AI55" ca="1" si="19">$X$12</f>
        <v>km</v>
      </c>
      <c r="AJ38" s="150">
        <v>0</v>
      </c>
      <c r="AK38" s="150">
        <v>0</v>
      </c>
      <c r="AL38" s="150">
        <v>0</v>
      </c>
      <c r="AM38" s="150">
        <v>0</v>
      </c>
      <c r="AN38" s="150">
        <v>0</v>
      </c>
      <c r="AO38" s="150">
        <v>0</v>
      </c>
      <c r="AP38" s="150">
        <v>0</v>
      </c>
      <c r="AQ38" s="150">
        <v>0</v>
      </c>
      <c r="AR38" s="150">
        <v>0</v>
      </c>
      <c r="AS38" s="150">
        <v>0</v>
      </c>
      <c r="AT38" s="35">
        <f t="shared" si="13"/>
        <v>0</v>
      </c>
      <c r="AU38" s="103" t="str">
        <f t="shared" ref="AU38:AU55" si="20">IF(ABS(AG38-AT38)&lt;0.01,"OK","Error")</f>
        <v>OK</v>
      </c>
    </row>
    <row r="39" spans="1:47" ht="14.25">
      <c r="A39" s="300"/>
      <c r="B39" s="300"/>
      <c r="C39" s="302"/>
      <c r="D39" s="104" t="s">
        <v>207</v>
      </c>
      <c r="F39" s="103" t="s">
        <v>105</v>
      </c>
      <c r="G39" s="150">
        <v>0</v>
      </c>
      <c r="H39" s="151">
        <v>0</v>
      </c>
      <c r="I39" s="151">
        <v>0</v>
      </c>
      <c r="J39" s="151">
        <v>0</v>
      </c>
      <c r="K39" s="151">
        <v>0</v>
      </c>
      <c r="L39" s="151">
        <v>0</v>
      </c>
      <c r="M39" s="151">
        <v>0</v>
      </c>
      <c r="N39" s="151">
        <v>0</v>
      </c>
      <c r="O39" s="151">
        <v>0</v>
      </c>
      <c r="P39" s="151">
        <v>0</v>
      </c>
      <c r="Q39" s="35">
        <f t="shared" si="11"/>
        <v>0</v>
      </c>
      <c r="S39" s="103" t="str">
        <f t="shared" ca="1" si="17"/>
        <v>km</v>
      </c>
      <c r="T39" s="106">
        <v>0</v>
      </c>
      <c r="V39" s="103" t="str">
        <f t="shared" ca="1" si="18"/>
        <v>km</v>
      </c>
      <c r="W39" s="150">
        <v>0</v>
      </c>
      <c r="X39" s="151">
        <v>0</v>
      </c>
      <c r="Y39" s="151">
        <v>0</v>
      </c>
      <c r="Z39" s="151">
        <v>0</v>
      </c>
      <c r="AA39" s="151">
        <v>0</v>
      </c>
      <c r="AB39" s="151">
        <v>0</v>
      </c>
      <c r="AC39" s="151">
        <v>0</v>
      </c>
      <c r="AD39" s="151">
        <v>0</v>
      </c>
      <c r="AE39" s="151">
        <v>0</v>
      </c>
      <c r="AF39" s="151">
        <v>0</v>
      </c>
      <c r="AG39" s="35">
        <f t="shared" si="12"/>
        <v>0</v>
      </c>
      <c r="AI39" s="103" t="str">
        <f t="shared" ca="1" si="19"/>
        <v>km</v>
      </c>
      <c r="AJ39" s="150">
        <v>0</v>
      </c>
      <c r="AK39" s="151">
        <v>0</v>
      </c>
      <c r="AL39" s="151">
        <v>0</v>
      </c>
      <c r="AM39" s="151">
        <v>0</v>
      </c>
      <c r="AN39" s="151">
        <v>0</v>
      </c>
      <c r="AO39" s="151">
        <v>0</v>
      </c>
      <c r="AP39" s="151">
        <v>0</v>
      </c>
      <c r="AQ39" s="151">
        <v>0</v>
      </c>
      <c r="AR39" s="151">
        <v>0</v>
      </c>
      <c r="AS39" s="151">
        <v>0</v>
      </c>
      <c r="AT39" s="35">
        <f t="shared" si="13"/>
        <v>0</v>
      </c>
      <c r="AU39" s="103" t="str">
        <f t="shared" si="20"/>
        <v>OK</v>
      </c>
    </row>
    <row r="40" spans="1:47" ht="14.25">
      <c r="A40" s="300"/>
      <c r="B40" s="300"/>
      <c r="C40" s="302"/>
      <c r="D40" s="104" t="s">
        <v>3</v>
      </c>
      <c r="F40" s="103" t="s">
        <v>105</v>
      </c>
      <c r="G40" s="150">
        <v>-3.2289074495340541E-3</v>
      </c>
      <c r="H40" s="151">
        <v>2.0598498400359837</v>
      </c>
      <c r="I40" s="151">
        <v>-0.15563989187835858</v>
      </c>
      <c r="J40" s="151">
        <v>-11.285119268299017</v>
      </c>
      <c r="K40" s="151">
        <v>0.45670614468976911</v>
      </c>
      <c r="L40" s="151">
        <v>19.299526452593035</v>
      </c>
      <c r="M40" s="151">
        <v>-0.44906220602377722</v>
      </c>
      <c r="N40" s="151">
        <v>3.5987200197366729</v>
      </c>
      <c r="O40" s="151">
        <v>0</v>
      </c>
      <c r="P40" s="151">
        <v>11.766373364232123</v>
      </c>
      <c r="Q40" s="35">
        <f t="shared" si="11"/>
        <v>25.288125547636898</v>
      </c>
      <c r="S40" s="103" t="str">
        <f t="shared" ca="1" si="17"/>
        <v>km</v>
      </c>
      <c r="T40" s="34"/>
      <c r="V40" s="103" t="str">
        <f t="shared" ca="1" si="18"/>
        <v>km</v>
      </c>
      <c r="W40" s="150">
        <v>-36.510200000000005</v>
      </c>
      <c r="X40" s="151">
        <v>35.650799999999549</v>
      </c>
      <c r="Y40" s="151">
        <v>-49.738700000000009</v>
      </c>
      <c r="Z40" s="151">
        <v>-74.60179999999994</v>
      </c>
      <c r="AA40" s="151">
        <v>3.7194999999999965</v>
      </c>
      <c r="AB40" s="151">
        <v>86.51400000000001</v>
      </c>
      <c r="AC40" s="151">
        <v>-4.8136999999999937</v>
      </c>
      <c r="AD40" s="151">
        <v>10.898900000000001</v>
      </c>
      <c r="AE40" s="151">
        <v>0</v>
      </c>
      <c r="AF40" s="151">
        <v>28.881199999999996</v>
      </c>
      <c r="AG40" s="35">
        <f t="shared" si="12"/>
        <v>-4.0500935938325711E-13</v>
      </c>
      <c r="AI40" s="103" t="str">
        <f t="shared" ca="1" si="19"/>
        <v>km</v>
      </c>
      <c r="AJ40" s="150">
        <v>-14.738500000000045</v>
      </c>
      <c r="AK40" s="151">
        <v>10.119800000000009</v>
      </c>
      <c r="AL40" s="151">
        <v>1.5906999999999987</v>
      </c>
      <c r="AM40" s="151">
        <v>-64.275700000000001</v>
      </c>
      <c r="AN40" s="151">
        <v>66.052499999999995</v>
      </c>
      <c r="AO40" s="151">
        <v>-147.57739999999998</v>
      </c>
      <c r="AP40" s="151">
        <v>-203.71330000000003</v>
      </c>
      <c r="AQ40" s="151">
        <v>307.11040000000008</v>
      </c>
      <c r="AR40" s="151">
        <v>30.441200000000002</v>
      </c>
      <c r="AS40" s="151">
        <v>14.990299999999994</v>
      </c>
      <c r="AT40" s="35">
        <f t="shared" si="13"/>
        <v>2.4868995751603507E-14</v>
      </c>
      <c r="AU40" s="103" t="str">
        <f t="shared" si="20"/>
        <v>OK</v>
      </c>
    </row>
    <row r="41" spans="1:47" ht="14.25">
      <c r="A41" s="300"/>
      <c r="B41" s="300"/>
      <c r="C41" s="302"/>
      <c r="D41" s="104" t="s">
        <v>114</v>
      </c>
      <c r="F41" s="103" t="s">
        <v>105</v>
      </c>
      <c r="G41" s="150">
        <v>0</v>
      </c>
      <c r="H41" s="151">
        <v>0</v>
      </c>
      <c r="I41" s="151">
        <v>0</v>
      </c>
      <c r="J41" s="151">
        <v>0</v>
      </c>
      <c r="K41" s="151">
        <v>0</v>
      </c>
      <c r="L41" s="151">
        <v>0</v>
      </c>
      <c r="M41" s="151">
        <v>0</v>
      </c>
      <c r="N41" s="151">
        <v>0</v>
      </c>
      <c r="O41" s="151">
        <v>0</v>
      </c>
      <c r="P41" s="151">
        <v>0</v>
      </c>
      <c r="Q41" s="35">
        <f t="shared" si="11"/>
        <v>0</v>
      </c>
      <c r="S41" s="103" t="str">
        <f t="shared" ca="1" si="17"/>
        <v>km</v>
      </c>
      <c r="T41" s="106">
        <v>0</v>
      </c>
      <c r="V41" s="103" t="str">
        <f t="shared" ca="1" si="18"/>
        <v>km</v>
      </c>
      <c r="W41" s="150">
        <v>0</v>
      </c>
      <c r="X41" s="151">
        <v>0</v>
      </c>
      <c r="Y41" s="151">
        <v>0</v>
      </c>
      <c r="Z41" s="151">
        <v>0</v>
      </c>
      <c r="AA41" s="151">
        <v>0</v>
      </c>
      <c r="AB41" s="151">
        <v>0</v>
      </c>
      <c r="AC41" s="151">
        <v>0</v>
      </c>
      <c r="AD41" s="151">
        <v>0</v>
      </c>
      <c r="AE41" s="151">
        <v>0</v>
      </c>
      <c r="AF41" s="151">
        <v>0</v>
      </c>
      <c r="AG41" s="35">
        <f t="shared" si="12"/>
        <v>0</v>
      </c>
      <c r="AI41" s="103" t="str">
        <f t="shared" ca="1" si="19"/>
        <v>km</v>
      </c>
      <c r="AJ41" s="150">
        <v>0</v>
      </c>
      <c r="AK41" s="151">
        <v>0</v>
      </c>
      <c r="AL41" s="151">
        <v>0</v>
      </c>
      <c r="AM41" s="151">
        <v>0</v>
      </c>
      <c r="AN41" s="151">
        <v>0</v>
      </c>
      <c r="AO41" s="151">
        <v>0</v>
      </c>
      <c r="AP41" s="151">
        <v>0</v>
      </c>
      <c r="AQ41" s="151">
        <v>0</v>
      </c>
      <c r="AR41" s="151">
        <v>0</v>
      </c>
      <c r="AS41" s="151">
        <v>0</v>
      </c>
      <c r="AT41" s="35">
        <f t="shared" si="13"/>
        <v>0</v>
      </c>
      <c r="AU41" s="103" t="str">
        <f t="shared" si="20"/>
        <v>OK</v>
      </c>
    </row>
    <row r="42" spans="1:47" ht="14.25">
      <c r="A42" s="300"/>
      <c r="B42" s="300"/>
      <c r="C42" s="302"/>
      <c r="D42" s="104" t="s">
        <v>104</v>
      </c>
      <c r="F42" s="103" t="s">
        <v>105</v>
      </c>
      <c r="G42" s="34"/>
      <c r="H42" s="34"/>
      <c r="I42" s="34"/>
      <c r="J42" s="34"/>
      <c r="K42" s="34"/>
      <c r="L42" s="34"/>
      <c r="M42" s="34"/>
      <c r="N42" s="34"/>
      <c r="O42" s="34"/>
      <c r="P42" s="34"/>
      <c r="Q42" s="35">
        <f t="shared" si="11"/>
        <v>0</v>
      </c>
      <c r="S42" s="103" t="str">
        <f t="shared" ca="1" si="17"/>
        <v>km</v>
      </c>
      <c r="T42" s="34"/>
      <c r="V42" s="103" t="str">
        <f t="shared" ca="1" si="18"/>
        <v>km</v>
      </c>
      <c r="W42" s="34"/>
      <c r="X42" s="34"/>
      <c r="Y42" s="34"/>
      <c r="Z42" s="34"/>
      <c r="AA42" s="34"/>
      <c r="AB42" s="34"/>
      <c r="AC42" s="34"/>
      <c r="AD42" s="34"/>
      <c r="AE42" s="34"/>
      <c r="AF42" s="34"/>
      <c r="AG42" s="35">
        <f t="shared" si="12"/>
        <v>0</v>
      </c>
      <c r="AI42" s="103" t="str">
        <f t="shared" ca="1" si="19"/>
        <v>km</v>
      </c>
      <c r="AJ42" s="34"/>
      <c r="AK42" s="34"/>
      <c r="AL42" s="34"/>
      <c r="AM42" s="34"/>
      <c r="AN42" s="34"/>
      <c r="AO42" s="34"/>
      <c r="AP42" s="34"/>
      <c r="AQ42" s="34"/>
      <c r="AR42" s="34"/>
      <c r="AS42" s="34"/>
      <c r="AT42" s="35">
        <f t="shared" si="13"/>
        <v>0</v>
      </c>
      <c r="AU42" s="103" t="str">
        <f t="shared" si="20"/>
        <v>OK</v>
      </c>
    </row>
    <row r="43" spans="1:47" ht="14.25">
      <c r="A43" s="300"/>
      <c r="B43" s="300"/>
      <c r="C43" s="302"/>
      <c r="D43" s="104" t="s">
        <v>113</v>
      </c>
      <c r="F43" s="103" t="s">
        <v>105</v>
      </c>
      <c r="G43" s="150">
        <v>0</v>
      </c>
      <c r="H43" s="151">
        <v>0.67352780642999199</v>
      </c>
      <c r="I43" s="151">
        <v>-3.8770651304737572E-2</v>
      </c>
      <c r="J43" s="151">
        <v>-0.60881687718714161</v>
      </c>
      <c r="K43" s="151">
        <v>-1.1226345580323147</v>
      </c>
      <c r="L43" s="151">
        <v>-2.2885511840163373</v>
      </c>
      <c r="M43" s="151">
        <v>0</v>
      </c>
      <c r="N43" s="151">
        <v>-0.71699741445187715</v>
      </c>
      <c r="O43" s="151">
        <v>0</v>
      </c>
      <c r="P43" s="151">
        <v>0</v>
      </c>
      <c r="Q43" s="35">
        <f t="shared" si="11"/>
        <v>-4.1022428785624161</v>
      </c>
      <c r="S43" s="103" t="str">
        <f t="shared" ca="1" si="17"/>
        <v>km</v>
      </c>
      <c r="T43" s="106">
        <v>27.9315</v>
      </c>
      <c r="V43" s="103" t="str">
        <f t="shared" ca="1" si="18"/>
        <v>km</v>
      </c>
      <c r="W43" s="150">
        <v>0</v>
      </c>
      <c r="X43" s="151">
        <v>25.343499999999999</v>
      </c>
      <c r="Y43" s="151">
        <v>-0.50029999999999997</v>
      </c>
      <c r="Z43" s="151">
        <v>-5.6882000000000001</v>
      </c>
      <c r="AA43" s="151">
        <v>-6.8282999999999996</v>
      </c>
      <c r="AB43" s="151">
        <v>-9.6376999999999988</v>
      </c>
      <c r="AC43" s="151">
        <v>0</v>
      </c>
      <c r="AD43" s="151">
        <v>-2.3334999999999999</v>
      </c>
      <c r="AE43" s="151">
        <v>0</v>
      </c>
      <c r="AF43" s="151">
        <v>0</v>
      </c>
      <c r="AG43" s="35">
        <f t="shared" si="12"/>
        <v>0.3555000000000037</v>
      </c>
      <c r="AI43" s="103" t="str">
        <f t="shared" ca="1" si="19"/>
        <v>km</v>
      </c>
      <c r="AJ43" s="150">
        <v>27.7515</v>
      </c>
      <c r="AK43" s="151">
        <v>0</v>
      </c>
      <c r="AL43" s="151">
        <v>0</v>
      </c>
      <c r="AM43" s="151">
        <v>0</v>
      </c>
      <c r="AN43" s="151">
        <v>-1.2408000000000001</v>
      </c>
      <c r="AO43" s="151">
        <v>-1.4648000000000001</v>
      </c>
      <c r="AP43" s="151">
        <v>-0.06</v>
      </c>
      <c r="AQ43" s="151">
        <v>-19.570000000000011</v>
      </c>
      <c r="AR43" s="151">
        <v>-4.9177</v>
      </c>
      <c r="AS43" s="151">
        <v>-0.14269999999999999</v>
      </c>
      <c r="AT43" s="35">
        <f t="shared" si="13"/>
        <v>0.35549999999998999</v>
      </c>
      <c r="AU43" s="103" t="str">
        <f t="shared" si="20"/>
        <v>OK</v>
      </c>
    </row>
    <row r="44" spans="1:47" ht="14.25">
      <c r="A44" s="300"/>
      <c r="B44" s="300"/>
      <c r="C44" s="302"/>
      <c r="D44" s="104" t="s">
        <v>389</v>
      </c>
      <c r="F44" s="103" t="s">
        <v>105</v>
      </c>
      <c r="G44" s="150">
        <v>0</v>
      </c>
      <c r="H44" s="151">
        <v>0</v>
      </c>
      <c r="I44" s="151">
        <v>0</v>
      </c>
      <c r="J44" s="151">
        <v>0</v>
      </c>
      <c r="K44" s="151">
        <v>0</v>
      </c>
      <c r="L44" s="151">
        <v>0</v>
      </c>
      <c r="M44" s="151">
        <v>0</v>
      </c>
      <c r="N44" s="151">
        <v>0</v>
      </c>
      <c r="O44" s="151">
        <v>0</v>
      </c>
      <c r="P44" s="151">
        <v>0</v>
      </c>
      <c r="Q44" s="35">
        <f t="shared" si="11"/>
        <v>0</v>
      </c>
      <c r="S44" s="103" t="str">
        <f t="shared" ca="1" si="17"/>
        <v>km</v>
      </c>
      <c r="T44" s="106">
        <v>0</v>
      </c>
      <c r="V44" s="103" t="str">
        <f t="shared" ca="1" si="18"/>
        <v>km</v>
      </c>
      <c r="W44" s="150">
        <v>0</v>
      </c>
      <c r="X44" s="151">
        <v>0</v>
      </c>
      <c r="Y44" s="151">
        <v>0</v>
      </c>
      <c r="Z44" s="151">
        <v>0</v>
      </c>
      <c r="AA44" s="151">
        <v>0</v>
      </c>
      <c r="AB44" s="151">
        <v>0</v>
      </c>
      <c r="AC44" s="151">
        <v>0</v>
      </c>
      <c r="AD44" s="151">
        <v>0</v>
      </c>
      <c r="AE44" s="151">
        <v>0</v>
      </c>
      <c r="AF44" s="151">
        <v>0</v>
      </c>
      <c r="AG44" s="35">
        <f t="shared" si="12"/>
        <v>0</v>
      </c>
      <c r="AI44" s="103" t="str">
        <f t="shared" ca="1" si="19"/>
        <v>km</v>
      </c>
      <c r="AJ44" s="150">
        <v>0</v>
      </c>
      <c r="AK44" s="151">
        <v>0</v>
      </c>
      <c r="AL44" s="151">
        <v>0</v>
      </c>
      <c r="AM44" s="151">
        <v>0</v>
      </c>
      <c r="AN44" s="151">
        <v>0</v>
      </c>
      <c r="AO44" s="151">
        <v>0</v>
      </c>
      <c r="AP44" s="151">
        <v>0</v>
      </c>
      <c r="AQ44" s="151">
        <v>0</v>
      </c>
      <c r="AR44" s="151">
        <v>0</v>
      </c>
      <c r="AS44" s="151">
        <v>0</v>
      </c>
      <c r="AT44" s="35">
        <f t="shared" si="13"/>
        <v>0</v>
      </c>
      <c r="AU44" s="103" t="str">
        <f t="shared" si="20"/>
        <v>OK</v>
      </c>
    </row>
    <row r="45" spans="1:47" ht="14.25">
      <c r="A45" s="300"/>
      <c r="B45" s="300"/>
      <c r="C45" s="302"/>
      <c r="D45" s="104" t="s">
        <v>112</v>
      </c>
      <c r="F45" s="103" t="s">
        <v>105</v>
      </c>
      <c r="G45" s="150">
        <v>0</v>
      </c>
      <c r="H45" s="151">
        <v>0</v>
      </c>
      <c r="I45" s="151">
        <v>0</v>
      </c>
      <c r="J45" s="151">
        <v>0</v>
      </c>
      <c r="K45" s="151">
        <v>0</v>
      </c>
      <c r="L45" s="151">
        <v>0</v>
      </c>
      <c r="M45" s="151">
        <v>0</v>
      </c>
      <c r="N45" s="151">
        <v>0</v>
      </c>
      <c r="O45" s="151">
        <v>0</v>
      </c>
      <c r="P45" s="151">
        <v>0</v>
      </c>
      <c r="Q45" s="35">
        <f t="shared" si="11"/>
        <v>0</v>
      </c>
      <c r="S45" s="103" t="str">
        <f t="shared" ca="1" si="17"/>
        <v>km</v>
      </c>
      <c r="T45" s="106">
        <v>0</v>
      </c>
      <c r="V45" s="103" t="str">
        <f t="shared" ca="1" si="18"/>
        <v>km</v>
      </c>
      <c r="W45" s="150">
        <v>0</v>
      </c>
      <c r="X45" s="151">
        <v>0</v>
      </c>
      <c r="Y45" s="151">
        <v>0</v>
      </c>
      <c r="Z45" s="151">
        <v>0</v>
      </c>
      <c r="AA45" s="151">
        <v>0</v>
      </c>
      <c r="AB45" s="151">
        <v>0</v>
      </c>
      <c r="AC45" s="151">
        <v>0</v>
      </c>
      <c r="AD45" s="151">
        <v>0</v>
      </c>
      <c r="AE45" s="151">
        <v>0</v>
      </c>
      <c r="AF45" s="151">
        <v>0</v>
      </c>
      <c r="AG45" s="35">
        <f t="shared" si="12"/>
        <v>0</v>
      </c>
      <c r="AI45" s="103" t="str">
        <f t="shared" ca="1" si="19"/>
        <v>km</v>
      </c>
      <c r="AJ45" s="150">
        <v>0</v>
      </c>
      <c r="AK45" s="151">
        <v>0</v>
      </c>
      <c r="AL45" s="151">
        <v>0</v>
      </c>
      <c r="AM45" s="151">
        <v>0</v>
      </c>
      <c r="AN45" s="151">
        <v>0</v>
      </c>
      <c r="AO45" s="151">
        <v>0</v>
      </c>
      <c r="AP45" s="151">
        <v>0</v>
      </c>
      <c r="AQ45" s="151">
        <v>0</v>
      </c>
      <c r="AR45" s="151">
        <v>0</v>
      </c>
      <c r="AS45" s="151">
        <v>0</v>
      </c>
      <c r="AT45" s="35">
        <f t="shared" si="13"/>
        <v>0</v>
      </c>
      <c r="AU45" s="103" t="str">
        <f t="shared" si="20"/>
        <v>OK</v>
      </c>
    </row>
    <row r="46" spans="1:47" ht="14.25">
      <c r="A46" s="300"/>
      <c r="B46" s="300"/>
      <c r="C46" s="302"/>
      <c r="D46" s="104" t="s">
        <v>111</v>
      </c>
      <c r="F46" s="103" t="s">
        <v>105</v>
      </c>
      <c r="G46" s="150">
        <v>0</v>
      </c>
      <c r="H46" s="151">
        <v>1.6762929758770302</v>
      </c>
      <c r="I46" s="151">
        <v>-1.7407637125502866</v>
      </c>
      <c r="J46" s="151">
        <v>-0.88859572856594249</v>
      </c>
      <c r="K46" s="151">
        <v>-1.2315405020354595</v>
      </c>
      <c r="L46" s="151">
        <v>-11.980895023153529</v>
      </c>
      <c r="M46" s="151">
        <v>0</v>
      </c>
      <c r="N46" s="151">
        <v>0</v>
      </c>
      <c r="O46" s="151">
        <v>0</v>
      </c>
      <c r="P46" s="151">
        <v>0</v>
      </c>
      <c r="Q46" s="35">
        <f t="shared" si="11"/>
        <v>-14.165501990428186</v>
      </c>
      <c r="S46" s="103" t="str">
        <f t="shared" ca="1" si="17"/>
        <v>km</v>
      </c>
      <c r="T46" s="106">
        <v>176.35929999999996</v>
      </c>
      <c r="V46" s="103" t="str">
        <f t="shared" ca="1" si="18"/>
        <v>km</v>
      </c>
      <c r="W46" s="150">
        <v>0</v>
      </c>
      <c r="X46" s="151">
        <v>80.751799999999974</v>
      </c>
      <c r="Y46" s="151">
        <v>-13.967000000000013</v>
      </c>
      <c r="Z46" s="151">
        <v>-8.047699999999999</v>
      </c>
      <c r="AA46" s="151">
        <v>-6.8960000000000008</v>
      </c>
      <c r="AB46" s="151">
        <v>-51.841100000000019</v>
      </c>
      <c r="AC46" s="151">
        <v>0</v>
      </c>
      <c r="AD46" s="151">
        <v>0</v>
      </c>
      <c r="AE46" s="151">
        <v>0</v>
      </c>
      <c r="AF46" s="151">
        <v>0</v>
      </c>
      <c r="AG46" s="35">
        <f t="shared" si="12"/>
        <v>-5.6843418860808015E-14</v>
      </c>
      <c r="AI46" s="103" t="str">
        <f t="shared" ca="1" si="19"/>
        <v>km</v>
      </c>
      <c r="AJ46" s="150">
        <v>0.87709999999999999</v>
      </c>
      <c r="AK46" s="151">
        <v>0</v>
      </c>
      <c r="AL46" s="151">
        <v>0</v>
      </c>
      <c r="AM46" s="151">
        <v>0</v>
      </c>
      <c r="AN46" s="151">
        <v>0</v>
      </c>
      <c r="AO46" s="151">
        <v>175.48220000000012</v>
      </c>
      <c r="AP46" s="151">
        <v>0</v>
      </c>
      <c r="AQ46" s="151">
        <v>-135.84550000000007</v>
      </c>
      <c r="AR46" s="151">
        <v>-40.513799999999996</v>
      </c>
      <c r="AS46" s="151">
        <v>0</v>
      </c>
      <c r="AT46" s="35">
        <f t="shared" si="13"/>
        <v>6.3948846218409017E-14</v>
      </c>
      <c r="AU46" s="103" t="str">
        <f t="shared" si="20"/>
        <v>OK</v>
      </c>
    </row>
    <row r="47" spans="1:47" ht="14.25">
      <c r="A47" s="300"/>
      <c r="B47" s="300"/>
      <c r="C47" s="302"/>
      <c r="D47" s="104" t="s">
        <v>390</v>
      </c>
      <c r="F47" s="103" t="s">
        <v>105</v>
      </c>
      <c r="G47" s="150">
        <v>0</v>
      </c>
      <c r="H47" s="151">
        <v>0</v>
      </c>
      <c r="I47" s="151">
        <v>0</v>
      </c>
      <c r="J47" s="151">
        <v>0</v>
      </c>
      <c r="K47" s="151">
        <v>0</v>
      </c>
      <c r="L47" s="151">
        <v>0</v>
      </c>
      <c r="M47" s="151">
        <v>0</v>
      </c>
      <c r="N47" s="151">
        <v>0</v>
      </c>
      <c r="O47" s="151">
        <v>0</v>
      </c>
      <c r="P47" s="151">
        <v>0</v>
      </c>
      <c r="Q47" s="35">
        <f t="shared" si="11"/>
        <v>0</v>
      </c>
      <c r="S47" s="103" t="str">
        <f t="shared" ca="1" si="17"/>
        <v>km</v>
      </c>
      <c r="T47" s="106">
        <v>0</v>
      </c>
      <c r="V47" s="103" t="str">
        <f t="shared" ca="1" si="18"/>
        <v>km</v>
      </c>
      <c r="W47" s="150">
        <v>0</v>
      </c>
      <c r="X47" s="151">
        <v>0</v>
      </c>
      <c r="Y47" s="151">
        <v>0</v>
      </c>
      <c r="Z47" s="151">
        <v>0</v>
      </c>
      <c r="AA47" s="151">
        <v>0</v>
      </c>
      <c r="AB47" s="151">
        <v>0</v>
      </c>
      <c r="AC47" s="151">
        <v>0</v>
      </c>
      <c r="AD47" s="151">
        <v>0</v>
      </c>
      <c r="AE47" s="151">
        <v>0</v>
      </c>
      <c r="AF47" s="151">
        <v>0</v>
      </c>
      <c r="AG47" s="35">
        <f t="shared" si="12"/>
        <v>0</v>
      </c>
      <c r="AI47" s="103" t="str">
        <f t="shared" ca="1" si="19"/>
        <v>km</v>
      </c>
      <c r="AJ47" s="150">
        <v>0</v>
      </c>
      <c r="AK47" s="151">
        <v>0</v>
      </c>
      <c r="AL47" s="151">
        <v>0</v>
      </c>
      <c r="AM47" s="151">
        <v>0</v>
      </c>
      <c r="AN47" s="151">
        <v>0</v>
      </c>
      <c r="AO47" s="151">
        <v>0</v>
      </c>
      <c r="AP47" s="151">
        <v>0</v>
      </c>
      <c r="AQ47" s="151">
        <v>0</v>
      </c>
      <c r="AR47" s="151">
        <v>0</v>
      </c>
      <c r="AS47" s="151">
        <v>0</v>
      </c>
      <c r="AT47" s="35">
        <f t="shared" si="13"/>
        <v>0</v>
      </c>
      <c r="AU47" s="103" t="str">
        <f t="shared" si="20"/>
        <v>OK</v>
      </c>
    </row>
    <row r="48" spans="1:47" ht="14.25">
      <c r="A48" s="300"/>
      <c r="B48" s="300"/>
      <c r="C48" s="302"/>
      <c r="D48" s="104" t="s">
        <v>110</v>
      </c>
      <c r="F48" s="103" t="s">
        <v>105</v>
      </c>
      <c r="G48" s="150">
        <v>0</v>
      </c>
      <c r="H48" s="151">
        <v>0</v>
      </c>
      <c r="I48" s="151">
        <v>0</v>
      </c>
      <c r="J48" s="151">
        <v>0</v>
      </c>
      <c r="K48" s="151">
        <v>0</v>
      </c>
      <c r="L48" s="151">
        <v>0</v>
      </c>
      <c r="M48" s="151">
        <v>0</v>
      </c>
      <c r="N48" s="151">
        <v>0</v>
      </c>
      <c r="O48" s="151">
        <v>0</v>
      </c>
      <c r="P48" s="151">
        <v>0</v>
      </c>
      <c r="Q48" s="35">
        <f t="shared" si="11"/>
        <v>0</v>
      </c>
      <c r="S48" s="103" t="str">
        <f t="shared" ca="1" si="17"/>
        <v>km</v>
      </c>
      <c r="T48" s="106">
        <v>0</v>
      </c>
      <c r="V48" s="103" t="str">
        <f t="shared" ca="1" si="18"/>
        <v>km</v>
      </c>
      <c r="W48" s="150">
        <v>0</v>
      </c>
      <c r="X48" s="151">
        <v>0</v>
      </c>
      <c r="Y48" s="151">
        <v>0</v>
      </c>
      <c r="Z48" s="151">
        <v>0</v>
      </c>
      <c r="AA48" s="151">
        <v>0</v>
      </c>
      <c r="AB48" s="151">
        <v>0</v>
      </c>
      <c r="AC48" s="151">
        <v>0</v>
      </c>
      <c r="AD48" s="151">
        <v>0</v>
      </c>
      <c r="AE48" s="151">
        <v>0</v>
      </c>
      <c r="AF48" s="151">
        <v>0</v>
      </c>
      <c r="AG48" s="35">
        <f t="shared" si="12"/>
        <v>0</v>
      </c>
      <c r="AI48" s="103" t="str">
        <f t="shared" ca="1" si="19"/>
        <v>km</v>
      </c>
      <c r="AJ48" s="150">
        <v>0</v>
      </c>
      <c r="AK48" s="151">
        <v>0</v>
      </c>
      <c r="AL48" s="151">
        <v>0</v>
      </c>
      <c r="AM48" s="151">
        <v>0</v>
      </c>
      <c r="AN48" s="151">
        <v>0</v>
      </c>
      <c r="AO48" s="151">
        <v>0</v>
      </c>
      <c r="AP48" s="151">
        <v>0</v>
      </c>
      <c r="AQ48" s="151">
        <v>0</v>
      </c>
      <c r="AR48" s="151">
        <v>0</v>
      </c>
      <c r="AS48" s="151">
        <v>0</v>
      </c>
      <c r="AT48" s="35">
        <f t="shared" si="13"/>
        <v>0</v>
      </c>
      <c r="AU48" s="103" t="str">
        <f t="shared" si="20"/>
        <v>OK</v>
      </c>
    </row>
    <row r="49" spans="1:47" ht="14.25">
      <c r="A49" s="300"/>
      <c r="B49" s="300"/>
      <c r="C49" s="302"/>
      <c r="D49" s="104" t="str">
        <f>D28</f>
        <v>Indirect Intervention</v>
      </c>
      <c r="F49" s="103" t="s">
        <v>105</v>
      </c>
      <c r="G49" s="150">
        <v>0</v>
      </c>
      <c r="H49" s="151">
        <v>0</v>
      </c>
      <c r="I49" s="151">
        <v>0</v>
      </c>
      <c r="J49" s="151">
        <v>0</v>
      </c>
      <c r="K49" s="151">
        <v>0</v>
      </c>
      <c r="L49" s="151">
        <v>0</v>
      </c>
      <c r="M49" s="151">
        <v>0</v>
      </c>
      <c r="N49" s="151">
        <v>0</v>
      </c>
      <c r="O49" s="151">
        <v>0</v>
      </c>
      <c r="P49" s="151">
        <v>0</v>
      </c>
      <c r="Q49" s="35">
        <f t="shared" si="11"/>
        <v>0</v>
      </c>
      <c r="S49" s="103" t="str">
        <f t="shared" ca="1" si="17"/>
        <v>km</v>
      </c>
      <c r="T49" s="106">
        <v>0</v>
      </c>
      <c r="V49" s="103" t="str">
        <f t="shared" ca="1" si="18"/>
        <v>km</v>
      </c>
      <c r="W49" s="150">
        <v>0</v>
      </c>
      <c r="X49" s="151">
        <v>0</v>
      </c>
      <c r="Y49" s="151">
        <v>0</v>
      </c>
      <c r="Z49" s="151">
        <v>0</v>
      </c>
      <c r="AA49" s="151">
        <v>0</v>
      </c>
      <c r="AB49" s="151">
        <v>0</v>
      </c>
      <c r="AC49" s="151">
        <v>0</v>
      </c>
      <c r="AD49" s="151">
        <v>0</v>
      </c>
      <c r="AE49" s="151">
        <v>0</v>
      </c>
      <c r="AF49" s="151">
        <v>0</v>
      </c>
      <c r="AG49" s="35">
        <f t="shared" si="12"/>
        <v>0</v>
      </c>
      <c r="AI49" s="103" t="str">
        <f t="shared" ca="1" si="19"/>
        <v>km</v>
      </c>
      <c r="AJ49" s="150">
        <v>0</v>
      </c>
      <c r="AK49" s="151">
        <v>0</v>
      </c>
      <c r="AL49" s="151">
        <v>0</v>
      </c>
      <c r="AM49" s="151">
        <v>0</v>
      </c>
      <c r="AN49" s="151">
        <v>0</v>
      </c>
      <c r="AO49" s="151">
        <v>0</v>
      </c>
      <c r="AP49" s="151">
        <v>0</v>
      </c>
      <c r="AQ49" s="151">
        <v>0</v>
      </c>
      <c r="AR49" s="151">
        <v>0</v>
      </c>
      <c r="AS49" s="151">
        <v>0</v>
      </c>
      <c r="AT49" s="35">
        <f t="shared" si="13"/>
        <v>0</v>
      </c>
      <c r="AU49" s="103" t="str">
        <f t="shared" si="20"/>
        <v>OK</v>
      </c>
    </row>
    <row r="50" spans="1:47" ht="14.25">
      <c r="A50" s="300"/>
      <c r="B50" s="300"/>
      <c r="C50" s="302"/>
      <c r="D50" s="104" t="s">
        <v>109</v>
      </c>
      <c r="F50" s="103" t="s">
        <v>105</v>
      </c>
      <c r="G50" s="34"/>
      <c r="H50" s="34"/>
      <c r="I50" s="34"/>
      <c r="J50" s="34"/>
      <c r="K50" s="34"/>
      <c r="L50" s="34"/>
      <c r="M50" s="34"/>
      <c r="N50" s="34"/>
      <c r="O50" s="34"/>
      <c r="P50" s="34"/>
      <c r="Q50" s="35">
        <f t="shared" si="11"/>
        <v>0</v>
      </c>
      <c r="S50" s="103" t="str">
        <f t="shared" ca="1" si="17"/>
        <v>km</v>
      </c>
      <c r="T50" s="34"/>
      <c r="V50" s="103" t="str">
        <f t="shared" ca="1" si="18"/>
        <v>km</v>
      </c>
      <c r="W50" s="34"/>
      <c r="X50" s="34"/>
      <c r="Y50" s="34"/>
      <c r="Z50" s="34"/>
      <c r="AA50" s="34"/>
      <c r="AB50" s="34"/>
      <c r="AC50" s="34"/>
      <c r="AD50" s="34"/>
      <c r="AE50" s="34"/>
      <c r="AF50" s="34"/>
      <c r="AG50" s="35">
        <f t="shared" si="12"/>
        <v>0</v>
      </c>
      <c r="AI50" s="103" t="str">
        <f t="shared" ca="1" si="19"/>
        <v>km</v>
      </c>
      <c r="AJ50" s="34"/>
      <c r="AK50" s="34"/>
      <c r="AL50" s="34"/>
      <c r="AM50" s="34"/>
      <c r="AN50" s="34"/>
      <c r="AO50" s="34"/>
      <c r="AP50" s="34"/>
      <c r="AQ50" s="34"/>
      <c r="AR50" s="34"/>
      <c r="AS50" s="34"/>
      <c r="AT50" s="35">
        <f t="shared" si="13"/>
        <v>0</v>
      </c>
      <c r="AU50" s="103" t="str">
        <f t="shared" si="20"/>
        <v>OK</v>
      </c>
    </row>
    <row r="51" spans="1:47" ht="14.25">
      <c r="A51" s="300"/>
      <c r="B51" s="300"/>
      <c r="C51" s="302"/>
      <c r="D51" s="104" t="s">
        <v>108</v>
      </c>
      <c r="F51" s="103" t="s">
        <v>105</v>
      </c>
      <c r="G51" s="34"/>
      <c r="H51" s="34"/>
      <c r="I51" s="34"/>
      <c r="J51" s="34"/>
      <c r="K51" s="34"/>
      <c r="L51" s="34"/>
      <c r="M51" s="34"/>
      <c r="N51" s="34"/>
      <c r="O51" s="34"/>
      <c r="P51" s="34"/>
      <c r="Q51" s="35">
        <f t="shared" si="11"/>
        <v>0</v>
      </c>
      <c r="S51" s="103" t="str">
        <f t="shared" ca="1" si="17"/>
        <v>km</v>
      </c>
      <c r="T51" s="34"/>
      <c r="V51" s="103" t="str">
        <f t="shared" ca="1" si="18"/>
        <v>km</v>
      </c>
      <c r="W51" s="34"/>
      <c r="X51" s="34"/>
      <c r="Y51" s="34"/>
      <c r="Z51" s="34"/>
      <c r="AA51" s="34"/>
      <c r="AB51" s="34"/>
      <c r="AC51" s="34"/>
      <c r="AD51" s="34"/>
      <c r="AE51" s="34"/>
      <c r="AF51" s="34"/>
      <c r="AG51" s="35">
        <f t="shared" si="12"/>
        <v>0</v>
      </c>
      <c r="AI51" s="103" t="str">
        <f t="shared" ca="1" si="19"/>
        <v>km</v>
      </c>
      <c r="AJ51" s="34"/>
      <c r="AK51" s="34"/>
      <c r="AL51" s="34"/>
      <c r="AM51" s="34"/>
      <c r="AN51" s="34"/>
      <c r="AO51" s="34"/>
      <c r="AP51" s="34"/>
      <c r="AQ51" s="34"/>
      <c r="AR51" s="34"/>
      <c r="AS51" s="34"/>
      <c r="AT51" s="35">
        <f t="shared" si="13"/>
        <v>0</v>
      </c>
      <c r="AU51" s="103" t="str">
        <f t="shared" si="20"/>
        <v>OK</v>
      </c>
    </row>
    <row r="52" spans="1:47" ht="14.25">
      <c r="A52" s="300"/>
      <c r="B52" s="300"/>
      <c r="C52" s="302"/>
      <c r="D52" s="104" t="s">
        <v>58</v>
      </c>
      <c r="F52" s="103" t="s">
        <v>105</v>
      </c>
      <c r="G52" s="34"/>
      <c r="H52" s="34"/>
      <c r="I52" s="34"/>
      <c r="J52" s="34"/>
      <c r="K52" s="34"/>
      <c r="L52" s="34"/>
      <c r="M52" s="34"/>
      <c r="N52" s="34"/>
      <c r="O52" s="34"/>
      <c r="P52" s="34"/>
      <c r="Q52" s="35">
        <f t="shared" si="11"/>
        <v>0</v>
      </c>
      <c r="S52" s="103" t="str">
        <f t="shared" ca="1" si="17"/>
        <v>km</v>
      </c>
      <c r="T52" s="34"/>
      <c r="V52" s="103" t="str">
        <f t="shared" ca="1" si="18"/>
        <v>km</v>
      </c>
      <c r="W52" s="34"/>
      <c r="X52" s="34"/>
      <c r="Y52" s="34"/>
      <c r="Z52" s="34"/>
      <c r="AA52" s="34"/>
      <c r="AB52" s="34"/>
      <c r="AC52" s="34"/>
      <c r="AD52" s="34"/>
      <c r="AE52" s="34"/>
      <c r="AF52" s="34"/>
      <c r="AG52" s="35">
        <f t="shared" si="12"/>
        <v>0</v>
      </c>
      <c r="AI52" s="103" t="str">
        <f t="shared" ca="1" si="19"/>
        <v>km</v>
      </c>
      <c r="AJ52" s="34"/>
      <c r="AK52" s="34"/>
      <c r="AL52" s="34"/>
      <c r="AM52" s="34"/>
      <c r="AN52" s="34"/>
      <c r="AO52" s="34"/>
      <c r="AP52" s="34"/>
      <c r="AQ52" s="34"/>
      <c r="AR52" s="34"/>
      <c r="AS52" s="34"/>
      <c r="AT52" s="35">
        <f t="shared" si="13"/>
        <v>0</v>
      </c>
      <c r="AU52" s="103" t="str">
        <f t="shared" si="20"/>
        <v>OK</v>
      </c>
    </row>
    <row r="53" spans="1:47" ht="14.25">
      <c r="A53" s="300"/>
      <c r="B53" s="300"/>
      <c r="C53" s="302"/>
      <c r="D53" s="104" t="s">
        <v>107</v>
      </c>
      <c r="F53" s="103" t="s">
        <v>105</v>
      </c>
      <c r="G53" s="34"/>
      <c r="H53" s="34"/>
      <c r="I53" s="34"/>
      <c r="J53" s="34"/>
      <c r="K53" s="34"/>
      <c r="L53" s="34"/>
      <c r="M53" s="34"/>
      <c r="N53" s="34"/>
      <c r="O53" s="34"/>
      <c r="P53" s="34"/>
      <c r="Q53" s="35">
        <f t="shared" si="11"/>
        <v>0</v>
      </c>
      <c r="S53" s="103" t="str">
        <f t="shared" ca="1" si="17"/>
        <v>km</v>
      </c>
      <c r="T53" s="34"/>
      <c r="V53" s="103" t="str">
        <f t="shared" ca="1" si="18"/>
        <v>km</v>
      </c>
      <c r="W53" s="34"/>
      <c r="X53" s="34"/>
      <c r="Y53" s="34"/>
      <c r="Z53" s="34"/>
      <c r="AA53" s="34"/>
      <c r="AB53" s="34"/>
      <c r="AC53" s="34"/>
      <c r="AD53" s="34"/>
      <c r="AE53" s="34"/>
      <c r="AF53" s="34"/>
      <c r="AG53" s="35">
        <f t="shared" si="12"/>
        <v>0</v>
      </c>
      <c r="AI53" s="103" t="str">
        <f t="shared" ca="1" si="19"/>
        <v>km</v>
      </c>
      <c r="AJ53" s="34"/>
      <c r="AK53" s="34"/>
      <c r="AL53" s="34"/>
      <c r="AM53" s="34"/>
      <c r="AN53" s="34"/>
      <c r="AO53" s="34"/>
      <c r="AP53" s="34"/>
      <c r="AQ53" s="34"/>
      <c r="AR53" s="34"/>
      <c r="AS53" s="34"/>
      <c r="AT53" s="35">
        <f t="shared" si="13"/>
        <v>0</v>
      </c>
      <c r="AU53" s="103" t="str">
        <f t="shared" si="20"/>
        <v>OK</v>
      </c>
    </row>
    <row r="54" spans="1:47" ht="14.25">
      <c r="A54" s="300"/>
      <c r="B54" s="300"/>
      <c r="C54" s="302"/>
      <c r="D54" s="104" t="s">
        <v>106</v>
      </c>
      <c r="F54" s="103" t="s">
        <v>105</v>
      </c>
      <c r="G54" s="150">
        <v>0</v>
      </c>
      <c r="H54" s="151">
        <v>0</v>
      </c>
      <c r="I54" s="151">
        <v>0</v>
      </c>
      <c r="J54" s="151">
        <v>0</v>
      </c>
      <c r="K54" s="151">
        <v>0</v>
      </c>
      <c r="L54" s="151">
        <v>0</v>
      </c>
      <c r="M54" s="151">
        <v>0</v>
      </c>
      <c r="N54" s="151">
        <v>0</v>
      </c>
      <c r="O54" s="151">
        <v>0</v>
      </c>
      <c r="P54" s="151">
        <v>0</v>
      </c>
      <c r="Q54" s="35">
        <f t="shared" si="11"/>
        <v>0</v>
      </c>
      <c r="S54" s="103" t="str">
        <f t="shared" ca="1" si="17"/>
        <v>km</v>
      </c>
      <c r="T54" s="106">
        <v>0</v>
      </c>
      <c r="V54" s="103" t="str">
        <f t="shared" ca="1" si="18"/>
        <v>km</v>
      </c>
      <c r="W54" s="150">
        <v>0</v>
      </c>
      <c r="X54" s="151">
        <v>0</v>
      </c>
      <c r="Y54" s="151">
        <v>0</v>
      </c>
      <c r="Z54" s="151">
        <v>0</v>
      </c>
      <c r="AA54" s="151">
        <v>0</v>
      </c>
      <c r="AB54" s="151">
        <v>0</v>
      </c>
      <c r="AC54" s="151">
        <v>0</v>
      </c>
      <c r="AD54" s="151">
        <v>0</v>
      </c>
      <c r="AE54" s="151">
        <v>0</v>
      </c>
      <c r="AF54" s="151">
        <v>0</v>
      </c>
      <c r="AG54" s="35">
        <f t="shared" si="12"/>
        <v>0</v>
      </c>
      <c r="AI54" s="103" t="str">
        <f t="shared" ca="1" si="19"/>
        <v>km</v>
      </c>
      <c r="AJ54" s="150">
        <v>0</v>
      </c>
      <c r="AK54" s="151">
        <v>0</v>
      </c>
      <c r="AL54" s="151">
        <v>0</v>
      </c>
      <c r="AM54" s="151">
        <v>0</v>
      </c>
      <c r="AN54" s="151">
        <v>0</v>
      </c>
      <c r="AO54" s="151">
        <v>0</v>
      </c>
      <c r="AP54" s="151">
        <v>0</v>
      </c>
      <c r="AQ54" s="151">
        <v>0</v>
      </c>
      <c r="AR54" s="151">
        <v>0</v>
      </c>
      <c r="AS54" s="151">
        <v>0</v>
      </c>
      <c r="AT54" s="35">
        <f t="shared" si="13"/>
        <v>0</v>
      </c>
      <c r="AU54" s="103" t="str">
        <f t="shared" si="20"/>
        <v>OK</v>
      </c>
    </row>
    <row r="55" spans="1:47" ht="14.25">
      <c r="A55" s="301"/>
      <c r="B55" s="301"/>
      <c r="C55" s="105" t="s">
        <v>224</v>
      </c>
      <c r="D55" s="104"/>
      <c r="F55" s="103" t="s">
        <v>105</v>
      </c>
      <c r="G55" s="35">
        <f t="shared" ref="G55:P55" si="21">SUM(G37:G54)</f>
        <v>2.420549134854864E-3</v>
      </c>
      <c r="H55" s="35">
        <f t="shared" si="21"/>
        <v>12.098494066746538</v>
      </c>
      <c r="I55" s="35">
        <f t="shared" si="21"/>
        <v>9.2593524413918935</v>
      </c>
      <c r="J55" s="35">
        <f t="shared" si="21"/>
        <v>4.298046774540623</v>
      </c>
      <c r="K55" s="35">
        <f t="shared" si="21"/>
        <v>4.4589642440149699</v>
      </c>
      <c r="L55" s="35">
        <f t="shared" si="21"/>
        <v>7.0147280911443453</v>
      </c>
      <c r="M55" s="35">
        <f t="shared" si="21"/>
        <v>7.1767215583674941</v>
      </c>
      <c r="N55" s="35">
        <f t="shared" si="21"/>
        <v>2.8817226052847955</v>
      </c>
      <c r="O55" s="35">
        <f t="shared" si="21"/>
        <v>0</v>
      </c>
      <c r="P55" s="35">
        <f t="shared" si="21"/>
        <v>11.766373364232123</v>
      </c>
      <c r="Q55" s="94">
        <f>SUM(G55:P55)</f>
        <v>58.95682369485764</v>
      </c>
      <c r="S55" s="103" t="str">
        <f t="shared" ca="1" si="17"/>
        <v>km</v>
      </c>
      <c r="T55" s="103"/>
      <c r="V55" s="103" t="str">
        <f t="shared" ca="1" si="18"/>
        <v>km</v>
      </c>
      <c r="W55" s="35">
        <f t="shared" ref="W55:AF55" si="22">SUM(W37:W54)</f>
        <v>27.133500000000005</v>
      </c>
      <c r="X55" s="35">
        <f t="shared" si="22"/>
        <v>836.02710000000002</v>
      </c>
      <c r="Y55" s="35">
        <f t="shared" si="22"/>
        <v>116.32440000000003</v>
      </c>
      <c r="Z55" s="35">
        <f t="shared" si="22"/>
        <v>36.862199999999987</v>
      </c>
      <c r="AA55" s="35">
        <f t="shared" si="22"/>
        <v>23.483400000000003</v>
      </c>
      <c r="AB55" s="35">
        <f t="shared" si="22"/>
        <v>33.924399999999999</v>
      </c>
      <c r="AC55" s="35">
        <f t="shared" si="22"/>
        <v>24.067500000000003</v>
      </c>
      <c r="AD55" s="35">
        <f t="shared" si="22"/>
        <v>8.5654000000000003</v>
      </c>
      <c r="AE55" s="35">
        <f t="shared" si="22"/>
        <v>0</v>
      </c>
      <c r="AF55" s="35">
        <f t="shared" si="22"/>
        <v>28.881199999999996</v>
      </c>
      <c r="AG55" s="94">
        <f t="shared" si="12"/>
        <v>1135.2691000000004</v>
      </c>
      <c r="AI55" s="103" t="str">
        <f t="shared" ca="1" si="19"/>
        <v>km</v>
      </c>
      <c r="AJ55" s="35">
        <f t="shared" ref="AJ55:AS55" si="23">SUM(AJ37:AJ54)</f>
        <v>540.96600000000012</v>
      </c>
      <c r="AK55" s="35">
        <f t="shared" si="23"/>
        <v>28.577500000000004</v>
      </c>
      <c r="AL55" s="35">
        <f t="shared" si="23"/>
        <v>4.6186999999999996</v>
      </c>
      <c r="AM55" s="35">
        <f t="shared" si="23"/>
        <v>3.0280000000000058</v>
      </c>
      <c r="AN55" s="35">
        <f t="shared" si="23"/>
        <v>66.062899999999985</v>
      </c>
      <c r="AO55" s="35">
        <f t="shared" si="23"/>
        <v>175.26860000000016</v>
      </c>
      <c r="AP55" s="35">
        <f t="shared" si="23"/>
        <v>148.76860000000002</v>
      </c>
      <c r="AQ55" s="35">
        <f t="shared" si="23"/>
        <v>153.13120000000004</v>
      </c>
      <c r="AR55" s="35">
        <f t="shared" si="23"/>
        <v>7.1054273576010019E-15</v>
      </c>
      <c r="AS55" s="35">
        <f t="shared" si="23"/>
        <v>14.847599999999995</v>
      </c>
      <c r="AT55" s="94">
        <f t="shared" si="13"/>
        <v>1135.2691000000004</v>
      </c>
      <c r="AU55" s="103" t="str">
        <f t="shared" si="20"/>
        <v>OK</v>
      </c>
    </row>
  </sheetData>
  <mergeCells count="6">
    <mergeCell ref="A14:A34"/>
    <mergeCell ref="B14:B34"/>
    <mergeCell ref="C17:C33"/>
    <mergeCell ref="A35:A55"/>
    <mergeCell ref="B35:B55"/>
    <mergeCell ref="C38:C54"/>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7030A0"/>
  </sheetPr>
  <dimension ref="A1:AU55"/>
  <sheetViews>
    <sheetView workbookViewId="0"/>
  </sheetViews>
  <sheetFormatPr defaultColWidth="9" defaultRowHeight="12.75"/>
  <cols>
    <col min="1" max="2" width="3.42578125" style="101" customWidth="1"/>
    <col min="3" max="3" width="51.28515625" style="101" bestFit="1" customWidth="1"/>
    <col min="4" max="4" width="46.5703125" style="101" bestFit="1" customWidth="1"/>
    <col min="5" max="5" width="1" style="101" customWidth="1"/>
    <col min="6" max="6" width="6.28515625" style="102" customWidth="1"/>
    <col min="7" max="17" width="9" style="101"/>
    <col min="18" max="18" width="1" style="101" customWidth="1"/>
    <col min="19" max="19" width="6.28515625" style="102" customWidth="1"/>
    <col min="20" max="20" width="9" style="101"/>
    <col min="21" max="21" width="1" style="101" customWidth="1"/>
    <col min="22" max="22" width="6.28515625" style="102" customWidth="1"/>
    <col min="23" max="33" width="9" style="101"/>
    <col min="34" max="34" width="1" style="101" customWidth="1"/>
    <col min="35" max="35" width="6.28515625" style="102" customWidth="1"/>
    <col min="36" max="46" width="9" style="101"/>
    <col min="47" max="47" width="9.42578125" style="101" bestFit="1" customWidth="1"/>
    <col min="48" max="16384" width="9" style="101"/>
  </cols>
  <sheetData>
    <row r="1" spans="1:47" ht="24.75">
      <c r="A1" s="1" t="str">
        <f>N0_Cover!A1</f>
        <v>RIIO-2 Business Plan Data Template</v>
      </c>
      <c r="B1" s="1"/>
      <c r="C1" s="2"/>
      <c r="D1" s="2"/>
      <c r="E1" s="2"/>
      <c r="F1" s="73"/>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row>
    <row r="2" spans="1:47" ht="22.5">
      <c r="A2" s="1" t="str">
        <f>N0_Cover!$B$12</f>
        <v>Scottish Power Transmission</v>
      </c>
      <c r="B2" s="1"/>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row>
    <row r="3" spans="1:47" ht="19.5">
      <c r="A3" s="5" t="str">
        <f>"Workbook " &amp; N0_Cover!$B$12</f>
        <v>Workbook Scottish Power Transmission</v>
      </c>
      <c r="B3" s="5"/>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row>
    <row r="4" spans="1:47" ht="18">
      <c r="A4" s="7" t="str">
        <f>"Submission Version " &amp; N0_Cover!$B$15 &amp; " - Submitted on " &amp; TEXT(N0_Cover!$B$16,"dd mmm yyyy")</f>
        <v>Submission Version 3.0 - Submitted on 09 Dec 2019</v>
      </c>
      <c r="B4" s="7"/>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row>
    <row r="5" spans="1:47" ht="18">
      <c r="A5" s="7" t="str">
        <f>"Template Version: " &amp; N0_Cover!$B$11</f>
        <v>Template Version: v3.0</v>
      </c>
      <c r="B5" s="7"/>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row>
    <row r="6" spans="1:47" ht="19.5">
      <c r="A6" s="5" t="str">
        <f ca="1">"Sheet: " &amp;VLOOKUP(RIGHT(CELL("filename",A1),LEN(CELL("filename",A1))-FIND("]",CELL("filename",A1))),'N0.1_Contents'!$A$11:$B$87,2,FALSE)</f>
        <v>Sheet: N3.19 275kV OHL Fittings</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row>
    <row r="7" spans="1:47" ht="18">
      <c r="A7" s="7" t="str">
        <f>"Prices Base: " &amp; 'N0.5_Data_Constants'!C13</f>
        <v>Prices Base: 2018/19</v>
      </c>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row>
    <row r="8" spans="1:47" s="168" customFormat="1">
      <c r="A8" s="171" t="str">
        <f ca="1">"Error Checks: " &amp; IF(ISERROR(MATCH("Error",$A$9:$AU$9,0)),"OK","Error")</f>
        <v>Error Checks: OK</v>
      </c>
      <c r="B8" s="171"/>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row>
    <row r="9" spans="1:47" s="168" customFormat="1">
      <c r="A9" s="173" t="str">
        <f t="shared" ref="A9:AU9" ca="1" si="0">IF(ISERROR(MATCH("Error",A10:A55,0)),"-","Error")</f>
        <v>-</v>
      </c>
      <c r="B9" s="173" t="str">
        <f t="shared" si="0"/>
        <v>-</v>
      </c>
      <c r="C9" s="173" t="str">
        <f t="shared" si="0"/>
        <v>-</v>
      </c>
      <c r="D9" s="173" t="str">
        <f t="shared" si="0"/>
        <v>-</v>
      </c>
      <c r="E9" s="173" t="str">
        <f t="shared" si="0"/>
        <v>-</v>
      </c>
      <c r="F9" s="173" t="str">
        <f t="shared" si="0"/>
        <v>-</v>
      </c>
      <c r="G9" s="173" t="str">
        <f t="shared" si="0"/>
        <v>-</v>
      </c>
      <c r="H9" s="173" t="str">
        <f t="shared" si="0"/>
        <v>-</v>
      </c>
      <c r="I9" s="173" t="str">
        <f t="shared" si="0"/>
        <v>-</v>
      </c>
      <c r="J9" s="173" t="str">
        <f t="shared" si="0"/>
        <v>-</v>
      </c>
      <c r="K9" s="173" t="str">
        <f t="shared" si="0"/>
        <v>-</v>
      </c>
      <c r="L9" s="173" t="str">
        <f t="shared" si="0"/>
        <v>-</v>
      </c>
      <c r="M9" s="173" t="str">
        <f t="shared" si="0"/>
        <v>-</v>
      </c>
      <c r="N9" s="173" t="str">
        <f t="shared" si="0"/>
        <v>-</v>
      </c>
      <c r="O9" s="173" t="str">
        <f t="shared" si="0"/>
        <v>-</v>
      </c>
      <c r="P9" s="173" t="str">
        <f t="shared" si="0"/>
        <v>-</v>
      </c>
      <c r="Q9" s="173" t="str">
        <f t="shared" si="0"/>
        <v>-</v>
      </c>
      <c r="R9" s="173" t="str">
        <f t="shared" si="0"/>
        <v>-</v>
      </c>
      <c r="S9" s="173" t="str">
        <f t="shared" ca="1" si="0"/>
        <v>-</v>
      </c>
      <c r="T9" s="173" t="str">
        <f t="shared" si="0"/>
        <v>-</v>
      </c>
      <c r="U9" s="173" t="str">
        <f t="shared" si="0"/>
        <v>-</v>
      </c>
      <c r="V9" s="173" t="str">
        <f t="shared" ca="1" si="0"/>
        <v>-</v>
      </c>
      <c r="W9" s="173" t="str">
        <f t="shared" si="0"/>
        <v>-</v>
      </c>
      <c r="X9" s="173" t="str">
        <f t="shared" ca="1" si="0"/>
        <v>-</v>
      </c>
      <c r="Y9" s="173" t="str">
        <f t="shared" si="0"/>
        <v>-</v>
      </c>
      <c r="Z9" s="173" t="str">
        <f t="shared" si="0"/>
        <v>-</v>
      </c>
      <c r="AA9" s="173" t="str">
        <f t="shared" si="0"/>
        <v>-</v>
      </c>
      <c r="AB9" s="173" t="str">
        <f t="shared" si="0"/>
        <v>-</v>
      </c>
      <c r="AC9" s="173" t="str">
        <f t="shared" si="0"/>
        <v>-</v>
      </c>
      <c r="AD9" s="173" t="str">
        <f t="shared" si="0"/>
        <v>-</v>
      </c>
      <c r="AE9" s="173" t="str">
        <f t="shared" si="0"/>
        <v>-</v>
      </c>
      <c r="AF9" s="173" t="str">
        <f t="shared" si="0"/>
        <v>-</v>
      </c>
      <c r="AG9" s="173" t="str">
        <f t="shared" si="0"/>
        <v>-</v>
      </c>
      <c r="AH9" s="173" t="str">
        <f t="shared" si="0"/>
        <v>-</v>
      </c>
      <c r="AI9" s="173" t="str">
        <f t="shared" ca="1" si="0"/>
        <v>-</v>
      </c>
      <c r="AJ9" s="173" t="str">
        <f t="shared" si="0"/>
        <v>-</v>
      </c>
      <c r="AK9" s="173" t="str">
        <f t="shared" si="0"/>
        <v>-</v>
      </c>
      <c r="AL9" s="173" t="str">
        <f t="shared" si="0"/>
        <v>-</v>
      </c>
      <c r="AM9" s="173" t="str">
        <f t="shared" si="0"/>
        <v>-</v>
      </c>
      <c r="AN9" s="173" t="str">
        <f t="shared" si="0"/>
        <v>-</v>
      </c>
      <c r="AO9" s="173" t="str">
        <f t="shared" si="0"/>
        <v>-</v>
      </c>
      <c r="AP9" s="173" t="str">
        <f t="shared" si="0"/>
        <v>-</v>
      </c>
      <c r="AQ9" s="173" t="str">
        <f t="shared" si="0"/>
        <v>-</v>
      </c>
      <c r="AR9" s="173" t="str">
        <f t="shared" si="0"/>
        <v>-</v>
      </c>
      <c r="AS9" s="173" t="str">
        <f t="shared" si="0"/>
        <v>-</v>
      </c>
      <c r="AT9" s="173" t="str">
        <f t="shared" si="0"/>
        <v>-</v>
      </c>
      <c r="AU9" s="173" t="str">
        <f t="shared" si="0"/>
        <v>-</v>
      </c>
    </row>
    <row r="12" spans="1:47" ht="19.5">
      <c r="A12" s="11" t="str">
        <f ca="1">SUBSTITUTE(VLOOKUP(RIGHT(CELL("filename",A1),LEN(CELL("filename",A1))-FIND("]",CELL("filename",A1))),'N0.1_Contents'!$A$11:$B$87,2,FALSE), LEFT(VLOOKUP(RIGHT(CELL("filename",A1),LEN(CELL("filename",A1))-FIND("]",CELL("filename",A1))),'N0.1_Contents'!$A$11:$B$87,2,FALSE),FIND(" ",VLOOKUP(RIGHT(CELL("filename",A1),LEN(CELL("filename",A1))-FIND("]",CELL("filename",A1))),'N0.1_Contents'!$A$11:$B$87,2,FALSE))),"")</f>
        <v>275kV OHL Fittings</v>
      </c>
      <c r="B12" s="11"/>
      <c r="D12"/>
      <c r="F12" s="11" t="s">
        <v>0</v>
      </c>
      <c r="S12" s="11" t="s">
        <v>2</v>
      </c>
      <c r="W12" s="190" t="s">
        <v>331</v>
      </c>
      <c r="X12" s="189" t="str">
        <f ca="1">VLOOKUP(A12, 'N0.6_Lookup_References'!A14:B50, 2, FALSE)</f>
        <v>#</v>
      </c>
      <c r="AI12" s="11"/>
    </row>
    <row r="13" spans="1:47" ht="15">
      <c r="C13" s="12"/>
      <c r="D13"/>
      <c r="S13" s="124" t="s">
        <v>152</v>
      </c>
      <c r="V13" s="124" t="s">
        <v>150</v>
      </c>
      <c r="AI13" s="124" t="s">
        <v>151</v>
      </c>
    </row>
    <row r="14" spans="1:47" s="112" customFormat="1" ht="13.9" customHeight="1" thickBot="1">
      <c r="A14" s="297" t="s">
        <v>24</v>
      </c>
      <c r="B14" s="299" t="s">
        <v>384</v>
      </c>
      <c r="C14" s="111"/>
      <c r="D14" s="104"/>
      <c r="E14" s="101"/>
      <c r="F14" s="110" t="s">
        <v>53</v>
      </c>
      <c r="G14" s="109" t="s">
        <v>14</v>
      </c>
      <c r="H14" s="21" t="s">
        <v>15</v>
      </c>
      <c r="I14" s="22" t="s">
        <v>16</v>
      </c>
      <c r="J14" s="23" t="s">
        <v>17</v>
      </c>
      <c r="K14" s="24" t="s">
        <v>18</v>
      </c>
      <c r="L14" s="25" t="s">
        <v>19</v>
      </c>
      <c r="M14" s="26" t="s">
        <v>20</v>
      </c>
      <c r="N14" s="29" t="s">
        <v>21</v>
      </c>
      <c r="O14" s="27" t="s">
        <v>22</v>
      </c>
      <c r="P14" s="31" t="s">
        <v>23</v>
      </c>
      <c r="Q14" s="108" t="s">
        <v>29</v>
      </c>
      <c r="R14" s="101"/>
      <c r="S14" s="110" t="s">
        <v>53</v>
      </c>
      <c r="T14" s="110" t="s">
        <v>94</v>
      </c>
      <c r="U14" s="101"/>
      <c r="V14" s="110" t="s">
        <v>53</v>
      </c>
      <c r="W14" s="109" t="s">
        <v>14</v>
      </c>
      <c r="X14" s="21" t="s">
        <v>15</v>
      </c>
      <c r="Y14" s="22" t="s">
        <v>16</v>
      </c>
      <c r="Z14" s="23" t="s">
        <v>17</v>
      </c>
      <c r="AA14" s="24" t="s">
        <v>18</v>
      </c>
      <c r="AB14" s="25" t="s">
        <v>19</v>
      </c>
      <c r="AC14" s="26" t="s">
        <v>20</v>
      </c>
      <c r="AD14" s="29" t="s">
        <v>21</v>
      </c>
      <c r="AE14" s="27" t="s">
        <v>22</v>
      </c>
      <c r="AF14" s="31" t="s">
        <v>23</v>
      </c>
      <c r="AG14" s="108" t="s">
        <v>29</v>
      </c>
      <c r="AH14" s="101"/>
      <c r="AI14" s="110" t="s">
        <v>53</v>
      </c>
      <c r="AJ14" s="109" t="s">
        <v>5</v>
      </c>
      <c r="AK14" s="21" t="s">
        <v>6</v>
      </c>
      <c r="AL14" s="22" t="s">
        <v>7</v>
      </c>
      <c r="AM14" s="23" t="s">
        <v>8</v>
      </c>
      <c r="AN14" s="24" t="s">
        <v>9</v>
      </c>
      <c r="AO14" s="25" t="s">
        <v>116</v>
      </c>
      <c r="AP14" s="26" t="s">
        <v>117</v>
      </c>
      <c r="AQ14" s="29" t="s">
        <v>118</v>
      </c>
      <c r="AR14" s="27" t="s">
        <v>119</v>
      </c>
      <c r="AS14" s="31" t="s">
        <v>120</v>
      </c>
      <c r="AT14" s="108" t="s">
        <v>29</v>
      </c>
      <c r="AU14" s="108" t="s">
        <v>47</v>
      </c>
    </row>
    <row r="15" spans="1:47" s="112" customFormat="1" ht="14.25" customHeight="1">
      <c r="A15" s="298"/>
      <c r="B15" s="300"/>
      <c r="C15" s="107" t="s">
        <v>383</v>
      </c>
      <c r="D15" s="104"/>
      <c r="E15" s="101"/>
      <c r="F15" s="103" t="s">
        <v>205</v>
      </c>
      <c r="G15" s="34"/>
      <c r="H15" s="34"/>
      <c r="I15" s="34"/>
      <c r="J15" s="34"/>
      <c r="K15" s="34"/>
      <c r="L15" s="34"/>
      <c r="M15" s="34"/>
      <c r="N15" s="34"/>
      <c r="O15" s="34"/>
      <c r="P15" s="34"/>
      <c r="Q15" s="35">
        <f t="shared" ref="Q15:Q34" si="1">SUM(G15:P15)</f>
        <v>0</v>
      </c>
      <c r="R15" s="101"/>
      <c r="S15" s="103"/>
      <c r="T15" s="34"/>
      <c r="U15" s="101"/>
      <c r="V15" s="103"/>
      <c r="W15" s="34"/>
      <c r="X15" s="34"/>
      <c r="Y15" s="34"/>
      <c r="Z15" s="34"/>
      <c r="AA15" s="34"/>
      <c r="AB15" s="34"/>
      <c r="AC15" s="34"/>
      <c r="AD15" s="34"/>
      <c r="AE15" s="34"/>
      <c r="AF15" s="34"/>
      <c r="AG15" s="35">
        <f t="shared" ref="AG15:AG33" si="2">SUM(W15:AF15)</f>
        <v>0</v>
      </c>
      <c r="AH15" s="101"/>
      <c r="AI15" s="103"/>
      <c r="AJ15" s="34"/>
      <c r="AK15" s="34"/>
      <c r="AL15" s="34"/>
      <c r="AM15" s="34"/>
      <c r="AN15" s="34"/>
      <c r="AO15" s="34"/>
      <c r="AP15" s="34"/>
      <c r="AQ15" s="34"/>
      <c r="AR15" s="34"/>
      <c r="AS15" s="34"/>
      <c r="AT15" s="35">
        <f t="shared" ref="AT15:AT33" si="3">SUM(AJ15:AS15)</f>
        <v>0</v>
      </c>
      <c r="AU15" s="103"/>
    </row>
    <row r="16" spans="1:47" s="112" customFormat="1" ht="14.25">
      <c r="A16" s="298"/>
      <c r="B16" s="300"/>
      <c r="C16" s="105" t="s">
        <v>554</v>
      </c>
      <c r="D16" s="104"/>
      <c r="E16" s="101"/>
      <c r="F16" s="103" t="s">
        <v>105</v>
      </c>
      <c r="G16" s="150">
        <v>6.0013339745178529E-2</v>
      </c>
      <c r="H16" s="150">
        <v>72.101937492516626</v>
      </c>
      <c r="I16" s="150">
        <v>56.195556528729256</v>
      </c>
      <c r="J16" s="150">
        <v>40.714938561278856</v>
      </c>
      <c r="K16" s="150">
        <v>31.458762684660968</v>
      </c>
      <c r="L16" s="150">
        <v>22.567333359120369</v>
      </c>
      <c r="M16" s="150">
        <v>61.306311865494202</v>
      </c>
      <c r="N16" s="150">
        <v>15.224620570879251</v>
      </c>
      <c r="O16" s="150">
        <v>13.074175411363656</v>
      </c>
      <c r="P16" s="150">
        <v>371.75196431760594</v>
      </c>
      <c r="Q16" s="35">
        <f t="shared" si="1"/>
        <v>684.45561413139444</v>
      </c>
      <c r="R16" s="101"/>
      <c r="S16" s="103" t="str">
        <f ca="1">$X$12</f>
        <v>#</v>
      </c>
      <c r="T16" s="34"/>
      <c r="U16" s="101"/>
      <c r="V16" s="103" t="str">
        <f ca="1">$X$12</f>
        <v>#</v>
      </c>
      <c r="W16" s="150">
        <v>242</v>
      </c>
      <c r="X16" s="150">
        <v>2150</v>
      </c>
      <c r="Y16" s="150">
        <v>384</v>
      </c>
      <c r="Z16" s="150">
        <v>147</v>
      </c>
      <c r="AA16" s="150">
        <v>94</v>
      </c>
      <c r="AB16" s="150">
        <v>46</v>
      </c>
      <c r="AC16" s="150">
        <v>108</v>
      </c>
      <c r="AD16" s="150">
        <v>23</v>
      </c>
      <c r="AE16" s="150">
        <v>17</v>
      </c>
      <c r="AF16" s="150">
        <v>282</v>
      </c>
      <c r="AG16" s="35">
        <f t="shared" si="2"/>
        <v>3493</v>
      </c>
      <c r="AH16" s="101"/>
      <c r="AI16" s="103" t="str">
        <f ca="1">$X$12</f>
        <v>#</v>
      </c>
      <c r="AJ16" s="150">
        <v>1258</v>
      </c>
      <c r="AK16" s="150">
        <v>948</v>
      </c>
      <c r="AL16" s="150">
        <v>128</v>
      </c>
      <c r="AM16" s="150">
        <v>50</v>
      </c>
      <c r="AN16" s="150">
        <v>23</v>
      </c>
      <c r="AO16" s="150">
        <v>75</v>
      </c>
      <c r="AP16" s="150">
        <v>65</v>
      </c>
      <c r="AQ16" s="150">
        <v>199</v>
      </c>
      <c r="AR16" s="150">
        <v>418</v>
      </c>
      <c r="AS16" s="150">
        <v>329</v>
      </c>
      <c r="AT16" s="35">
        <f t="shared" si="3"/>
        <v>3493</v>
      </c>
      <c r="AU16" s="103" t="str">
        <f>IF(ABS(AG16-AT16)&lt;0.01,"OK","Error")</f>
        <v>OK</v>
      </c>
    </row>
    <row r="17" spans="1:47" s="112" customFormat="1" ht="14.25">
      <c r="A17" s="298"/>
      <c r="B17" s="300"/>
      <c r="C17" s="302" t="s">
        <v>115</v>
      </c>
      <c r="D17" s="104" t="s">
        <v>206</v>
      </c>
      <c r="E17" s="101"/>
      <c r="F17" s="103" t="s">
        <v>105</v>
      </c>
      <c r="G17" s="150">
        <v>0</v>
      </c>
      <c r="H17" s="151">
        <v>0</v>
      </c>
      <c r="I17" s="151">
        <v>0</v>
      </c>
      <c r="J17" s="151">
        <v>0</v>
      </c>
      <c r="K17" s="151">
        <v>0</v>
      </c>
      <c r="L17" s="151">
        <v>0</v>
      </c>
      <c r="M17" s="151">
        <v>0</v>
      </c>
      <c r="N17" s="151">
        <v>0</v>
      </c>
      <c r="O17" s="151">
        <v>0</v>
      </c>
      <c r="P17" s="151">
        <v>0</v>
      </c>
      <c r="Q17" s="35">
        <f t="shared" si="1"/>
        <v>0</v>
      </c>
      <c r="R17" s="101"/>
      <c r="S17" s="103" t="str">
        <f t="shared" ref="S17:S34" ca="1" si="4">$X$12</f>
        <v>#</v>
      </c>
      <c r="T17" s="106">
        <v>0</v>
      </c>
      <c r="U17" s="101"/>
      <c r="V17" s="103" t="str">
        <f t="shared" ref="V17:V34" ca="1" si="5">$X$12</f>
        <v>#</v>
      </c>
      <c r="W17" s="150">
        <v>0</v>
      </c>
      <c r="X17" s="151">
        <v>0</v>
      </c>
      <c r="Y17" s="151">
        <v>0</v>
      </c>
      <c r="Z17" s="151">
        <v>0</v>
      </c>
      <c r="AA17" s="151">
        <v>0</v>
      </c>
      <c r="AB17" s="151">
        <v>0</v>
      </c>
      <c r="AC17" s="151">
        <v>0</v>
      </c>
      <c r="AD17" s="151">
        <v>0</v>
      </c>
      <c r="AE17" s="151">
        <v>0</v>
      </c>
      <c r="AF17" s="151">
        <v>0</v>
      </c>
      <c r="AG17" s="35">
        <f t="shared" si="2"/>
        <v>0</v>
      </c>
      <c r="AH17" s="101"/>
      <c r="AI17" s="103" t="str">
        <f t="shared" ref="AI17:AI34" ca="1" si="6">$X$12</f>
        <v>#</v>
      </c>
      <c r="AJ17" s="150">
        <v>0</v>
      </c>
      <c r="AK17" s="151">
        <v>0</v>
      </c>
      <c r="AL17" s="151">
        <v>0</v>
      </c>
      <c r="AM17" s="151">
        <v>0</v>
      </c>
      <c r="AN17" s="151">
        <v>0</v>
      </c>
      <c r="AO17" s="151">
        <v>0</v>
      </c>
      <c r="AP17" s="151">
        <v>0</v>
      </c>
      <c r="AQ17" s="151">
        <v>0</v>
      </c>
      <c r="AR17" s="151">
        <v>0</v>
      </c>
      <c r="AS17" s="151">
        <v>0</v>
      </c>
      <c r="AT17" s="35">
        <f t="shared" si="3"/>
        <v>0</v>
      </c>
      <c r="AU17" s="103" t="str">
        <f t="shared" ref="AU17:AU34" si="7">IF(ABS(AG17-AT17)&lt;0.01,"OK","Error")</f>
        <v>OK</v>
      </c>
    </row>
    <row r="18" spans="1:47" s="112" customFormat="1" ht="14.25">
      <c r="A18" s="298"/>
      <c r="B18" s="300"/>
      <c r="C18" s="302"/>
      <c r="D18" s="104" t="s">
        <v>207</v>
      </c>
      <c r="E18" s="101"/>
      <c r="F18" s="103" t="s">
        <v>105</v>
      </c>
      <c r="G18" s="150">
        <v>0</v>
      </c>
      <c r="H18" s="151">
        <v>0</v>
      </c>
      <c r="I18" s="151">
        <v>0</v>
      </c>
      <c r="J18" s="151">
        <v>0</v>
      </c>
      <c r="K18" s="151">
        <v>0</v>
      </c>
      <c r="L18" s="151">
        <v>0</v>
      </c>
      <c r="M18" s="151">
        <v>0</v>
      </c>
      <c r="N18" s="151">
        <v>0</v>
      </c>
      <c r="O18" s="151">
        <v>0</v>
      </c>
      <c r="P18" s="151">
        <v>0</v>
      </c>
      <c r="Q18" s="35">
        <f t="shared" si="1"/>
        <v>0</v>
      </c>
      <c r="R18" s="101"/>
      <c r="S18" s="103" t="str">
        <f t="shared" ca="1" si="4"/>
        <v>#</v>
      </c>
      <c r="T18" s="106">
        <v>0</v>
      </c>
      <c r="U18" s="101"/>
      <c r="V18" s="103" t="str">
        <f t="shared" ca="1" si="5"/>
        <v>#</v>
      </c>
      <c r="W18" s="150">
        <v>0</v>
      </c>
      <c r="X18" s="151">
        <v>0</v>
      </c>
      <c r="Y18" s="151">
        <v>0</v>
      </c>
      <c r="Z18" s="151">
        <v>0</v>
      </c>
      <c r="AA18" s="151">
        <v>0</v>
      </c>
      <c r="AB18" s="151">
        <v>0</v>
      </c>
      <c r="AC18" s="151">
        <v>0</v>
      </c>
      <c r="AD18" s="151">
        <v>0</v>
      </c>
      <c r="AE18" s="151">
        <v>0</v>
      </c>
      <c r="AF18" s="151">
        <v>0</v>
      </c>
      <c r="AG18" s="35">
        <f t="shared" si="2"/>
        <v>0</v>
      </c>
      <c r="AH18" s="101"/>
      <c r="AI18" s="103" t="str">
        <f t="shared" ca="1" si="6"/>
        <v>#</v>
      </c>
      <c r="AJ18" s="150">
        <v>0</v>
      </c>
      <c r="AK18" s="151">
        <v>0</v>
      </c>
      <c r="AL18" s="151">
        <v>0</v>
      </c>
      <c r="AM18" s="151">
        <v>0</v>
      </c>
      <c r="AN18" s="151">
        <v>0</v>
      </c>
      <c r="AO18" s="151">
        <v>0</v>
      </c>
      <c r="AP18" s="151">
        <v>0</v>
      </c>
      <c r="AQ18" s="151">
        <v>0</v>
      </c>
      <c r="AR18" s="151">
        <v>0</v>
      </c>
      <c r="AS18" s="151">
        <v>0</v>
      </c>
      <c r="AT18" s="35">
        <f t="shared" si="3"/>
        <v>0</v>
      </c>
      <c r="AU18" s="103" t="str">
        <f t="shared" si="7"/>
        <v>OK</v>
      </c>
    </row>
    <row r="19" spans="1:47" s="112" customFormat="1" ht="14.25">
      <c r="A19" s="298"/>
      <c r="B19" s="300"/>
      <c r="C19" s="302"/>
      <c r="D19" s="104" t="s">
        <v>3</v>
      </c>
      <c r="E19" s="101"/>
      <c r="F19" s="103" t="s">
        <v>105</v>
      </c>
      <c r="G19" s="150">
        <v>-27.571532701194609</v>
      </c>
      <c r="H19" s="151">
        <v>20.50883555985898</v>
      </c>
      <c r="I19" s="151">
        <v>22.597701756969311</v>
      </c>
      <c r="J19" s="151">
        <v>-9.3401493675140017</v>
      </c>
      <c r="K19" s="151">
        <v>10.131652477756383</v>
      </c>
      <c r="L19" s="151">
        <v>-7.4066392310302165</v>
      </c>
      <c r="M19" s="151">
        <v>-48.697025833289921</v>
      </c>
      <c r="N19" s="151">
        <v>68.717352722493487</v>
      </c>
      <c r="O19" s="151">
        <v>12.267039549497229</v>
      </c>
      <c r="P19" s="151">
        <v>110.44997718866055</v>
      </c>
      <c r="Q19" s="35">
        <f t="shared" si="1"/>
        <v>151.6572121222072</v>
      </c>
      <c r="R19" s="101"/>
      <c r="S19" s="103" t="str">
        <f t="shared" ca="1" si="4"/>
        <v>#</v>
      </c>
      <c r="T19" s="34"/>
      <c r="U19" s="101"/>
      <c r="V19" s="103" t="str">
        <f t="shared" ca="1" si="5"/>
        <v>#</v>
      </c>
      <c r="W19" s="150">
        <v>0</v>
      </c>
      <c r="X19" s="151">
        <v>-106</v>
      </c>
      <c r="Y19" s="151">
        <v>32</v>
      </c>
      <c r="Z19" s="151">
        <v>-17</v>
      </c>
      <c r="AA19" s="151">
        <v>58</v>
      </c>
      <c r="AB19" s="151">
        <v>-13</v>
      </c>
      <c r="AC19" s="151">
        <v>-86</v>
      </c>
      <c r="AD19" s="151">
        <v>99</v>
      </c>
      <c r="AE19" s="151">
        <v>15</v>
      </c>
      <c r="AF19" s="151">
        <v>18</v>
      </c>
      <c r="AG19" s="35">
        <f t="shared" si="2"/>
        <v>0</v>
      </c>
      <c r="AH19" s="101"/>
      <c r="AI19" s="103" t="str">
        <f t="shared" ca="1" si="6"/>
        <v>#</v>
      </c>
      <c r="AJ19" s="150">
        <v>0</v>
      </c>
      <c r="AK19" s="151">
        <v>0</v>
      </c>
      <c r="AL19" s="151">
        <v>0</v>
      </c>
      <c r="AM19" s="151">
        <v>0</v>
      </c>
      <c r="AN19" s="151">
        <v>0</v>
      </c>
      <c r="AO19" s="151">
        <v>0</v>
      </c>
      <c r="AP19" s="151">
        <v>0</v>
      </c>
      <c r="AQ19" s="151">
        <v>0</v>
      </c>
      <c r="AR19" s="151">
        <v>0</v>
      </c>
      <c r="AS19" s="151">
        <v>0</v>
      </c>
      <c r="AT19" s="35">
        <f t="shared" si="3"/>
        <v>0</v>
      </c>
      <c r="AU19" s="103" t="str">
        <f t="shared" si="7"/>
        <v>OK</v>
      </c>
    </row>
    <row r="20" spans="1:47" s="112" customFormat="1" ht="14.25">
      <c r="A20" s="298"/>
      <c r="B20" s="300"/>
      <c r="C20" s="302"/>
      <c r="D20" s="104" t="s">
        <v>114</v>
      </c>
      <c r="E20" s="101"/>
      <c r="F20" s="103" t="s">
        <v>105</v>
      </c>
      <c r="G20" s="150">
        <v>0</v>
      </c>
      <c r="H20" s="151">
        <v>0</v>
      </c>
      <c r="I20" s="151">
        <v>0</v>
      </c>
      <c r="J20" s="151">
        <v>0</v>
      </c>
      <c r="K20" s="151">
        <v>0</v>
      </c>
      <c r="L20" s="151">
        <v>0</v>
      </c>
      <c r="M20" s="151">
        <v>0</v>
      </c>
      <c r="N20" s="151">
        <v>0</v>
      </c>
      <c r="O20" s="151">
        <v>0</v>
      </c>
      <c r="P20" s="151">
        <v>0</v>
      </c>
      <c r="Q20" s="35">
        <f t="shared" si="1"/>
        <v>0</v>
      </c>
      <c r="R20" s="101"/>
      <c r="S20" s="103" t="str">
        <f t="shared" ca="1" si="4"/>
        <v>#</v>
      </c>
      <c r="T20" s="106">
        <v>0</v>
      </c>
      <c r="U20" s="101"/>
      <c r="V20" s="103" t="str">
        <f t="shared" ca="1" si="5"/>
        <v>#</v>
      </c>
      <c r="W20" s="150">
        <v>0</v>
      </c>
      <c r="X20" s="151">
        <v>0</v>
      </c>
      <c r="Y20" s="151">
        <v>0</v>
      </c>
      <c r="Z20" s="151">
        <v>0</v>
      </c>
      <c r="AA20" s="151">
        <v>0</v>
      </c>
      <c r="AB20" s="151">
        <v>0</v>
      </c>
      <c r="AC20" s="151">
        <v>0</v>
      </c>
      <c r="AD20" s="151">
        <v>0</v>
      </c>
      <c r="AE20" s="151">
        <v>0</v>
      </c>
      <c r="AF20" s="151">
        <v>0</v>
      </c>
      <c r="AG20" s="35">
        <f t="shared" si="2"/>
        <v>0</v>
      </c>
      <c r="AH20" s="101"/>
      <c r="AI20" s="103" t="str">
        <f t="shared" ca="1" si="6"/>
        <v>#</v>
      </c>
      <c r="AJ20" s="150">
        <v>0</v>
      </c>
      <c r="AK20" s="151">
        <v>0</v>
      </c>
      <c r="AL20" s="151">
        <v>0</v>
      </c>
      <c r="AM20" s="151">
        <v>0</v>
      </c>
      <c r="AN20" s="151">
        <v>0</v>
      </c>
      <c r="AO20" s="151">
        <v>0</v>
      </c>
      <c r="AP20" s="151">
        <v>0</v>
      </c>
      <c r="AQ20" s="151">
        <v>0</v>
      </c>
      <c r="AR20" s="151">
        <v>0</v>
      </c>
      <c r="AS20" s="151">
        <v>0</v>
      </c>
      <c r="AT20" s="35">
        <f t="shared" si="3"/>
        <v>0</v>
      </c>
      <c r="AU20" s="103" t="str">
        <f t="shared" si="7"/>
        <v>OK</v>
      </c>
    </row>
    <row r="21" spans="1:47" s="112" customFormat="1" ht="14.25">
      <c r="A21" s="298"/>
      <c r="B21" s="300"/>
      <c r="C21" s="302"/>
      <c r="D21" s="104" t="s">
        <v>104</v>
      </c>
      <c r="E21" s="101"/>
      <c r="F21" s="103" t="s">
        <v>105</v>
      </c>
      <c r="G21" s="34"/>
      <c r="H21" s="34"/>
      <c r="I21" s="34"/>
      <c r="J21" s="34"/>
      <c r="K21" s="34"/>
      <c r="L21" s="34"/>
      <c r="M21" s="34"/>
      <c r="N21" s="34"/>
      <c r="O21" s="34"/>
      <c r="P21" s="34"/>
      <c r="Q21" s="35">
        <f t="shared" si="1"/>
        <v>0</v>
      </c>
      <c r="R21" s="101"/>
      <c r="S21" s="103" t="str">
        <f t="shared" ca="1" si="4"/>
        <v>#</v>
      </c>
      <c r="T21" s="34"/>
      <c r="U21" s="101"/>
      <c r="V21" s="103" t="str">
        <f t="shared" ca="1" si="5"/>
        <v>#</v>
      </c>
      <c r="W21" s="34"/>
      <c r="X21" s="34"/>
      <c r="Y21" s="34"/>
      <c r="Z21" s="34"/>
      <c r="AA21" s="34"/>
      <c r="AB21" s="34"/>
      <c r="AC21" s="34"/>
      <c r="AD21" s="34"/>
      <c r="AE21" s="34"/>
      <c r="AF21" s="34"/>
      <c r="AG21" s="35">
        <f t="shared" si="2"/>
        <v>0</v>
      </c>
      <c r="AH21" s="101"/>
      <c r="AI21" s="103" t="str">
        <f t="shared" ca="1" si="6"/>
        <v>#</v>
      </c>
      <c r="AJ21" s="34"/>
      <c r="AK21" s="34"/>
      <c r="AL21" s="34"/>
      <c r="AM21" s="34"/>
      <c r="AN21" s="34"/>
      <c r="AO21" s="34"/>
      <c r="AP21" s="34"/>
      <c r="AQ21" s="34"/>
      <c r="AR21" s="34"/>
      <c r="AS21" s="34"/>
      <c r="AT21" s="35">
        <f t="shared" si="3"/>
        <v>0</v>
      </c>
      <c r="AU21" s="103" t="str">
        <f t="shared" si="7"/>
        <v>OK</v>
      </c>
    </row>
    <row r="22" spans="1:47" s="112" customFormat="1" ht="14.25">
      <c r="A22" s="298"/>
      <c r="B22" s="300"/>
      <c r="C22" s="302"/>
      <c r="D22" s="104" t="s">
        <v>113</v>
      </c>
      <c r="E22" s="101"/>
      <c r="F22" s="103" t="s">
        <v>105</v>
      </c>
      <c r="G22" s="150">
        <v>27.573907429919196</v>
      </c>
      <c r="H22" s="151">
        <v>-9.666736157637148</v>
      </c>
      <c r="I22" s="151">
        <v>-24.253830197062346</v>
      </c>
      <c r="J22" s="151">
        <v>-7.3606621761932232</v>
      </c>
      <c r="K22" s="151">
        <v>5.6164587380756856</v>
      </c>
      <c r="L22" s="151">
        <v>-14.19724893530519</v>
      </c>
      <c r="M22" s="151">
        <v>-12.609286032204279</v>
      </c>
      <c r="N22" s="151">
        <v>-83.237408856277767</v>
      </c>
      <c r="O22" s="151">
        <v>-25.341214960860885</v>
      </c>
      <c r="P22" s="151">
        <v>-399.1171805100999</v>
      </c>
      <c r="Q22" s="35">
        <f t="shared" si="1"/>
        <v>-542.59320165764586</v>
      </c>
      <c r="R22" s="101"/>
      <c r="S22" s="103" t="str">
        <f t="shared" ca="1" si="4"/>
        <v>#</v>
      </c>
      <c r="T22" s="106">
        <v>855</v>
      </c>
      <c r="U22" s="101"/>
      <c r="V22" s="103" t="str">
        <f t="shared" ca="1" si="5"/>
        <v>#</v>
      </c>
      <c r="W22" s="150">
        <v>0</v>
      </c>
      <c r="X22" s="151">
        <v>518</v>
      </c>
      <c r="Y22" s="151">
        <v>-8</v>
      </c>
      <c r="Z22" s="151">
        <v>-29</v>
      </c>
      <c r="AA22" s="151">
        <v>-34</v>
      </c>
      <c r="AB22" s="151">
        <v>-31</v>
      </c>
      <c r="AC22" s="151">
        <v>-22</v>
      </c>
      <c r="AD22" s="151">
        <v>-121</v>
      </c>
      <c r="AE22" s="151">
        <v>-32</v>
      </c>
      <c r="AF22" s="151">
        <v>-237</v>
      </c>
      <c r="AG22" s="35">
        <f t="shared" si="2"/>
        <v>4</v>
      </c>
      <c r="AH22" s="101"/>
      <c r="AI22" s="103" t="str">
        <f t="shared" ca="1" si="6"/>
        <v>#</v>
      </c>
      <c r="AJ22" s="150">
        <v>809</v>
      </c>
      <c r="AK22" s="151">
        <v>-10</v>
      </c>
      <c r="AL22" s="151">
        <v>-6</v>
      </c>
      <c r="AM22" s="151">
        <v>-7</v>
      </c>
      <c r="AN22" s="151">
        <v>-11</v>
      </c>
      <c r="AO22" s="151">
        <v>-51</v>
      </c>
      <c r="AP22" s="151">
        <v>-62</v>
      </c>
      <c r="AQ22" s="151">
        <v>-194</v>
      </c>
      <c r="AR22" s="151">
        <v>-144</v>
      </c>
      <c r="AS22" s="151">
        <v>-320</v>
      </c>
      <c r="AT22" s="35">
        <f t="shared" si="3"/>
        <v>4</v>
      </c>
      <c r="AU22" s="103" t="str">
        <f t="shared" si="7"/>
        <v>OK</v>
      </c>
    </row>
    <row r="23" spans="1:47" s="112" customFormat="1" ht="14.25">
      <c r="A23" s="298"/>
      <c r="B23" s="300"/>
      <c r="C23" s="302"/>
      <c r="D23" s="104" t="s">
        <v>389</v>
      </c>
      <c r="E23" s="101"/>
      <c r="F23" s="103" t="s">
        <v>105</v>
      </c>
      <c r="G23" s="150">
        <v>0</v>
      </c>
      <c r="H23" s="151">
        <v>0</v>
      </c>
      <c r="I23" s="151">
        <v>0</v>
      </c>
      <c r="J23" s="151">
        <v>0</v>
      </c>
      <c r="K23" s="151">
        <v>0</v>
      </c>
      <c r="L23" s="151">
        <v>0</v>
      </c>
      <c r="M23" s="151">
        <v>0</v>
      </c>
      <c r="N23" s="151">
        <v>0</v>
      </c>
      <c r="O23" s="151">
        <v>0</v>
      </c>
      <c r="P23" s="151">
        <v>0</v>
      </c>
      <c r="Q23" s="35">
        <f t="shared" si="1"/>
        <v>0</v>
      </c>
      <c r="R23" s="101"/>
      <c r="S23" s="103" t="str">
        <f t="shared" ca="1" si="4"/>
        <v>#</v>
      </c>
      <c r="T23" s="106">
        <v>0</v>
      </c>
      <c r="U23" s="101"/>
      <c r="V23" s="103" t="str">
        <f t="shared" ca="1" si="5"/>
        <v>#</v>
      </c>
      <c r="W23" s="150">
        <v>0</v>
      </c>
      <c r="X23" s="151">
        <v>0</v>
      </c>
      <c r="Y23" s="151">
        <v>0</v>
      </c>
      <c r="Z23" s="151">
        <v>0</v>
      </c>
      <c r="AA23" s="151">
        <v>0</v>
      </c>
      <c r="AB23" s="151">
        <v>0</v>
      </c>
      <c r="AC23" s="151">
        <v>0</v>
      </c>
      <c r="AD23" s="151">
        <v>0</v>
      </c>
      <c r="AE23" s="151">
        <v>0</v>
      </c>
      <c r="AF23" s="151">
        <v>0</v>
      </c>
      <c r="AG23" s="35">
        <f t="shared" si="2"/>
        <v>0</v>
      </c>
      <c r="AH23" s="101"/>
      <c r="AI23" s="103" t="str">
        <f t="shared" ca="1" si="6"/>
        <v>#</v>
      </c>
      <c r="AJ23" s="150">
        <v>0</v>
      </c>
      <c r="AK23" s="151">
        <v>0</v>
      </c>
      <c r="AL23" s="151">
        <v>0</v>
      </c>
      <c r="AM23" s="151">
        <v>0</v>
      </c>
      <c r="AN23" s="151">
        <v>0</v>
      </c>
      <c r="AO23" s="151">
        <v>0</v>
      </c>
      <c r="AP23" s="151">
        <v>0</v>
      </c>
      <c r="AQ23" s="151">
        <v>0</v>
      </c>
      <c r="AR23" s="151">
        <v>0</v>
      </c>
      <c r="AS23" s="151">
        <v>0</v>
      </c>
      <c r="AT23" s="35">
        <f t="shared" si="3"/>
        <v>0</v>
      </c>
      <c r="AU23" s="103" t="str">
        <f t="shared" si="7"/>
        <v>OK</v>
      </c>
    </row>
    <row r="24" spans="1:47" s="112" customFormat="1" ht="14.25">
      <c r="A24" s="298"/>
      <c r="B24" s="300"/>
      <c r="C24" s="302"/>
      <c r="D24" s="104" t="s">
        <v>112</v>
      </c>
      <c r="E24" s="101"/>
      <c r="F24" s="103" t="s">
        <v>105</v>
      </c>
      <c r="G24" s="150">
        <v>0</v>
      </c>
      <c r="H24" s="151">
        <v>0</v>
      </c>
      <c r="I24" s="151">
        <v>0</v>
      </c>
      <c r="J24" s="151">
        <v>0</v>
      </c>
      <c r="K24" s="151">
        <v>0</v>
      </c>
      <c r="L24" s="151">
        <v>0</v>
      </c>
      <c r="M24" s="151">
        <v>0</v>
      </c>
      <c r="N24" s="151">
        <v>0</v>
      </c>
      <c r="O24" s="151">
        <v>0</v>
      </c>
      <c r="P24" s="151">
        <v>0</v>
      </c>
      <c r="Q24" s="35">
        <f t="shared" si="1"/>
        <v>0</v>
      </c>
      <c r="R24" s="101"/>
      <c r="S24" s="103" t="str">
        <f t="shared" ca="1" si="4"/>
        <v>#</v>
      </c>
      <c r="T24" s="106">
        <v>0</v>
      </c>
      <c r="U24" s="101"/>
      <c r="V24" s="103" t="str">
        <f t="shared" ca="1" si="5"/>
        <v>#</v>
      </c>
      <c r="W24" s="150">
        <v>0</v>
      </c>
      <c r="X24" s="151">
        <v>0</v>
      </c>
      <c r="Y24" s="151">
        <v>0</v>
      </c>
      <c r="Z24" s="151">
        <v>0</v>
      </c>
      <c r="AA24" s="151">
        <v>0</v>
      </c>
      <c r="AB24" s="151">
        <v>0</v>
      </c>
      <c r="AC24" s="151">
        <v>0</v>
      </c>
      <c r="AD24" s="151">
        <v>0</v>
      </c>
      <c r="AE24" s="151">
        <v>0</v>
      </c>
      <c r="AF24" s="151">
        <v>0</v>
      </c>
      <c r="AG24" s="35">
        <f t="shared" si="2"/>
        <v>0</v>
      </c>
      <c r="AH24" s="101"/>
      <c r="AI24" s="103" t="str">
        <f t="shared" ca="1" si="6"/>
        <v>#</v>
      </c>
      <c r="AJ24" s="150">
        <v>0</v>
      </c>
      <c r="AK24" s="151">
        <v>0</v>
      </c>
      <c r="AL24" s="151">
        <v>0</v>
      </c>
      <c r="AM24" s="151">
        <v>0</v>
      </c>
      <c r="AN24" s="151">
        <v>0</v>
      </c>
      <c r="AO24" s="151">
        <v>0</v>
      </c>
      <c r="AP24" s="151">
        <v>0</v>
      </c>
      <c r="AQ24" s="151">
        <v>0</v>
      </c>
      <c r="AR24" s="151">
        <v>0</v>
      </c>
      <c r="AS24" s="151">
        <v>0</v>
      </c>
      <c r="AT24" s="35">
        <f t="shared" si="3"/>
        <v>0</v>
      </c>
      <c r="AU24" s="103" t="str">
        <f t="shared" si="7"/>
        <v>OK</v>
      </c>
    </row>
    <row r="25" spans="1:47" s="112" customFormat="1" ht="14.25">
      <c r="A25" s="298"/>
      <c r="B25" s="300"/>
      <c r="C25" s="302"/>
      <c r="D25" s="104" t="s">
        <v>111</v>
      </c>
      <c r="E25" s="101"/>
      <c r="F25" s="103" t="s">
        <v>105</v>
      </c>
      <c r="G25" s="150">
        <v>0</v>
      </c>
      <c r="H25" s="151">
        <v>0</v>
      </c>
      <c r="I25" s="151">
        <v>0</v>
      </c>
      <c r="J25" s="151">
        <v>0</v>
      </c>
      <c r="K25" s="151">
        <v>0</v>
      </c>
      <c r="L25" s="151">
        <v>0</v>
      </c>
      <c r="M25" s="151">
        <v>0</v>
      </c>
      <c r="N25" s="151">
        <v>0</v>
      </c>
      <c r="O25" s="151">
        <v>0</v>
      </c>
      <c r="P25" s="151">
        <v>0</v>
      </c>
      <c r="Q25" s="35">
        <f t="shared" si="1"/>
        <v>0</v>
      </c>
      <c r="R25" s="101"/>
      <c r="S25" s="103" t="str">
        <f t="shared" ca="1" si="4"/>
        <v>#</v>
      </c>
      <c r="T25" s="106">
        <v>0</v>
      </c>
      <c r="U25" s="101"/>
      <c r="V25" s="103" t="str">
        <f t="shared" ca="1" si="5"/>
        <v>#</v>
      </c>
      <c r="W25" s="150">
        <v>0</v>
      </c>
      <c r="X25" s="151">
        <v>0</v>
      </c>
      <c r="Y25" s="151">
        <v>0</v>
      </c>
      <c r="Z25" s="151">
        <v>0</v>
      </c>
      <c r="AA25" s="151">
        <v>0</v>
      </c>
      <c r="AB25" s="151">
        <v>0</v>
      </c>
      <c r="AC25" s="151">
        <v>0</v>
      </c>
      <c r="AD25" s="151">
        <v>0</v>
      </c>
      <c r="AE25" s="151">
        <v>0</v>
      </c>
      <c r="AF25" s="151">
        <v>0</v>
      </c>
      <c r="AG25" s="35">
        <f t="shared" si="2"/>
        <v>0</v>
      </c>
      <c r="AH25" s="101"/>
      <c r="AI25" s="103" t="str">
        <f t="shared" ca="1" si="6"/>
        <v>#</v>
      </c>
      <c r="AJ25" s="150">
        <v>0</v>
      </c>
      <c r="AK25" s="151">
        <v>0</v>
      </c>
      <c r="AL25" s="151">
        <v>0</v>
      </c>
      <c r="AM25" s="151">
        <v>0</v>
      </c>
      <c r="AN25" s="151">
        <v>0</v>
      </c>
      <c r="AO25" s="151">
        <v>0</v>
      </c>
      <c r="AP25" s="151">
        <v>0</v>
      </c>
      <c r="AQ25" s="151">
        <v>0</v>
      </c>
      <c r="AR25" s="151">
        <v>0</v>
      </c>
      <c r="AS25" s="151">
        <v>0</v>
      </c>
      <c r="AT25" s="35">
        <f t="shared" si="3"/>
        <v>0</v>
      </c>
      <c r="AU25" s="103" t="str">
        <f t="shared" si="7"/>
        <v>OK</v>
      </c>
    </row>
    <row r="26" spans="1:47" s="112" customFormat="1" ht="14.25">
      <c r="A26" s="298"/>
      <c r="B26" s="300"/>
      <c r="C26" s="302"/>
      <c r="D26" s="104" t="s">
        <v>390</v>
      </c>
      <c r="E26" s="101"/>
      <c r="F26" s="103" t="s">
        <v>105</v>
      </c>
      <c r="G26" s="150">
        <v>0</v>
      </c>
      <c r="H26" s="151">
        <v>0</v>
      </c>
      <c r="I26" s="151">
        <v>0</v>
      </c>
      <c r="J26" s="151">
        <v>0</v>
      </c>
      <c r="K26" s="151">
        <v>0</v>
      </c>
      <c r="L26" s="151">
        <v>0</v>
      </c>
      <c r="M26" s="151">
        <v>0</v>
      </c>
      <c r="N26" s="151">
        <v>0</v>
      </c>
      <c r="O26" s="151">
        <v>0</v>
      </c>
      <c r="P26" s="151">
        <v>0</v>
      </c>
      <c r="Q26" s="35">
        <f t="shared" si="1"/>
        <v>0</v>
      </c>
      <c r="R26" s="101"/>
      <c r="S26" s="103" t="str">
        <f t="shared" ca="1" si="4"/>
        <v>#</v>
      </c>
      <c r="T26" s="106">
        <v>0</v>
      </c>
      <c r="U26" s="101"/>
      <c r="V26" s="103" t="str">
        <f t="shared" ca="1" si="5"/>
        <v>#</v>
      </c>
      <c r="W26" s="150">
        <v>0</v>
      </c>
      <c r="X26" s="151">
        <v>0</v>
      </c>
      <c r="Y26" s="151">
        <v>0</v>
      </c>
      <c r="Z26" s="151">
        <v>0</v>
      </c>
      <c r="AA26" s="151">
        <v>0</v>
      </c>
      <c r="AB26" s="151">
        <v>0</v>
      </c>
      <c r="AC26" s="151">
        <v>0</v>
      </c>
      <c r="AD26" s="151">
        <v>0</v>
      </c>
      <c r="AE26" s="151">
        <v>0</v>
      </c>
      <c r="AF26" s="151">
        <v>0</v>
      </c>
      <c r="AG26" s="35">
        <f t="shared" si="2"/>
        <v>0</v>
      </c>
      <c r="AH26" s="101"/>
      <c r="AI26" s="103" t="str">
        <f t="shared" ca="1" si="6"/>
        <v>#</v>
      </c>
      <c r="AJ26" s="150">
        <v>0</v>
      </c>
      <c r="AK26" s="151">
        <v>0</v>
      </c>
      <c r="AL26" s="151">
        <v>0</v>
      </c>
      <c r="AM26" s="151">
        <v>0</v>
      </c>
      <c r="AN26" s="151">
        <v>0</v>
      </c>
      <c r="AO26" s="151">
        <v>0</v>
      </c>
      <c r="AP26" s="151">
        <v>0</v>
      </c>
      <c r="AQ26" s="151">
        <v>0</v>
      </c>
      <c r="AR26" s="151">
        <v>0</v>
      </c>
      <c r="AS26" s="151">
        <v>0</v>
      </c>
      <c r="AT26" s="35">
        <f t="shared" si="3"/>
        <v>0</v>
      </c>
      <c r="AU26" s="103" t="str">
        <f t="shared" si="7"/>
        <v>OK</v>
      </c>
    </row>
    <row r="27" spans="1:47" s="112" customFormat="1" ht="14.25">
      <c r="A27" s="298"/>
      <c r="B27" s="300"/>
      <c r="C27" s="302"/>
      <c r="D27" s="104" t="s">
        <v>110</v>
      </c>
      <c r="E27" s="101"/>
      <c r="F27" s="103" t="s">
        <v>105</v>
      </c>
      <c r="G27" s="150">
        <v>0</v>
      </c>
      <c r="H27" s="151">
        <v>0</v>
      </c>
      <c r="I27" s="151">
        <v>0</v>
      </c>
      <c r="J27" s="151">
        <v>0</v>
      </c>
      <c r="K27" s="151">
        <v>0</v>
      </c>
      <c r="L27" s="151">
        <v>0</v>
      </c>
      <c r="M27" s="151">
        <v>0</v>
      </c>
      <c r="N27" s="151">
        <v>0</v>
      </c>
      <c r="O27" s="151">
        <v>0</v>
      </c>
      <c r="P27" s="151">
        <v>0</v>
      </c>
      <c r="Q27" s="35">
        <f t="shared" si="1"/>
        <v>0</v>
      </c>
      <c r="R27" s="101"/>
      <c r="S27" s="103" t="str">
        <f t="shared" ca="1" si="4"/>
        <v>#</v>
      </c>
      <c r="T27" s="106">
        <v>0</v>
      </c>
      <c r="U27" s="101"/>
      <c r="V27" s="103" t="str">
        <f t="shared" ca="1" si="5"/>
        <v>#</v>
      </c>
      <c r="W27" s="150">
        <v>0</v>
      </c>
      <c r="X27" s="151">
        <v>0</v>
      </c>
      <c r="Y27" s="151">
        <v>0</v>
      </c>
      <c r="Z27" s="151">
        <v>0</v>
      </c>
      <c r="AA27" s="151">
        <v>0</v>
      </c>
      <c r="AB27" s="151">
        <v>0</v>
      </c>
      <c r="AC27" s="151">
        <v>0</v>
      </c>
      <c r="AD27" s="151">
        <v>0</v>
      </c>
      <c r="AE27" s="151">
        <v>0</v>
      </c>
      <c r="AF27" s="151">
        <v>0</v>
      </c>
      <c r="AG27" s="35">
        <f t="shared" si="2"/>
        <v>0</v>
      </c>
      <c r="AH27" s="101"/>
      <c r="AI27" s="103" t="str">
        <f t="shared" ca="1" si="6"/>
        <v>#</v>
      </c>
      <c r="AJ27" s="150">
        <v>0</v>
      </c>
      <c r="AK27" s="151">
        <v>0</v>
      </c>
      <c r="AL27" s="151">
        <v>0</v>
      </c>
      <c r="AM27" s="151">
        <v>0</v>
      </c>
      <c r="AN27" s="151">
        <v>0</v>
      </c>
      <c r="AO27" s="151">
        <v>0</v>
      </c>
      <c r="AP27" s="151">
        <v>0</v>
      </c>
      <c r="AQ27" s="151">
        <v>0</v>
      </c>
      <c r="AR27" s="151">
        <v>0</v>
      </c>
      <c r="AS27" s="151">
        <v>0</v>
      </c>
      <c r="AT27" s="35">
        <f t="shared" si="3"/>
        <v>0</v>
      </c>
      <c r="AU27" s="103" t="str">
        <f t="shared" si="7"/>
        <v>OK</v>
      </c>
    </row>
    <row r="28" spans="1:47" s="112" customFormat="1" ht="14.25">
      <c r="A28" s="298"/>
      <c r="B28" s="300"/>
      <c r="C28" s="302"/>
      <c r="D28" s="104" t="str">
        <f>'N1.1_Intervention_Definitions'!A17</f>
        <v>Indirect Intervention</v>
      </c>
      <c r="E28" s="101"/>
      <c r="F28" s="103" t="s">
        <v>105</v>
      </c>
      <c r="G28" s="150">
        <v>0</v>
      </c>
      <c r="H28" s="151">
        <v>0</v>
      </c>
      <c r="I28" s="151">
        <v>0</v>
      </c>
      <c r="J28" s="151">
        <v>0</v>
      </c>
      <c r="K28" s="151">
        <v>0</v>
      </c>
      <c r="L28" s="151">
        <v>0</v>
      </c>
      <c r="M28" s="151">
        <v>0</v>
      </c>
      <c r="N28" s="151">
        <v>0</v>
      </c>
      <c r="O28" s="151">
        <v>0</v>
      </c>
      <c r="P28" s="151">
        <v>0</v>
      </c>
      <c r="Q28" s="35">
        <f t="shared" si="1"/>
        <v>0</v>
      </c>
      <c r="R28" s="101"/>
      <c r="S28" s="103" t="str">
        <f t="shared" ca="1" si="4"/>
        <v>#</v>
      </c>
      <c r="T28" s="106">
        <v>0</v>
      </c>
      <c r="U28" s="101"/>
      <c r="V28" s="103" t="str">
        <f t="shared" ca="1" si="5"/>
        <v>#</v>
      </c>
      <c r="W28" s="150">
        <v>0</v>
      </c>
      <c r="X28" s="151">
        <v>0</v>
      </c>
      <c r="Y28" s="151">
        <v>0</v>
      </c>
      <c r="Z28" s="151">
        <v>0</v>
      </c>
      <c r="AA28" s="151">
        <v>0</v>
      </c>
      <c r="AB28" s="151">
        <v>0</v>
      </c>
      <c r="AC28" s="151">
        <v>0</v>
      </c>
      <c r="AD28" s="151">
        <v>0</v>
      </c>
      <c r="AE28" s="151">
        <v>0</v>
      </c>
      <c r="AF28" s="151">
        <v>0</v>
      </c>
      <c r="AG28" s="35">
        <f t="shared" si="2"/>
        <v>0</v>
      </c>
      <c r="AH28" s="101"/>
      <c r="AI28" s="103" t="str">
        <f t="shared" ca="1" si="6"/>
        <v>#</v>
      </c>
      <c r="AJ28" s="150">
        <v>0</v>
      </c>
      <c r="AK28" s="151">
        <v>0</v>
      </c>
      <c r="AL28" s="151">
        <v>0</v>
      </c>
      <c r="AM28" s="151">
        <v>0</v>
      </c>
      <c r="AN28" s="151">
        <v>0</v>
      </c>
      <c r="AO28" s="151">
        <v>0</v>
      </c>
      <c r="AP28" s="151">
        <v>0</v>
      </c>
      <c r="AQ28" s="151">
        <v>0</v>
      </c>
      <c r="AR28" s="151">
        <v>0</v>
      </c>
      <c r="AS28" s="151">
        <v>0</v>
      </c>
      <c r="AT28" s="35">
        <f t="shared" si="3"/>
        <v>0</v>
      </c>
      <c r="AU28" s="103" t="str">
        <f t="shared" si="7"/>
        <v>OK</v>
      </c>
    </row>
    <row r="29" spans="1:47" s="112" customFormat="1" ht="14.25">
      <c r="A29" s="298"/>
      <c r="B29" s="300"/>
      <c r="C29" s="302"/>
      <c r="D29" s="104" t="s">
        <v>109</v>
      </c>
      <c r="E29" s="101"/>
      <c r="F29" s="103" t="s">
        <v>105</v>
      </c>
      <c r="G29" s="34"/>
      <c r="H29" s="34"/>
      <c r="I29" s="34"/>
      <c r="J29" s="34"/>
      <c r="K29" s="34"/>
      <c r="L29" s="34"/>
      <c r="M29" s="34"/>
      <c r="N29" s="34"/>
      <c r="O29" s="34"/>
      <c r="P29" s="34"/>
      <c r="Q29" s="35">
        <f t="shared" si="1"/>
        <v>0</v>
      </c>
      <c r="R29" s="101"/>
      <c r="S29" s="103" t="str">
        <f t="shared" ca="1" si="4"/>
        <v>#</v>
      </c>
      <c r="T29" s="34"/>
      <c r="U29" s="101"/>
      <c r="V29" s="103" t="str">
        <f t="shared" ca="1" si="5"/>
        <v>#</v>
      </c>
      <c r="W29" s="34"/>
      <c r="X29" s="34"/>
      <c r="Y29" s="34"/>
      <c r="Z29" s="34"/>
      <c r="AA29" s="34"/>
      <c r="AB29" s="34"/>
      <c r="AC29" s="34"/>
      <c r="AD29" s="34"/>
      <c r="AE29" s="34"/>
      <c r="AF29" s="34"/>
      <c r="AG29" s="35">
        <f t="shared" si="2"/>
        <v>0</v>
      </c>
      <c r="AH29" s="101"/>
      <c r="AI29" s="103" t="str">
        <f t="shared" ca="1" si="6"/>
        <v>#</v>
      </c>
      <c r="AJ29" s="34"/>
      <c r="AK29" s="34"/>
      <c r="AL29" s="34"/>
      <c r="AM29" s="34"/>
      <c r="AN29" s="34"/>
      <c r="AO29" s="34"/>
      <c r="AP29" s="34"/>
      <c r="AQ29" s="34"/>
      <c r="AR29" s="34"/>
      <c r="AS29" s="34"/>
      <c r="AT29" s="35">
        <f t="shared" si="3"/>
        <v>0</v>
      </c>
      <c r="AU29" s="103" t="str">
        <f t="shared" si="7"/>
        <v>OK</v>
      </c>
    </row>
    <row r="30" spans="1:47" s="112" customFormat="1" ht="14.25">
      <c r="A30" s="298"/>
      <c r="B30" s="300"/>
      <c r="C30" s="302"/>
      <c r="D30" s="104" t="s">
        <v>108</v>
      </c>
      <c r="E30" s="101"/>
      <c r="F30" s="103" t="s">
        <v>105</v>
      </c>
      <c r="G30" s="34"/>
      <c r="H30" s="34"/>
      <c r="I30" s="34"/>
      <c r="J30" s="34"/>
      <c r="K30" s="34"/>
      <c r="L30" s="34"/>
      <c r="M30" s="34"/>
      <c r="N30" s="34"/>
      <c r="O30" s="34"/>
      <c r="P30" s="34"/>
      <c r="Q30" s="35">
        <f t="shared" si="1"/>
        <v>0</v>
      </c>
      <c r="R30" s="101"/>
      <c r="S30" s="103" t="str">
        <f t="shared" ca="1" si="4"/>
        <v>#</v>
      </c>
      <c r="T30" s="34"/>
      <c r="U30" s="101"/>
      <c r="V30" s="103" t="str">
        <f t="shared" ca="1" si="5"/>
        <v>#</v>
      </c>
      <c r="W30" s="34"/>
      <c r="X30" s="34"/>
      <c r="Y30" s="34"/>
      <c r="Z30" s="34"/>
      <c r="AA30" s="34"/>
      <c r="AB30" s="34"/>
      <c r="AC30" s="34"/>
      <c r="AD30" s="34"/>
      <c r="AE30" s="34"/>
      <c r="AF30" s="34"/>
      <c r="AG30" s="35">
        <f t="shared" si="2"/>
        <v>0</v>
      </c>
      <c r="AH30" s="101"/>
      <c r="AI30" s="103" t="str">
        <f t="shared" ca="1" si="6"/>
        <v>#</v>
      </c>
      <c r="AJ30" s="34"/>
      <c r="AK30" s="34"/>
      <c r="AL30" s="34"/>
      <c r="AM30" s="34"/>
      <c r="AN30" s="34"/>
      <c r="AO30" s="34"/>
      <c r="AP30" s="34"/>
      <c r="AQ30" s="34"/>
      <c r="AR30" s="34"/>
      <c r="AS30" s="34"/>
      <c r="AT30" s="35">
        <f t="shared" si="3"/>
        <v>0</v>
      </c>
      <c r="AU30" s="103" t="str">
        <f t="shared" si="7"/>
        <v>OK</v>
      </c>
    </row>
    <row r="31" spans="1:47" s="112" customFormat="1" ht="14.25">
      <c r="A31" s="298"/>
      <c r="B31" s="300"/>
      <c r="C31" s="302"/>
      <c r="D31" s="104" t="s">
        <v>58</v>
      </c>
      <c r="E31" s="101"/>
      <c r="F31" s="103" t="s">
        <v>105</v>
      </c>
      <c r="G31" s="34"/>
      <c r="H31" s="34"/>
      <c r="I31" s="34"/>
      <c r="J31" s="34"/>
      <c r="K31" s="34"/>
      <c r="L31" s="34"/>
      <c r="M31" s="34"/>
      <c r="N31" s="34"/>
      <c r="O31" s="34"/>
      <c r="P31" s="34"/>
      <c r="Q31" s="35">
        <f t="shared" si="1"/>
        <v>0</v>
      </c>
      <c r="R31" s="101"/>
      <c r="S31" s="103" t="str">
        <f t="shared" ca="1" si="4"/>
        <v>#</v>
      </c>
      <c r="T31" s="34"/>
      <c r="U31" s="101"/>
      <c r="V31" s="103" t="str">
        <f t="shared" ca="1" si="5"/>
        <v>#</v>
      </c>
      <c r="W31" s="34"/>
      <c r="X31" s="34"/>
      <c r="Y31" s="34"/>
      <c r="Z31" s="34"/>
      <c r="AA31" s="34"/>
      <c r="AB31" s="34"/>
      <c r="AC31" s="34"/>
      <c r="AD31" s="34"/>
      <c r="AE31" s="34"/>
      <c r="AF31" s="34"/>
      <c r="AG31" s="35">
        <f t="shared" si="2"/>
        <v>0</v>
      </c>
      <c r="AH31" s="101"/>
      <c r="AI31" s="103" t="str">
        <f t="shared" ca="1" si="6"/>
        <v>#</v>
      </c>
      <c r="AJ31" s="34"/>
      <c r="AK31" s="34"/>
      <c r="AL31" s="34"/>
      <c r="AM31" s="34"/>
      <c r="AN31" s="34"/>
      <c r="AO31" s="34"/>
      <c r="AP31" s="34"/>
      <c r="AQ31" s="34"/>
      <c r="AR31" s="34"/>
      <c r="AS31" s="34"/>
      <c r="AT31" s="35">
        <f t="shared" si="3"/>
        <v>0</v>
      </c>
      <c r="AU31" s="103" t="str">
        <f t="shared" si="7"/>
        <v>OK</v>
      </c>
    </row>
    <row r="32" spans="1:47" s="112" customFormat="1" ht="14.25">
      <c r="A32" s="298"/>
      <c r="B32" s="300"/>
      <c r="C32" s="302"/>
      <c r="D32" s="104" t="s">
        <v>107</v>
      </c>
      <c r="E32" s="101"/>
      <c r="F32" s="103" t="s">
        <v>105</v>
      </c>
      <c r="G32" s="34"/>
      <c r="H32" s="34"/>
      <c r="I32" s="34"/>
      <c r="J32" s="34"/>
      <c r="K32" s="34"/>
      <c r="L32" s="34"/>
      <c r="M32" s="34"/>
      <c r="N32" s="34"/>
      <c r="O32" s="34"/>
      <c r="P32" s="34"/>
      <c r="Q32" s="35">
        <f t="shared" si="1"/>
        <v>0</v>
      </c>
      <c r="R32" s="101"/>
      <c r="S32" s="103" t="str">
        <f t="shared" ca="1" si="4"/>
        <v>#</v>
      </c>
      <c r="T32" s="34"/>
      <c r="U32" s="101"/>
      <c r="V32" s="103" t="str">
        <f t="shared" ca="1" si="5"/>
        <v>#</v>
      </c>
      <c r="W32" s="34"/>
      <c r="X32" s="34"/>
      <c r="Y32" s="34"/>
      <c r="Z32" s="34"/>
      <c r="AA32" s="34"/>
      <c r="AB32" s="34"/>
      <c r="AC32" s="34"/>
      <c r="AD32" s="34"/>
      <c r="AE32" s="34"/>
      <c r="AF32" s="34"/>
      <c r="AG32" s="35">
        <f t="shared" si="2"/>
        <v>0</v>
      </c>
      <c r="AH32" s="101"/>
      <c r="AI32" s="103" t="str">
        <f t="shared" ca="1" si="6"/>
        <v>#</v>
      </c>
      <c r="AJ32" s="34"/>
      <c r="AK32" s="34"/>
      <c r="AL32" s="34"/>
      <c r="AM32" s="34"/>
      <c r="AN32" s="34"/>
      <c r="AO32" s="34"/>
      <c r="AP32" s="34"/>
      <c r="AQ32" s="34"/>
      <c r="AR32" s="34"/>
      <c r="AS32" s="34"/>
      <c r="AT32" s="35">
        <f t="shared" si="3"/>
        <v>0</v>
      </c>
      <c r="AU32" s="103" t="str">
        <f t="shared" si="7"/>
        <v>OK</v>
      </c>
    </row>
    <row r="33" spans="1:47" s="112" customFormat="1" ht="14.25">
      <c r="A33" s="298"/>
      <c r="B33" s="300"/>
      <c r="C33" s="302"/>
      <c r="D33" s="104" t="s">
        <v>106</v>
      </c>
      <c r="E33" s="101"/>
      <c r="F33" s="103" t="s">
        <v>105</v>
      </c>
      <c r="G33" s="150">
        <v>0</v>
      </c>
      <c r="H33" s="151">
        <v>0</v>
      </c>
      <c r="I33" s="151">
        <v>0</v>
      </c>
      <c r="J33" s="151">
        <v>0</v>
      </c>
      <c r="K33" s="151">
        <v>0</v>
      </c>
      <c r="L33" s="151">
        <v>0</v>
      </c>
      <c r="M33" s="151">
        <v>0</v>
      </c>
      <c r="N33" s="151">
        <v>0</v>
      </c>
      <c r="O33" s="151">
        <v>0</v>
      </c>
      <c r="P33" s="151">
        <v>0</v>
      </c>
      <c r="Q33" s="35">
        <f t="shared" si="1"/>
        <v>0</v>
      </c>
      <c r="R33" s="101"/>
      <c r="S33" s="103" t="str">
        <f t="shared" ca="1" si="4"/>
        <v>#</v>
      </c>
      <c r="T33" s="106">
        <v>0</v>
      </c>
      <c r="U33" s="101"/>
      <c r="V33" s="103" t="str">
        <f t="shared" ca="1" si="5"/>
        <v>#</v>
      </c>
      <c r="W33" s="150">
        <v>0</v>
      </c>
      <c r="X33" s="151">
        <v>0</v>
      </c>
      <c r="Y33" s="151">
        <v>0</v>
      </c>
      <c r="Z33" s="151">
        <v>0</v>
      </c>
      <c r="AA33" s="151">
        <v>0</v>
      </c>
      <c r="AB33" s="151">
        <v>0</v>
      </c>
      <c r="AC33" s="151">
        <v>0</v>
      </c>
      <c r="AD33" s="151">
        <v>0</v>
      </c>
      <c r="AE33" s="151">
        <v>0</v>
      </c>
      <c r="AF33" s="151">
        <v>0</v>
      </c>
      <c r="AG33" s="35">
        <f t="shared" si="2"/>
        <v>0</v>
      </c>
      <c r="AH33" s="101"/>
      <c r="AI33" s="103" t="str">
        <f t="shared" ca="1" si="6"/>
        <v>#</v>
      </c>
      <c r="AJ33" s="150">
        <v>0</v>
      </c>
      <c r="AK33" s="151">
        <v>0</v>
      </c>
      <c r="AL33" s="151">
        <v>0</v>
      </c>
      <c r="AM33" s="151">
        <v>0</v>
      </c>
      <c r="AN33" s="151">
        <v>0</v>
      </c>
      <c r="AO33" s="151">
        <v>0</v>
      </c>
      <c r="AP33" s="151">
        <v>0</v>
      </c>
      <c r="AQ33" s="151">
        <v>0</v>
      </c>
      <c r="AR33" s="151">
        <v>0</v>
      </c>
      <c r="AS33" s="151">
        <v>0</v>
      </c>
      <c r="AT33" s="35">
        <f t="shared" si="3"/>
        <v>0</v>
      </c>
      <c r="AU33" s="103" t="str">
        <f t="shared" si="7"/>
        <v>OK</v>
      </c>
    </row>
    <row r="34" spans="1:47" s="112" customFormat="1" ht="14.25">
      <c r="A34" s="298"/>
      <c r="B34" s="301"/>
      <c r="C34" s="105" t="s">
        <v>393</v>
      </c>
      <c r="D34" s="104"/>
      <c r="E34" s="101"/>
      <c r="F34" s="103" t="s">
        <v>105</v>
      </c>
      <c r="G34" s="35">
        <f t="shared" ref="G34:P34" si="8">SUM(G16:G33)</f>
        <v>6.2388068469765301E-2</v>
      </c>
      <c r="H34" s="35">
        <f t="shared" si="8"/>
        <v>82.94403689473846</v>
      </c>
      <c r="I34" s="35">
        <f t="shared" si="8"/>
        <v>54.539428088636228</v>
      </c>
      <c r="J34" s="35">
        <f t="shared" si="8"/>
        <v>24.014127017571631</v>
      </c>
      <c r="K34" s="35">
        <f t="shared" si="8"/>
        <v>47.206873900493036</v>
      </c>
      <c r="L34" s="35">
        <f t="shared" si="8"/>
        <v>0.96344519278496321</v>
      </c>
      <c r="M34" s="35">
        <f t="shared" si="8"/>
        <v>1.7763568394002505E-15</v>
      </c>
      <c r="N34" s="35">
        <f t="shared" si="8"/>
        <v>0.70456443709497307</v>
      </c>
      <c r="O34" s="35">
        <f t="shared" si="8"/>
        <v>0</v>
      </c>
      <c r="P34" s="35">
        <f t="shared" si="8"/>
        <v>83.084760996166608</v>
      </c>
      <c r="Q34" s="94">
        <f t="shared" si="1"/>
        <v>293.51962459595569</v>
      </c>
      <c r="R34" s="101"/>
      <c r="S34" s="103" t="str">
        <f t="shared" ca="1" si="4"/>
        <v>#</v>
      </c>
      <c r="T34" s="103"/>
      <c r="U34" s="101"/>
      <c r="V34" s="103" t="str">
        <f t="shared" ca="1" si="5"/>
        <v>#</v>
      </c>
      <c r="W34" s="35">
        <f t="shared" ref="W34:AF34" si="9">SUM(W16:W33)</f>
        <v>242</v>
      </c>
      <c r="X34" s="35">
        <f t="shared" si="9"/>
        <v>2562</v>
      </c>
      <c r="Y34" s="35">
        <f t="shared" si="9"/>
        <v>408</v>
      </c>
      <c r="Z34" s="35">
        <f t="shared" si="9"/>
        <v>101</v>
      </c>
      <c r="AA34" s="35">
        <f t="shared" si="9"/>
        <v>118</v>
      </c>
      <c r="AB34" s="35">
        <f t="shared" si="9"/>
        <v>2</v>
      </c>
      <c r="AC34" s="35">
        <f t="shared" si="9"/>
        <v>0</v>
      </c>
      <c r="AD34" s="35">
        <f t="shared" si="9"/>
        <v>1</v>
      </c>
      <c r="AE34" s="35">
        <f t="shared" si="9"/>
        <v>0</v>
      </c>
      <c r="AF34" s="35">
        <f t="shared" si="9"/>
        <v>63</v>
      </c>
      <c r="AG34" s="94">
        <f>SUM(W34:AF34)</f>
        <v>3497</v>
      </c>
      <c r="AH34" s="101"/>
      <c r="AI34" s="103" t="str">
        <f t="shared" ca="1" si="6"/>
        <v>#</v>
      </c>
      <c r="AJ34" s="35">
        <f t="shared" ref="AJ34:AS34" si="10">SUM(AJ16:AJ33)</f>
        <v>2067</v>
      </c>
      <c r="AK34" s="35">
        <f t="shared" si="10"/>
        <v>938</v>
      </c>
      <c r="AL34" s="35">
        <f t="shared" si="10"/>
        <v>122</v>
      </c>
      <c r="AM34" s="35">
        <f t="shared" si="10"/>
        <v>43</v>
      </c>
      <c r="AN34" s="35">
        <f t="shared" si="10"/>
        <v>12</v>
      </c>
      <c r="AO34" s="35">
        <f t="shared" si="10"/>
        <v>24</v>
      </c>
      <c r="AP34" s="35">
        <f t="shared" si="10"/>
        <v>3</v>
      </c>
      <c r="AQ34" s="35">
        <f t="shared" si="10"/>
        <v>5</v>
      </c>
      <c r="AR34" s="35">
        <f t="shared" si="10"/>
        <v>274</v>
      </c>
      <c r="AS34" s="35">
        <f t="shared" si="10"/>
        <v>9</v>
      </c>
      <c r="AT34" s="94">
        <f>SUM(AJ34:AS34)</f>
        <v>3497</v>
      </c>
      <c r="AU34" s="103" t="str">
        <f t="shared" si="7"/>
        <v>OK</v>
      </c>
    </row>
    <row r="35" spans="1:47" ht="15" thickBot="1">
      <c r="A35" s="299" t="s">
        <v>25</v>
      </c>
      <c r="B35" s="299" t="s">
        <v>385</v>
      </c>
      <c r="C35" s="111"/>
      <c r="D35" s="104"/>
      <c r="F35" s="110" t="s">
        <v>53</v>
      </c>
      <c r="G35" s="109" t="s">
        <v>14</v>
      </c>
      <c r="H35" s="21" t="s">
        <v>15</v>
      </c>
      <c r="I35" s="22" t="s">
        <v>16</v>
      </c>
      <c r="J35" s="23" t="s">
        <v>17</v>
      </c>
      <c r="K35" s="24" t="s">
        <v>18</v>
      </c>
      <c r="L35" s="25" t="s">
        <v>19</v>
      </c>
      <c r="M35" s="26" t="s">
        <v>20</v>
      </c>
      <c r="N35" s="29" t="s">
        <v>21</v>
      </c>
      <c r="O35" s="27" t="s">
        <v>22</v>
      </c>
      <c r="P35" s="31" t="s">
        <v>23</v>
      </c>
      <c r="Q35" s="108" t="s">
        <v>29</v>
      </c>
      <c r="S35" s="110" t="s">
        <v>53</v>
      </c>
      <c r="T35" s="110" t="s">
        <v>94</v>
      </c>
      <c r="V35" s="110" t="s">
        <v>53</v>
      </c>
      <c r="W35" s="109" t="s">
        <v>14</v>
      </c>
      <c r="X35" s="21" t="s">
        <v>15</v>
      </c>
      <c r="Y35" s="22" t="s">
        <v>16</v>
      </c>
      <c r="Z35" s="23" t="s">
        <v>17</v>
      </c>
      <c r="AA35" s="24" t="s">
        <v>18</v>
      </c>
      <c r="AB35" s="25" t="s">
        <v>19</v>
      </c>
      <c r="AC35" s="26" t="s">
        <v>20</v>
      </c>
      <c r="AD35" s="29" t="s">
        <v>21</v>
      </c>
      <c r="AE35" s="27" t="s">
        <v>22</v>
      </c>
      <c r="AF35" s="31" t="s">
        <v>23</v>
      </c>
      <c r="AG35" s="108" t="s">
        <v>29</v>
      </c>
      <c r="AI35" s="110" t="s">
        <v>53</v>
      </c>
      <c r="AJ35" s="109" t="s">
        <v>5</v>
      </c>
      <c r="AK35" s="21" t="s">
        <v>6</v>
      </c>
      <c r="AL35" s="22" t="s">
        <v>7</v>
      </c>
      <c r="AM35" s="23" t="s">
        <v>8</v>
      </c>
      <c r="AN35" s="24" t="s">
        <v>9</v>
      </c>
      <c r="AO35" s="25" t="s">
        <v>116</v>
      </c>
      <c r="AP35" s="26" t="s">
        <v>117</v>
      </c>
      <c r="AQ35" s="29" t="s">
        <v>118</v>
      </c>
      <c r="AR35" s="27" t="s">
        <v>119</v>
      </c>
      <c r="AS35" s="31" t="s">
        <v>120</v>
      </c>
      <c r="AT35" s="108" t="s">
        <v>29</v>
      </c>
      <c r="AU35" s="108" t="s">
        <v>47</v>
      </c>
    </row>
    <row r="36" spans="1:47" ht="14.25">
      <c r="A36" s="300"/>
      <c r="B36" s="300"/>
      <c r="C36" s="107" t="s">
        <v>394</v>
      </c>
      <c r="D36" s="104"/>
      <c r="F36" s="103" t="s">
        <v>205</v>
      </c>
      <c r="G36" s="103"/>
      <c r="H36" s="103"/>
      <c r="I36" s="103"/>
      <c r="J36" s="103"/>
      <c r="K36" s="103"/>
      <c r="L36" s="103"/>
      <c r="M36" s="103"/>
      <c r="N36" s="103"/>
      <c r="O36" s="103"/>
      <c r="P36" s="151">
        <v>3349.850774672886</v>
      </c>
      <c r="Q36" s="35">
        <f t="shared" ref="Q36:Q54" si="11">SUM(G36:P36)</f>
        <v>3349.850774672886</v>
      </c>
      <c r="S36" s="103"/>
      <c r="T36" s="34"/>
      <c r="V36" s="103"/>
      <c r="W36" s="34"/>
      <c r="X36" s="34"/>
      <c r="Y36" s="34"/>
      <c r="Z36" s="34"/>
      <c r="AA36" s="34"/>
      <c r="AB36" s="34"/>
      <c r="AC36" s="34"/>
      <c r="AD36" s="34"/>
      <c r="AE36" s="34"/>
      <c r="AF36" s="34"/>
      <c r="AG36" s="35">
        <f t="shared" ref="AG36:AG55" si="12">SUM(W36:AF36)</f>
        <v>0</v>
      </c>
      <c r="AI36" s="103"/>
      <c r="AJ36" s="34"/>
      <c r="AK36" s="34"/>
      <c r="AL36" s="34"/>
      <c r="AM36" s="34"/>
      <c r="AN36" s="34"/>
      <c r="AO36" s="34"/>
      <c r="AP36" s="34"/>
      <c r="AQ36" s="34"/>
      <c r="AR36" s="34"/>
      <c r="AS36" s="34"/>
      <c r="AT36" s="35">
        <f t="shared" ref="AT36:AT55" si="13">SUM(AJ36:AS36)</f>
        <v>0</v>
      </c>
      <c r="AU36" s="103"/>
    </row>
    <row r="37" spans="1:47" ht="14.25">
      <c r="A37" s="300"/>
      <c r="B37" s="300"/>
      <c r="C37" s="105" t="s">
        <v>223</v>
      </c>
      <c r="D37" s="104"/>
      <c r="F37" s="103" t="s">
        <v>105</v>
      </c>
      <c r="G37" s="35">
        <f>G34</f>
        <v>6.2388068469765301E-2</v>
      </c>
      <c r="H37" s="35">
        <f t="shared" ref="H37:P37" si="14">H34</f>
        <v>82.94403689473846</v>
      </c>
      <c r="I37" s="35">
        <f t="shared" si="14"/>
        <v>54.539428088636228</v>
      </c>
      <c r="J37" s="35">
        <f t="shared" si="14"/>
        <v>24.014127017571631</v>
      </c>
      <c r="K37" s="35">
        <f t="shared" si="14"/>
        <v>47.206873900493036</v>
      </c>
      <c r="L37" s="35">
        <f t="shared" si="14"/>
        <v>0.96344519278496321</v>
      </c>
      <c r="M37" s="35">
        <f t="shared" si="14"/>
        <v>1.7763568394002505E-15</v>
      </c>
      <c r="N37" s="35">
        <f t="shared" si="14"/>
        <v>0.70456443709497307</v>
      </c>
      <c r="O37" s="35">
        <f t="shared" si="14"/>
        <v>0</v>
      </c>
      <c r="P37" s="35">
        <f t="shared" si="14"/>
        <v>83.084760996166608</v>
      </c>
      <c r="Q37" s="35">
        <f t="shared" si="11"/>
        <v>293.51962459595569</v>
      </c>
      <c r="S37" s="103" t="str">
        <f ca="1">$X$12</f>
        <v>#</v>
      </c>
      <c r="T37" s="34"/>
      <c r="V37" s="103" t="str">
        <f ca="1">$X$12</f>
        <v>#</v>
      </c>
      <c r="W37" s="35">
        <f t="shared" ref="W37:AF37" si="15">W34</f>
        <v>242</v>
      </c>
      <c r="X37" s="35">
        <f t="shared" si="15"/>
        <v>2562</v>
      </c>
      <c r="Y37" s="35">
        <f t="shared" si="15"/>
        <v>408</v>
      </c>
      <c r="Z37" s="35">
        <f t="shared" si="15"/>
        <v>101</v>
      </c>
      <c r="AA37" s="35">
        <f t="shared" si="15"/>
        <v>118</v>
      </c>
      <c r="AB37" s="35">
        <f t="shared" si="15"/>
        <v>2</v>
      </c>
      <c r="AC37" s="35">
        <f t="shared" si="15"/>
        <v>0</v>
      </c>
      <c r="AD37" s="35">
        <f t="shared" si="15"/>
        <v>1</v>
      </c>
      <c r="AE37" s="35">
        <f t="shared" si="15"/>
        <v>0</v>
      </c>
      <c r="AF37" s="35">
        <f t="shared" si="15"/>
        <v>63</v>
      </c>
      <c r="AG37" s="35">
        <f t="shared" si="12"/>
        <v>3497</v>
      </c>
      <c r="AI37" s="103" t="str">
        <f ca="1">$X$12</f>
        <v>#</v>
      </c>
      <c r="AJ37" s="35">
        <f t="shared" ref="AJ37:AS37" si="16">AJ34</f>
        <v>2067</v>
      </c>
      <c r="AK37" s="35">
        <f t="shared" si="16"/>
        <v>938</v>
      </c>
      <c r="AL37" s="35">
        <f t="shared" si="16"/>
        <v>122</v>
      </c>
      <c r="AM37" s="35">
        <f t="shared" si="16"/>
        <v>43</v>
      </c>
      <c r="AN37" s="35">
        <f t="shared" si="16"/>
        <v>12</v>
      </c>
      <c r="AO37" s="35">
        <f t="shared" si="16"/>
        <v>24</v>
      </c>
      <c r="AP37" s="35">
        <f t="shared" si="16"/>
        <v>3</v>
      </c>
      <c r="AQ37" s="35">
        <f t="shared" si="16"/>
        <v>5</v>
      </c>
      <c r="AR37" s="35">
        <f t="shared" si="16"/>
        <v>274</v>
      </c>
      <c r="AS37" s="35">
        <f t="shared" si="16"/>
        <v>9</v>
      </c>
      <c r="AT37" s="35">
        <f t="shared" si="13"/>
        <v>3497</v>
      </c>
      <c r="AU37" s="103" t="str">
        <f>IF(ABS(AG37-AT37)&lt;0.01,"OK","Error")</f>
        <v>OK</v>
      </c>
    </row>
    <row r="38" spans="1:47" ht="14.25">
      <c r="A38" s="300"/>
      <c r="B38" s="300"/>
      <c r="C38" s="302" t="s">
        <v>115</v>
      </c>
      <c r="D38" s="104" t="s">
        <v>206</v>
      </c>
      <c r="F38" s="103" t="s">
        <v>105</v>
      </c>
      <c r="G38" s="150">
        <v>0</v>
      </c>
      <c r="H38" s="150">
        <v>0</v>
      </c>
      <c r="I38" s="150">
        <v>0</v>
      </c>
      <c r="J38" s="150">
        <v>0</v>
      </c>
      <c r="K38" s="150">
        <v>0</v>
      </c>
      <c r="L38" s="150">
        <v>0</v>
      </c>
      <c r="M38" s="150">
        <v>0</v>
      </c>
      <c r="N38" s="150">
        <v>0</v>
      </c>
      <c r="O38" s="150">
        <v>0</v>
      </c>
      <c r="P38" s="150">
        <v>0</v>
      </c>
      <c r="Q38" s="35">
        <f t="shared" si="11"/>
        <v>0</v>
      </c>
      <c r="S38" s="103" t="str">
        <f t="shared" ref="S38:S55" ca="1" si="17">$X$12</f>
        <v>#</v>
      </c>
      <c r="T38" s="106">
        <v>0</v>
      </c>
      <c r="V38" s="103" t="str">
        <f t="shared" ref="V38:V55" ca="1" si="18">$X$12</f>
        <v>#</v>
      </c>
      <c r="W38" s="150">
        <v>0</v>
      </c>
      <c r="X38" s="150">
        <v>0</v>
      </c>
      <c r="Y38" s="150">
        <v>0</v>
      </c>
      <c r="Z38" s="150">
        <v>0</v>
      </c>
      <c r="AA38" s="150">
        <v>0</v>
      </c>
      <c r="AB38" s="150">
        <v>0</v>
      </c>
      <c r="AC38" s="150">
        <v>0</v>
      </c>
      <c r="AD38" s="150">
        <v>0</v>
      </c>
      <c r="AE38" s="150">
        <v>0</v>
      </c>
      <c r="AF38" s="150">
        <v>0</v>
      </c>
      <c r="AG38" s="35">
        <f t="shared" si="12"/>
        <v>0</v>
      </c>
      <c r="AI38" s="103" t="str">
        <f t="shared" ref="AI38:AI55" ca="1" si="19">$X$12</f>
        <v>#</v>
      </c>
      <c r="AJ38" s="150">
        <v>0</v>
      </c>
      <c r="AK38" s="150">
        <v>0</v>
      </c>
      <c r="AL38" s="150">
        <v>0</v>
      </c>
      <c r="AM38" s="150">
        <v>0</v>
      </c>
      <c r="AN38" s="150">
        <v>0</v>
      </c>
      <c r="AO38" s="150">
        <v>0</v>
      </c>
      <c r="AP38" s="150">
        <v>0</v>
      </c>
      <c r="AQ38" s="150">
        <v>0</v>
      </c>
      <c r="AR38" s="150">
        <v>0</v>
      </c>
      <c r="AS38" s="150">
        <v>0</v>
      </c>
      <c r="AT38" s="35">
        <f t="shared" si="13"/>
        <v>0</v>
      </c>
      <c r="AU38" s="103" t="str">
        <f t="shared" ref="AU38:AU55" si="20">IF(ABS(AG38-AT38)&lt;0.01,"OK","Error")</f>
        <v>OK</v>
      </c>
    </row>
    <row r="39" spans="1:47" ht="14.25">
      <c r="A39" s="300"/>
      <c r="B39" s="300"/>
      <c r="C39" s="302"/>
      <c r="D39" s="104" t="s">
        <v>207</v>
      </c>
      <c r="F39" s="103" t="s">
        <v>105</v>
      </c>
      <c r="G39" s="150">
        <v>0</v>
      </c>
      <c r="H39" s="151">
        <v>0</v>
      </c>
      <c r="I39" s="151">
        <v>0</v>
      </c>
      <c r="J39" s="151">
        <v>0</v>
      </c>
      <c r="K39" s="151">
        <v>0</v>
      </c>
      <c r="L39" s="151">
        <v>0</v>
      </c>
      <c r="M39" s="151">
        <v>0</v>
      </c>
      <c r="N39" s="151">
        <v>0</v>
      </c>
      <c r="O39" s="151">
        <v>0</v>
      </c>
      <c r="P39" s="151">
        <v>0</v>
      </c>
      <c r="Q39" s="35">
        <f t="shared" si="11"/>
        <v>0</v>
      </c>
      <c r="S39" s="103" t="str">
        <f t="shared" ca="1" si="17"/>
        <v>#</v>
      </c>
      <c r="T39" s="106">
        <v>0</v>
      </c>
      <c r="V39" s="103" t="str">
        <f t="shared" ca="1" si="18"/>
        <v>#</v>
      </c>
      <c r="W39" s="150">
        <v>0</v>
      </c>
      <c r="X39" s="151">
        <v>0</v>
      </c>
      <c r="Y39" s="151">
        <v>0</v>
      </c>
      <c r="Z39" s="151">
        <v>0</v>
      </c>
      <c r="AA39" s="151">
        <v>0</v>
      </c>
      <c r="AB39" s="151">
        <v>0</v>
      </c>
      <c r="AC39" s="151">
        <v>0</v>
      </c>
      <c r="AD39" s="151">
        <v>0</v>
      </c>
      <c r="AE39" s="151">
        <v>0</v>
      </c>
      <c r="AF39" s="151">
        <v>0</v>
      </c>
      <c r="AG39" s="35">
        <f t="shared" si="12"/>
        <v>0</v>
      </c>
      <c r="AI39" s="103" t="str">
        <f t="shared" ca="1" si="19"/>
        <v>#</v>
      </c>
      <c r="AJ39" s="150">
        <v>0</v>
      </c>
      <c r="AK39" s="151">
        <v>0</v>
      </c>
      <c r="AL39" s="151">
        <v>0</v>
      </c>
      <c r="AM39" s="151">
        <v>0</v>
      </c>
      <c r="AN39" s="151">
        <v>0</v>
      </c>
      <c r="AO39" s="151">
        <v>0</v>
      </c>
      <c r="AP39" s="151">
        <v>0</v>
      </c>
      <c r="AQ39" s="151">
        <v>0</v>
      </c>
      <c r="AR39" s="151">
        <v>0</v>
      </c>
      <c r="AS39" s="151">
        <v>0</v>
      </c>
      <c r="AT39" s="35">
        <f t="shared" si="13"/>
        <v>0</v>
      </c>
      <c r="AU39" s="103" t="str">
        <f t="shared" si="20"/>
        <v>OK</v>
      </c>
    </row>
    <row r="40" spans="1:47" ht="14.25">
      <c r="A40" s="300"/>
      <c r="B40" s="300"/>
      <c r="C40" s="302"/>
      <c r="D40" s="104" t="s">
        <v>3</v>
      </c>
      <c r="F40" s="103" t="s">
        <v>105</v>
      </c>
      <c r="G40" s="150">
        <v>-5.0417014299204505E-2</v>
      </c>
      <c r="H40" s="151">
        <v>-7.3932336529528015</v>
      </c>
      <c r="I40" s="151">
        <v>8.5412031089347522</v>
      </c>
      <c r="J40" s="151">
        <v>-4.3735254713043634</v>
      </c>
      <c r="K40" s="151">
        <v>-25.463072226553294</v>
      </c>
      <c r="L40" s="151">
        <v>1.8215342086132504</v>
      </c>
      <c r="M40" s="151">
        <v>5.4789120078821805</v>
      </c>
      <c r="N40" s="151">
        <v>46.103419197438164</v>
      </c>
      <c r="O40" s="151">
        <v>0</v>
      </c>
      <c r="P40" s="151">
        <v>139.37824817995656</v>
      </c>
      <c r="Q40" s="35">
        <f t="shared" si="11"/>
        <v>164.04306833771523</v>
      </c>
      <c r="S40" s="103" t="str">
        <f t="shared" ca="1" si="17"/>
        <v>#</v>
      </c>
      <c r="T40" s="34"/>
      <c r="V40" s="103" t="str">
        <f t="shared" ca="1" si="18"/>
        <v>#</v>
      </c>
      <c r="W40" s="150">
        <v>-192</v>
      </c>
      <c r="X40" s="151">
        <v>52</v>
      </c>
      <c r="Y40" s="151">
        <v>66</v>
      </c>
      <c r="Z40" s="151">
        <v>-30</v>
      </c>
      <c r="AA40" s="151">
        <v>-58</v>
      </c>
      <c r="AB40" s="151">
        <v>4</v>
      </c>
      <c r="AC40" s="151">
        <v>9</v>
      </c>
      <c r="AD40" s="151">
        <v>68</v>
      </c>
      <c r="AE40" s="151">
        <v>0</v>
      </c>
      <c r="AF40" s="151">
        <v>78</v>
      </c>
      <c r="AG40" s="35">
        <f t="shared" si="12"/>
        <v>-3</v>
      </c>
      <c r="AI40" s="103" t="str">
        <f t="shared" ca="1" si="19"/>
        <v>#</v>
      </c>
      <c r="AJ40" s="150">
        <v>-146</v>
      </c>
      <c r="AK40" s="151">
        <v>-419</v>
      </c>
      <c r="AL40" s="151">
        <v>423</v>
      </c>
      <c r="AM40" s="151">
        <v>55</v>
      </c>
      <c r="AN40" s="151">
        <v>39</v>
      </c>
      <c r="AO40" s="151">
        <v>-19</v>
      </c>
      <c r="AP40" s="151">
        <v>53</v>
      </c>
      <c r="AQ40" s="151">
        <v>0</v>
      </c>
      <c r="AR40" s="151">
        <v>-271</v>
      </c>
      <c r="AS40" s="151">
        <v>282</v>
      </c>
      <c r="AT40" s="35">
        <f t="shared" si="13"/>
        <v>-3</v>
      </c>
      <c r="AU40" s="103" t="str">
        <f t="shared" si="20"/>
        <v>OK</v>
      </c>
    </row>
    <row r="41" spans="1:47" ht="14.25">
      <c r="A41" s="300"/>
      <c r="B41" s="300"/>
      <c r="C41" s="302"/>
      <c r="D41" s="104" t="s">
        <v>114</v>
      </c>
      <c r="F41" s="103" t="s">
        <v>105</v>
      </c>
      <c r="G41" s="150">
        <v>0</v>
      </c>
      <c r="H41" s="151">
        <v>0</v>
      </c>
      <c r="I41" s="151">
        <v>0</v>
      </c>
      <c r="J41" s="151">
        <v>0</v>
      </c>
      <c r="K41" s="151">
        <v>0</v>
      </c>
      <c r="L41" s="151">
        <v>0</v>
      </c>
      <c r="M41" s="151">
        <v>0</v>
      </c>
      <c r="N41" s="151">
        <v>0</v>
      </c>
      <c r="O41" s="151">
        <v>0</v>
      </c>
      <c r="P41" s="151">
        <v>0</v>
      </c>
      <c r="Q41" s="35">
        <f t="shared" si="11"/>
        <v>0</v>
      </c>
      <c r="S41" s="103" t="str">
        <f t="shared" ca="1" si="17"/>
        <v>#</v>
      </c>
      <c r="T41" s="106">
        <v>0</v>
      </c>
      <c r="V41" s="103" t="str">
        <f t="shared" ca="1" si="18"/>
        <v>#</v>
      </c>
      <c r="W41" s="150">
        <v>0</v>
      </c>
      <c r="X41" s="151">
        <v>0</v>
      </c>
      <c r="Y41" s="151">
        <v>0</v>
      </c>
      <c r="Z41" s="151">
        <v>0</v>
      </c>
      <c r="AA41" s="151">
        <v>0</v>
      </c>
      <c r="AB41" s="151">
        <v>0</v>
      </c>
      <c r="AC41" s="151">
        <v>0</v>
      </c>
      <c r="AD41" s="151">
        <v>0</v>
      </c>
      <c r="AE41" s="151">
        <v>0</v>
      </c>
      <c r="AF41" s="151">
        <v>0</v>
      </c>
      <c r="AG41" s="35">
        <f t="shared" si="12"/>
        <v>0</v>
      </c>
      <c r="AI41" s="103" t="str">
        <f t="shared" ca="1" si="19"/>
        <v>#</v>
      </c>
      <c r="AJ41" s="150">
        <v>0</v>
      </c>
      <c r="AK41" s="151">
        <v>0</v>
      </c>
      <c r="AL41" s="151">
        <v>0</v>
      </c>
      <c r="AM41" s="151">
        <v>0</v>
      </c>
      <c r="AN41" s="151">
        <v>0</v>
      </c>
      <c r="AO41" s="151">
        <v>0</v>
      </c>
      <c r="AP41" s="151">
        <v>0</v>
      </c>
      <c r="AQ41" s="151">
        <v>0</v>
      </c>
      <c r="AR41" s="151">
        <v>0</v>
      </c>
      <c r="AS41" s="151">
        <v>0</v>
      </c>
      <c r="AT41" s="35">
        <f t="shared" si="13"/>
        <v>0</v>
      </c>
      <c r="AU41" s="103" t="str">
        <f t="shared" si="20"/>
        <v>OK</v>
      </c>
    </row>
    <row r="42" spans="1:47" ht="14.25">
      <c r="A42" s="300"/>
      <c r="B42" s="300"/>
      <c r="C42" s="302"/>
      <c r="D42" s="104" t="s">
        <v>104</v>
      </c>
      <c r="F42" s="103" t="s">
        <v>105</v>
      </c>
      <c r="G42" s="34"/>
      <c r="H42" s="34"/>
      <c r="I42" s="34"/>
      <c r="J42" s="34"/>
      <c r="K42" s="34"/>
      <c r="L42" s="34"/>
      <c r="M42" s="34"/>
      <c r="N42" s="34"/>
      <c r="O42" s="34"/>
      <c r="P42" s="34"/>
      <c r="Q42" s="35">
        <f t="shared" si="11"/>
        <v>0</v>
      </c>
      <c r="S42" s="103" t="str">
        <f t="shared" ca="1" si="17"/>
        <v>#</v>
      </c>
      <c r="T42" s="34"/>
      <c r="V42" s="103" t="str">
        <f t="shared" ca="1" si="18"/>
        <v>#</v>
      </c>
      <c r="W42" s="34"/>
      <c r="X42" s="34"/>
      <c r="Y42" s="34"/>
      <c r="Z42" s="34"/>
      <c r="AA42" s="34"/>
      <c r="AB42" s="34"/>
      <c r="AC42" s="34"/>
      <c r="AD42" s="34"/>
      <c r="AE42" s="34"/>
      <c r="AF42" s="34"/>
      <c r="AG42" s="35">
        <f t="shared" si="12"/>
        <v>0</v>
      </c>
      <c r="AI42" s="103" t="str">
        <f t="shared" ca="1" si="19"/>
        <v>#</v>
      </c>
      <c r="AJ42" s="34"/>
      <c r="AK42" s="34"/>
      <c r="AL42" s="34"/>
      <c r="AM42" s="34"/>
      <c r="AN42" s="34"/>
      <c r="AO42" s="34"/>
      <c r="AP42" s="34"/>
      <c r="AQ42" s="34"/>
      <c r="AR42" s="34"/>
      <c r="AS42" s="34"/>
      <c r="AT42" s="35">
        <f t="shared" si="13"/>
        <v>0</v>
      </c>
      <c r="AU42" s="103" t="str">
        <f t="shared" si="20"/>
        <v>OK</v>
      </c>
    </row>
    <row r="43" spans="1:47" ht="14.25">
      <c r="A43" s="300"/>
      <c r="B43" s="300"/>
      <c r="C43" s="302"/>
      <c r="D43" s="104" t="s">
        <v>113</v>
      </c>
      <c r="F43" s="103" t="s">
        <v>105</v>
      </c>
      <c r="G43" s="150">
        <v>0</v>
      </c>
      <c r="H43" s="151">
        <v>10.682853642066808</v>
      </c>
      <c r="I43" s="151">
        <v>-6.9229660820556296</v>
      </c>
      <c r="J43" s="151">
        <v>-5.4607140003523682</v>
      </c>
      <c r="K43" s="151">
        <v>-19.285078800968019</v>
      </c>
      <c r="L43" s="151">
        <v>0</v>
      </c>
      <c r="M43" s="151">
        <v>0</v>
      </c>
      <c r="N43" s="151">
        <v>-37.509148532247231</v>
      </c>
      <c r="O43" s="151">
        <v>0</v>
      </c>
      <c r="P43" s="151">
        <v>-191.32240527026394</v>
      </c>
      <c r="Q43" s="35">
        <f t="shared" si="11"/>
        <v>-249.81745904382038</v>
      </c>
      <c r="S43" s="103" t="str">
        <f t="shared" ca="1" si="17"/>
        <v>#</v>
      </c>
      <c r="T43" s="106">
        <v>302</v>
      </c>
      <c r="V43" s="103" t="str">
        <f t="shared" ca="1" si="18"/>
        <v>#</v>
      </c>
      <c r="W43" s="150">
        <v>0</v>
      </c>
      <c r="X43" s="151">
        <v>296</v>
      </c>
      <c r="Y43" s="151">
        <v>-49</v>
      </c>
      <c r="Z43" s="151">
        <v>-18</v>
      </c>
      <c r="AA43" s="151">
        <v>-53</v>
      </c>
      <c r="AB43" s="151">
        <v>0</v>
      </c>
      <c r="AC43" s="151">
        <v>0</v>
      </c>
      <c r="AD43" s="151">
        <v>-55</v>
      </c>
      <c r="AE43" s="151">
        <v>0</v>
      </c>
      <c r="AF43" s="151">
        <v>-121</v>
      </c>
      <c r="AG43" s="35">
        <f t="shared" si="12"/>
        <v>0</v>
      </c>
      <c r="AI43" s="103" t="str">
        <f t="shared" ca="1" si="19"/>
        <v>#</v>
      </c>
      <c r="AJ43" s="150">
        <v>302</v>
      </c>
      <c r="AK43" s="151">
        <v>0</v>
      </c>
      <c r="AL43" s="151">
        <v>0</v>
      </c>
      <c r="AM43" s="151">
        <v>0</v>
      </c>
      <c r="AN43" s="151">
        <v>0</v>
      </c>
      <c r="AO43" s="151">
        <v>0</v>
      </c>
      <c r="AP43" s="151">
        <v>-20</v>
      </c>
      <c r="AQ43" s="151">
        <v>0</v>
      </c>
      <c r="AR43" s="151">
        <v>0</v>
      </c>
      <c r="AS43" s="151">
        <v>-282</v>
      </c>
      <c r="AT43" s="35">
        <f t="shared" si="13"/>
        <v>0</v>
      </c>
      <c r="AU43" s="103" t="str">
        <f t="shared" si="20"/>
        <v>OK</v>
      </c>
    </row>
    <row r="44" spans="1:47" ht="14.25">
      <c r="A44" s="300"/>
      <c r="B44" s="300"/>
      <c r="C44" s="302"/>
      <c r="D44" s="104" t="s">
        <v>389</v>
      </c>
      <c r="F44" s="103" t="s">
        <v>105</v>
      </c>
      <c r="G44" s="150">
        <v>0</v>
      </c>
      <c r="H44" s="151">
        <v>0</v>
      </c>
      <c r="I44" s="151">
        <v>0</v>
      </c>
      <c r="J44" s="151">
        <v>0</v>
      </c>
      <c r="K44" s="151">
        <v>0</v>
      </c>
      <c r="L44" s="151">
        <v>0</v>
      </c>
      <c r="M44" s="151">
        <v>0</v>
      </c>
      <c r="N44" s="151">
        <v>0</v>
      </c>
      <c r="O44" s="151">
        <v>0</v>
      </c>
      <c r="P44" s="151">
        <v>0</v>
      </c>
      <c r="Q44" s="35">
        <f t="shared" si="11"/>
        <v>0</v>
      </c>
      <c r="S44" s="103" t="str">
        <f t="shared" ca="1" si="17"/>
        <v>#</v>
      </c>
      <c r="T44" s="106">
        <v>0</v>
      </c>
      <c r="V44" s="103" t="str">
        <f t="shared" ca="1" si="18"/>
        <v>#</v>
      </c>
      <c r="W44" s="150">
        <v>0</v>
      </c>
      <c r="X44" s="151">
        <v>0</v>
      </c>
      <c r="Y44" s="151">
        <v>0</v>
      </c>
      <c r="Z44" s="151">
        <v>0</v>
      </c>
      <c r="AA44" s="151">
        <v>0</v>
      </c>
      <c r="AB44" s="151">
        <v>0</v>
      </c>
      <c r="AC44" s="151">
        <v>0</v>
      </c>
      <c r="AD44" s="151">
        <v>0</v>
      </c>
      <c r="AE44" s="151">
        <v>0</v>
      </c>
      <c r="AF44" s="151">
        <v>0</v>
      </c>
      <c r="AG44" s="35">
        <f t="shared" si="12"/>
        <v>0</v>
      </c>
      <c r="AI44" s="103" t="str">
        <f t="shared" ca="1" si="19"/>
        <v>#</v>
      </c>
      <c r="AJ44" s="150">
        <v>0</v>
      </c>
      <c r="AK44" s="151">
        <v>0</v>
      </c>
      <c r="AL44" s="151">
        <v>0</v>
      </c>
      <c r="AM44" s="151">
        <v>0</v>
      </c>
      <c r="AN44" s="151">
        <v>0</v>
      </c>
      <c r="AO44" s="151">
        <v>0</v>
      </c>
      <c r="AP44" s="151">
        <v>0</v>
      </c>
      <c r="AQ44" s="151">
        <v>0</v>
      </c>
      <c r="AR44" s="151">
        <v>0</v>
      </c>
      <c r="AS44" s="151">
        <v>0</v>
      </c>
      <c r="AT44" s="35">
        <f t="shared" si="13"/>
        <v>0</v>
      </c>
      <c r="AU44" s="103" t="str">
        <f t="shared" si="20"/>
        <v>OK</v>
      </c>
    </row>
    <row r="45" spans="1:47" ht="14.25">
      <c r="A45" s="300"/>
      <c r="B45" s="300"/>
      <c r="C45" s="302"/>
      <c r="D45" s="104" t="s">
        <v>112</v>
      </c>
      <c r="F45" s="103" t="s">
        <v>105</v>
      </c>
      <c r="G45" s="150">
        <v>0</v>
      </c>
      <c r="H45" s="151">
        <v>-7.925404491613261E-2</v>
      </c>
      <c r="I45" s="151">
        <v>0</v>
      </c>
      <c r="J45" s="151">
        <v>0</v>
      </c>
      <c r="K45" s="151">
        <v>0</v>
      </c>
      <c r="L45" s="151">
        <v>0</v>
      </c>
      <c r="M45" s="151">
        <v>0</v>
      </c>
      <c r="N45" s="151">
        <v>0</v>
      </c>
      <c r="O45" s="151">
        <v>0</v>
      </c>
      <c r="P45" s="151">
        <v>0</v>
      </c>
      <c r="Q45" s="35">
        <f t="shared" si="11"/>
        <v>-7.925404491613261E-2</v>
      </c>
      <c r="S45" s="103" t="str">
        <f t="shared" ca="1" si="17"/>
        <v>#</v>
      </c>
      <c r="T45" s="106">
        <v>33</v>
      </c>
      <c r="V45" s="103" t="str">
        <f t="shared" ca="1" si="18"/>
        <v>#</v>
      </c>
      <c r="W45" s="150">
        <v>0</v>
      </c>
      <c r="X45" s="151">
        <v>0</v>
      </c>
      <c r="Y45" s="151">
        <v>0</v>
      </c>
      <c r="Z45" s="151">
        <v>0</v>
      </c>
      <c r="AA45" s="151">
        <v>0</v>
      </c>
      <c r="AB45" s="151">
        <v>0</v>
      </c>
      <c r="AC45" s="151">
        <v>0</v>
      </c>
      <c r="AD45" s="151">
        <v>0</v>
      </c>
      <c r="AE45" s="151">
        <v>0</v>
      </c>
      <c r="AF45" s="151">
        <v>0</v>
      </c>
      <c r="AG45" s="35">
        <f t="shared" si="12"/>
        <v>0</v>
      </c>
      <c r="AI45" s="103" t="str">
        <f t="shared" ca="1" si="19"/>
        <v>#</v>
      </c>
      <c r="AJ45" s="150">
        <v>33</v>
      </c>
      <c r="AK45" s="151">
        <v>-16</v>
      </c>
      <c r="AL45" s="151">
        <v>-17</v>
      </c>
      <c r="AM45" s="151">
        <v>0</v>
      </c>
      <c r="AN45" s="151">
        <v>0</v>
      </c>
      <c r="AO45" s="151">
        <v>0</v>
      </c>
      <c r="AP45" s="151">
        <v>0</v>
      </c>
      <c r="AQ45" s="151">
        <v>0</v>
      </c>
      <c r="AR45" s="151">
        <v>0</v>
      </c>
      <c r="AS45" s="151">
        <v>0</v>
      </c>
      <c r="AT45" s="35">
        <f t="shared" si="13"/>
        <v>0</v>
      </c>
      <c r="AU45" s="103" t="str">
        <f t="shared" si="20"/>
        <v>OK</v>
      </c>
    </row>
    <row r="46" spans="1:47" ht="14.25">
      <c r="A46" s="300"/>
      <c r="B46" s="300"/>
      <c r="C46" s="302"/>
      <c r="D46" s="104" t="s">
        <v>111</v>
      </c>
      <c r="F46" s="103" t="s">
        <v>105</v>
      </c>
      <c r="G46" s="150">
        <v>0</v>
      </c>
      <c r="H46" s="151">
        <v>0</v>
      </c>
      <c r="I46" s="151">
        <v>0</v>
      </c>
      <c r="J46" s="151">
        <v>0</v>
      </c>
      <c r="K46" s="151">
        <v>0</v>
      </c>
      <c r="L46" s="151">
        <v>0</v>
      </c>
      <c r="M46" s="151">
        <v>0</v>
      </c>
      <c r="N46" s="151">
        <v>0</v>
      </c>
      <c r="O46" s="151">
        <v>0</v>
      </c>
      <c r="P46" s="151">
        <v>0</v>
      </c>
      <c r="Q46" s="35">
        <f t="shared" si="11"/>
        <v>0</v>
      </c>
      <c r="S46" s="103" t="str">
        <f t="shared" ca="1" si="17"/>
        <v>#</v>
      </c>
      <c r="T46" s="106">
        <v>0</v>
      </c>
      <c r="V46" s="103" t="str">
        <f t="shared" ca="1" si="18"/>
        <v>#</v>
      </c>
      <c r="W46" s="150">
        <v>0</v>
      </c>
      <c r="X46" s="151">
        <v>0</v>
      </c>
      <c r="Y46" s="151">
        <v>0</v>
      </c>
      <c r="Z46" s="151">
        <v>0</v>
      </c>
      <c r="AA46" s="151">
        <v>0</v>
      </c>
      <c r="AB46" s="151">
        <v>0</v>
      </c>
      <c r="AC46" s="151">
        <v>0</v>
      </c>
      <c r="AD46" s="151">
        <v>0</v>
      </c>
      <c r="AE46" s="151">
        <v>0</v>
      </c>
      <c r="AF46" s="151">
        <v>0</v>
      </c>
      <c r="AG46" s="35">
        <f t="shared" si="12"/>
        <v>0</v>
      </c>
      <c r="AI46" s="103" t="str">
        <f t="shared" ca="1" si="19"/>
        <v>#</v>
      </c>
      <c r="AJ46" s="150">
        <v>0</v>
      </c>
      <c r="AK46" s="151">
        <v>0</v>
      </c>
      <c r="AL46" s="151">
        <v>0</v>
      </c>
      <c r="AM46" s="151">
        <v>0</v>
      </c>
      <c r="AN46" s="151">
        <v>0</v>
      </c>
      <c r="AO46" s="151">
        <v>0</v>
      </c>
      <c r="AP46" s="151">
        <v>0</v>
      </c>
      <c r="AQ46" s="151">
        <v>0</v>
      </c>
      <c r="AR46" s="151">
        <v>0</v>
      </c>
      <c r="AS46" s="151">
        <v>0</v>
      </c>
      <c r="AT46" s="35">
        <f t="shared" si="13"/>
        <v>0</v>
      </c>
      <c r="AU46" s="103" t="str">
        <f t="shared" si="20"/>
        <v>OK</v>
      </c>
    </row>
    <row r="47" spans="1:47" ht="14.25">
      <c r="A47" s="300"/>
      <c r="B47" s="300"/>
      <c r="C47" s="302"/>
      <c r="D47" s="104" t="s">
        <v>390</v>
      </c>
      <c r="F47" s="103" t="s">
        <v>105</v>
      </c>
      <c r="G47" s="150">
        <v>0</v>
      </c>
      <c r="H47" s="151">
        <v>0</v>
      </c>
      <c r="I47" s="151">
        <v>0</v>
      </c>
      <c r="J47" s="151">
        <v>0</v>
      </c>
      <c r="K47" s="151">
        <v>0</v>
      </c>
      <c r="L47" s="151">
        <v>0</v>
      </c>
      <c r="M47" s="151">
        <v>0</v>
      </c>
      <c r="N47" s="151">
        <v>0</v>
      </c>
      <c r="O47" s="151">
        <v>0</v>
      </c>
      <c r="P47" s="151">
        <v>0</v>
      </c>
      <c r="Q47" s="35">
        <f t="shared" si="11"/>
        <v>0</v>
      </c>
      <c r="S47" s="103" t="str">
        <f t="shared" ca="1" si="17"/>
        <v>#</v>
      </c>
      <c r="T47" s="106">
        <v>0</v>
      </c>
      <c r="V47" s="103" t="str">
        <f t="shared" ca="1" si="18"/>
        <v>#</v>
      </c>
      <c r="W47" s="150">
        <v>0</v>
      </c>
      <c r="X47" s="151">
        <v>0</v>
      </c>
      <c r="Y47" s="151">
        <v>0</v>
      </c>
      <c r="Z47" s="151">
        <v>0</v>
      </c>
      <c r="AA47" s="151">
        <v>0</v>
      </c>
      <c r="AB47" s="151">
        <v>0</v>
      </c>
      <c r="AC47" s="151">
        <v>0</v>
      </c>
      <c r="AD47" s="151">
        <v>0</v>
      </c>
      <c r="AE47" s="151">
        <v>0</v>
      </c>
      <c r="AF47" s="151">
        <v>0</v>
      </c>
      <c r="AG47" s="35">
        <f t="shared" si="12"/>
        <v>0</v>
      </c>
      <c r="AI47" s="103" t="str">
        <f t="shared" ca="1" si="19"/>
        <v>#</v>
      </c>
      <c r="AJ47" s="150">
        <v>0</v>
      </c>
      <c r="AK47" s="151">
        <v>0</v>
      </c>
      <c r="AL47" s="151">
        <v>0</v>
      </c>
      <c r="AM47" s="151">
        <v>0</v>
      </c>
      <c r="AN47" s="151">
        <v>0</v>
      </c>
      <c r="AO47" s="151">
        <v>0</v>
      </c>
      <c r="AP47" s="151">
        <v>0</v>
      </c>
      <c r="AQ47" s="151">
        <v>0</v>
      </c>
      <c r="AR47" s="151">
        <v>0</v>
      </c>
      <c r="AS47" s="151">
        <v>0</v>
      </c>
      <c r="AT47" s="35">
        <f t="shared" si="13"/>
        <v>0</v>
      </c>
      <c r="AU47" s="103" t="str">
        <f t="shared" si="20"/>
        <v>OK</v>
      </c>
    </row>
    <row r="48" spans="1:47" ht="14.25">
      <c r="A48" s="300"/>
      <c r="B48" s="300"/>
      <c r="C48" s="302"/>
      <c r="D48" s="104" t="s">
        <v>110</v>
      </c>
      <c r="F48" s="103" t="s">
        <v>105</v>
      </c>
      <c r="G48" s="150">
        <v>0</v>
      </c>
      <c r="H48" s="151">
        <v>0</v>
      </c>
      <c r="I48" s="151">
        <v>0</v>
      </c>
      <c r="J48" s="151">
        <v>0</v>
      </c>
      <c r="K48" s="151">
        <v>0</v>
      </c>
      <c r="L48" s="151">
        <v>0</v>
      </c>
      <c r="M48" s="151">
        <v>0</v>
      </c>
      <c r="N48" s="151">
        <v>0</v>
      </c>
      <c r="O48" s="151">
        <v>0</v>
      </c>
      <c r="P48" s="151">
        <v>0</v>
      </c>
      <c r="Q48" s="35">
        <f t="shared" si="11"/>
        <v>0</v>
      </c>
      <c r="S48" s="103" t="str">
        <f t="shared" ca="1" si="17"/>
        <v>#</v>
      </c>
      <c r="T48" s="106">
        <v>0</v>
      </c>
      <c r="V48" s="103" t="str">
        <f t="shared" ca="1" si="18"/>
        <v>#</v>
      </c>
      <c r="W48" s="150">
        <v>0</v>
      </c>
      <c r="X48" s="151">
        <v>0</v>
      </c>
      <c r="Y48" s="151">
        <v>0</v>
      </c>
      <c r="Z48" s="151">
        <v>0</v>
      </c>
      <c r="AA48" s="151">
        <v>0</v>
      </c>
      <c r="AB48" s="151">
        <v>0</v>
      </c>
      <c r="AC48" s="151">
        <v>0</v>
      </c>
      <c r="AD48" s="151">
        <v>0</v>
      </c>
      <c r="AE48" s="151">
        <v>0</v>
      </c>
      <c r="AF48" s="151">
        <v>0</v>
      </c>
      <c r="AG48" s="35">
        <f t="shared" si="12"/>
        <v>0</v>
      </c>
      <c r="AI48" s="103" t="str">
        <f t="shared" ca="1" si="19"/>
        <v>#</v>
      </c>
      <c r="AJ48" s="150">
        <v>0</v>
      </c>
      <c r="AK48" s="151">
        <v>0</v>
      </c>
      <c r="AL48" s="151">
        <v>0</v>
      </c>
      <c r="AM48" s="151">
        <v>0</v>
      </c>
      <c r="AN48" s="151">
        <v>0</v>
      </c>
      <c r="AO48" s="151">
        <v>0</v>
      </c>
      <c r="AP48" s="151">
        <v>0</v>
      </c>
      <c r="AQ48" s="151">
        <v>0</v>
      </c>
      <c r="AR48" s="151">
        <v>0</v>
      </c>
      <c r="AS48" s="151">
        <v>0</v>
      </c>
      <c r="AT48" s="35">
        <f t="shared" si="13"/>
        <v>0</v>
      </c>
      <c r="AU48" s="103" t="str">
        <f t="shared" si="20"/>
        <v>OK</v>
      </c>
    </row>
    <row r="49" spans="1:47" ht="14.25">
      <c r="A49" s="300"/>
      <c r="B49" s="300"/>
      <c r="C49" s="302"/>
      <c r="D49" s="104" t="str">
        <f>D28</f>
        <v>Indirect Intervention</v>
      </c>
      <c r="F49" s="103" t="s">
        <v>105</v>
      </c>
      <c r="G49" s="150">
        <v>0</v>
      </c>
      <c r="H49" s="151">
        <v>0</v>
      </c>
      <c r="I49" s="151">
        <v>0</v>
      </c>
      <c r="J49" s="151">
        <v>0</v>
      </c>
      <c r="K49" s="151">
        <v>0</v>
      </c>
      <c r="L49" s="151">
        <v>0</v>
      </c>
      <c r="M49" s="151">
        <v>0</v>
      </c>
      <c r="N49" s="151">
        <v>0</v>
      </c>
      <c r="O49" s="151">
        <v>0</v>
      </c>
      <c r="P49" s="151">
        <v>0</v>
      </c>
      <c r="Q49" s="35">
        <f t="shared" si="11"/>
        <v>0</v>
      </c>
      <c r="S49" s="103" t="str">
        <f t="shared" ca="1" si="17"/>
        <v>#</v>
      </c>
      <c r="T49" s="106">
        <v>0</v>
      </c>
      <c r="V49" s="103" t="str">
        <f t="shared" ca="1" si="18"/>
        <v>#</v>
      </c>
      <c r="W49" s="150">
        <v>0</v>
      </c>
      <c r="X49" s="151">
        <v>0</v>
      </c>
      <c r="Y49" s="151">
        <v>0</v>
      </c>
      <c r="Z49" s="151">
        <v>0</v>
      </c>
      <c r="AA49" s="151">
        <v>0</v>
      </c>
      <c r="AB49" s="151">
        <v>0</v>
      </c>
      <c r="AC49" s="151">
        <v>0</v>
      </c>
      <c r="AD49" s="151">
        <v>0</v>
      </c>
      <c r="AE49" s="151">
        <v>0</v>
      </c>
      <c r="AF49" s="151">
        <v>0</v>
      </c>
      <c r="AG49" s="35">
        <f t="shared" si="12"/>
        <v>0</v>
      </c>
      <c r="AI49" s="103" t="str">
        <f t="shared" ca="1" si="19"/>
        <v>#</v>
      </c>
      <c r="AJ49" s="150">
        <v>0</v>
      </c>
      <c r="AK49" s="151">
        <v>0</v>
      </c>
      <c r="AL49" s="151">
        <v>0</v>
      </c>
      <c r="AM49" s="151">
        <v>0</v>
      </c>
      <c r="AN49" s="151">
        <v>0</v>
      </c>
      <c r="AO49" s="151">
        <v>0</v>
      </c>
      <c r="AP49" s="151">
        <v>0</v>
      </c>
      <c r="AQ49" s="151">
        <v>0</v>
      </c>
      <c r="AR49" s="151">
        <v>0</v>
      </c>
      <c r="AS49" s="151">
        <v>0</v>
      </c>
      <c r="AT49" s="35">
        <f t="shared" si="13"/>
        <v>0</v>
      </c>
      <c r="AU49" s="103" t="str">
        <f t="shared" si="20"/>
        <v>OK</v>
      </c>
    </row>
    <row r="50" spans="1:47" ht="14.25">
      <c r="A50" s="300"/>
      <c r="B50" s="300"/>
      <c r="C50" s="302"/>
      <c r="D50" s="104" t="s">
        <v>109</v>
      </c>
      <c r="F50" s="103" t="s">
        <v>105</v>
      </c>
      <c r="G50" s="34"/>
      <c r="H50" s="34"/>
      <c r="I50" s="34"/>
      <c r="J50" s="34"/>
      <c r="K50" s="34"/>
      <c r="L50" s="34"/>
      <c r="M50" s="34"/>
      <c r="N50" s="34"/>
      <c r="O50" s="34"/>
      <c r="P50" s="34"/>
      <c r="Q50" s="35">
        <f t="shared" si="11"/>
        <v>0</v>
      </c>
      <c r="S50" s="103" t="str">
        <f t="shared" ca="1" si="17"/>
        <v>#</v>
      </c>
      <c r="T50" s="34"/>
      <c r="V50" s="103" t="str">
        <f t="shared" ca="1" si="18"/>
        <v>#</v>
      </c>
      <c r="W50" s="34"/>
      <c r="X50" s="34"/>
      <c r="Y50" s="34"/>
      <c r="Z50" s="34"/>
      <c r="AA50" s="34"/>
      <c r="AB50" s="34"/>
      <c r="AC50" s="34"/>
      <c r="AD50" s="34"/>
      <c r="AE50" s="34"/>
      <c r="AF50" s="34"/>
      <c r="AG50" s="35">
        <f t="shared" si="12"/>
        <v>0</v>
      </c>
      <c r="AI50" s="103" t="str">
        <f t="shared" ca="1" si="19"/>
        <v>#</v>
      </c>
      <c r="AJ50" s="34"/>
      <c r="AK50" s="34"/>
      <c r="AL50" s="34"/>
      <c r="AM50" s="34"/>
      <c r="AN50" s="34"/>
      <c r="AO50" s="34"/>
      <c r="AP50" s="34"/>
      <c r="AQ50" s="34"/>
      <c r="AR50" s="34"/>
      <c r="AS50" s="34"/>
      <c r="AT50" s="35">
        <f t="shared" si="13"/>
        <v>0</v>
      </c>
      <c r="AU50" s="103" t="str">
        <f t="shared" si="20"/>
        <v>OK</v>
      </c>
    </row>
    <row r="51" spans="1:47" ht="14.25">
      <c r="A51" s="300"/>
      <c r="B51" s="300"/>
      <c r="C51" s="302"/>
      <c r="D51" s="104" t="s">
        <v>108</v>
      </c>
      <c r="F51" s="103" t="s">
        <v>105</v>
      </c>
      <c r="G51" s="34"/>
      <c r="H51" s="34"/>
      <c r="I51" s="34"/>
      <c r="J51" s="34"/>
      <c r="K51" s="34"/>
      <c r="L51" s="34"/>
      <c r="M51" s="34"/>
      <c r="N51" s="34"/>
      <c r="O51" s="34"/>
      <c r="P51" s="34"/>
      <c r="Q51" s="35">
        <f t="shared" si="11"/>
        <v>0</v>
      </c>
      <c r="S51" s="103" t="str">
        <f t="shared" ca="1" si="17"/>
        <v>#</v>
      </c>
      <c r="T51" s="34"/>
      <c r="V51" s="103" t="str">
        <f t="shared" ca="1" si="18"/>
        <v>#</v>
      </c>
      <c r="W51" s="34"/>
      <c r="X51" s="34"/>
      <c r="Y51" s="34"/>
      <c r="Z51" s="34"/>
      <c r="AA51" s="34"/>
      <c r="AB51" s="34"/>
      <c r="AC51" s="34"/>
      <c r="AD51" s="34"/>
      <c r="AE51" s="34"/>
      <c r="AF51" s="34"/>
      <c r="AG51" s="35">
        <f t="shared" si="12"/>
        <v>0</v>
      </c>
      <c r="AI51" s="103" t="str">
        <f t="shared" ca="1" si="19"/>
        <v>#</v>
      </c>
      <c r="AJ51" s="34"/>
      <c r="AK51" s="34"/>
      <c r="AL51" s="34"/>
      <c r="AM51" s="34"/>
      <c r="AN51" s="34"/>
      <c r="AO51" s="34"/>
      <c r="AP51" s="34"/>
      <c r="AQ51" s="34"/>
      <c r="AR51" s="34"/>
      <c r="AS51" s="34"/>
      <c r="AT51" s="35">
        <f t="shared" si="13"/>
        <v>0</v>
      </c>
      <c r="AU51" s="103" t="str">
        <f t="shared" si="20"/>
        <v>OK</v>
      </c>
    </row>
    <row r="52" spans="1:47" ht="14.25">
      <c r="A52" s="300"/>
      <c r="B52" s="300"/>
      <c r="C52" s="302"/>
      <c r="D52" s="104" t="s">
        <v>58</v>
      </c>
      <c r="F52" s="103" t="s">
        <v>105</v>
      </c>
      <c r="G52" s="34"/>
      <c r="H52" s="34"/>
      <c r="I52" s="34"/>
      <c r="J52" s="34"/>
      <c r="K52" s="34"/>
      <c r="L52" s="34"/>
      <c r="M52" s="34"/>
      <c r="N52" s="34"/>
      <c r="O52" s="34"/>
      <c r="P52" s="34"/>
      <c r="Q52" s="35">
        <f t="shared" si="11"/>
        <v>0</v>
      </c>
      <c r="S52" s="103" t="str">
        <f t="shared" ca="1" si="17"/>
        <v>#</v>
      </c>
      <c r="T52" s="34"/>
      <c r="V52" s="103" t="str">
        <f t="shared" ca="1" si="18"/>
        <v>#</v>
      </c>
      <c r="W52" s="34"/>
      <c r="X52" s="34"/>
      <c r="Y52" s="34"/>
      <c r="Z52" s="34"/>
      <c r="AA52" s="34"/>
      <c r="AB52" s="34"/>
      <c r="AC52" s="34"/>
      <c r="AD52" s="34"/>
      <c r="AE52" s="34"/>
      <c r="AF52" s="34"/>
      <c r="AG52" s="35">
        <f t="shared" si="12"/>
        <v>0</v>
      </c>
      <c r="AI52" s="103" t="str">
        <f t="shared" ca="1" si="19"/>
        <v>#</v>
      </c>
      <c r="AJ52" s="34"/>
      <c r="AK52" s="34"/>
      <c r="AL52" s="34"/>
      <c r="AM52" s="34"/>
      <c r="AN52" s="34"/>
      <c r="AO52" s="34"/>
      <c r="AP52" s="34"/>
      <c r="AQ52" s="34"/>
      <c r="AR52" s="34"/>
      <c r="AS52" s="34"/>
      <c r="AT52" s="35">
        <f t="shared" si="13"/>
        <v>0</v>
      </c>
      <c r="AU52" s="103" t="str">
        <f t="shared" si="20"/>
        <v>OK</v>
      </c>
    </row>
    <row r="53" spans="1:47" ht="14.25">
      <c r="A53" s="300"/>
      <c r="B53" s="300"/>
      <c r="C53" s="302"/>
      <c r="D53" s="104" t="s">
        <v>107</v>
      </c>
      <c r="F53" s="103" t="s">
        <v>105</v>
      </c>
      <c r="G53" s="34"/>
      <c r="H53" s="34"/>
      <c r="I53" s="34"/>
      <c r="J53" s="34"/>
      <c r="K53" s="34"/>
      <c r="L53" s="34"/>
      <c r="M53" s="34"/>
      <c r="N53" s="34"/>
      <c r="O53" s="34"/>
      <c r="P53" s="34"/>
      <c r="Q53" s="35">
        <f t="shared" si="11"/>
        <v>0</v>
      </c>
      <c r="S53" s="103" t="str">
        <f t="shared" ca="1" si="17"/>
        <v>#</v>
      </c>
      <c r="T53" s="34"/>
      <c r="V53" s="103" t="str">
        <f t="shared" ca="1" si="18"/>
        <v>#</v>
      </c>
      <c r="W53" s="34"/>
      <c r="X53" s="34"/>
      <c r="Y53" s="34"/>
      <c r="Z53" s="34"/>
      <c r="AA53" s="34"/>
      <c r="AB53" s="34"/>
      <c r="AC53" s="34"/>
      <c r="AD53" s="34"/>
      <c r="AE53" s="34"/>
      <c r="AF53" s="34"/>
      <c r="AG53" s="35">
        <f t="shared" si="12"/>
        <v>0</v>
      </c>
      <c r="AI53" s="103" t="str">
        <f t="shared" ca="1" si="19"/>
        <v>#</v>
      </c>
      <c r="AJ53" s="34"/>
      <c r="AK53" s="34"/>
      <c r="AL53" s="34"/>
      <c r="AM53" s="34"/>
      <c r="AN53" s="34"/>
      <c r="AO53" s="34"/>
      <c r="AP53" s="34"/>
      <c r="AQ53" s="34"/>
      <c r="AR53" s="34"/>
      <c r="AS53" s="34"/>
      <c r="AT53" s="35">
        <f t="shared" si="13"/>
        <v>0</v>
      </c>
      <c r="AU53" s="103" t="str">
        <f t="shared" si="20"/>
        <v>OK</v>
      </c>
    </row>
    <row r="54" spans="1:47" ht="14.25">
      <c r="A54" s="300"/>
      <c r="B54" s="300"/>
      <c r="C54" s="302"/>
      <c r="D54" s="104" t="s">
        <v>106</v>
      </c>
      <c r="F54" s="103" t="s">
        <v>105</v>
      </c>
      <c r="G54" s="150">
        <v>0</v>
      </c>
      <c r="H54" s="151">
        <v>0</v>
      </c>
      <c r="I54" s="151">
        <v>0</v>
      </c>
      <c r="J54" s="151">
        <v>0</v>
      </c>
      <c r="K54" s="151">
        <v>0</v>
      </c>
      <c r="L54" s="151">
        <v>0</v>
      </c>
      <c r="M54" s="151">
        <v>0</v>
      </c>
      <c r="N54" s="151">
        <v>0</v>
      </c>
      <c r="O54" s="151">
        <v>0</v>
      </c>
      <c r="P54" s="151">
        <v>0</v>
      </c>
      <c r="Q54" s="35">
        <f t="shared" si="11"/>
        <v>0</v>
      </c>
      <c r="S54" s="103" t="str">
        <f t="shared" ca="1" si="17"/>
        <v>#</v>
      </c>
      <c r="T54" s="106">
        <v>0</v>
      </c>
      <c r="V54" s="103" t="str">
        <f t="shared" ca="1" si="18"/>
        <v>#</v>
      </c>
      <c r="W54" s="150">
        <v>0</v>
      </c>
      <c r="X54" s="151">
        <v>0</v>
      </c>
      <c r="Y54" s="151">
        <v>0</v>
      </c>
      <c r="Z54" s="151">
        <v>0</v>
      </c>
      <c r="AA54" s="151">
        <v>0</v>
      </c>
      <c r="AB54" s="151">
        <v>0</v>
      </c>
      <c r="AC54" s="151">
        <v>0</v>
      </c>
      <c r="AD54" s="151">
        <v>0</v>
      </c>
      <c r="AE54" s="151">
        <v>0</v>
      </c>
      <c r="AF54" s="151">
        <v>0</v>
      </c>
      <c r="AG54" s="35">
        <f t="shared" si="12"/>
        <v>0</v>
      </c>
      <c r="AI54" s="103" t="str">
        <f t="shared" ca="1" si="19"/>
        <v>#</v>
      </c>
      <c r="AJ54" s="150">
        <v>0</v>
      </c>
      <c r="AK54" s="151">
        <v>0</v>
      </c>
      <c r="AL54" s="151">
        <v>0</v>
      </c>
      <c r="AM54" s="151">
        <v>0</v>
      </c>
      <c r="AN54" s="151">
        <v>0</v>
      </c>
      <c r="AO54" s="151">
        <v>0</v>
      </c>
      <c r="AP54" s="151">
        <v>0</v>
      </c>
      <c r="AQ54" s="151">
        <v>0</v>
      </c>
      <c r="AR54" s="151">
        <v>0</v>
      </c>
      <c r="AS54" s="151">
        <v>0</v>
      </c>
      <c r="AT54" s="35">
        <f t="shared" si="13"/>
        <v>0</v>
      </c>
      <c r="AU54" s="103" t="str">
        <f t="shared" si="20"/>
        <v>OK</v>
      </c>
    </row>
    <row r="55" spans="1:47" ht="14.25">
      <c r="A55" s="301"/>
      <c r="B55" s="301"/>
      <c r="C55" s="105" t="s">
        <v>224</v>
      </c>
      <c r="D55" s="104"/>
      <c r="F55" s="103" t="s">
        <v>105</v>
      </c>
      <c r="G55" s="35">
        <f t="shared" ref="G55:P55" si="21">SUM(G37:G54)</f>
        <v>1.1971054170560796E-2</v>
      </c>
      <c r="H55" s="35">
        <f t="shared" si="21"/>
        <v>86.154402838936335</v>
      </c>
      <c r="I55" s="35">
        <f t="shared" si="21"/>
        <v>56.15766511551535</v>
      </c>
      <c r="J55" s="35">
        <f t="shared" si="21"/>
        <v>14.179887545914902</v>
      </c>
      <c r="K55" s="35">
        <f t="shared" si="21"/>
        <v>2.4587228729717232</v>
      </c>
      <c r="L55" s="35">
        <f t="shared" si="21"/>
        <v>2.7849794013982136</v>
      </c>
      <c r="M55" s="35">
        <f t="shared" si="21"/>
        <v>5.4789120078821822</v>
      </c>
      <c r="N55" s="35">
        <f t="shared" si="21"/>
        <v>9.2988351022859064</v>
      </c>
      <c r="O55" s="35">
        <f t="shared" si="21"/>
        <v>0</v>
      </c>
      <c r="P55" s="35">
        <f t="shared" si="21"/>
        <v>31.140603905859223</v>
      </c>
      <c r="Q55" s="94">
        <f>SUM(G55:P55)</f>
        <v>207.66597984493438</v>
      </c>
      <c r="S55" s="103" t="str">
        <f t="shared" ca="1" si="17"/>
        <v>#</v>
      </c>
      <c r="T55" s="103"/>
      <c r="V55" s="103" t="str">
        <f t="shared" ca="1" si="18"/>
        <v>#</v>
      </c>
      <c r="W55" s="35">
        <f t="shared" ref="W55:AF55" si="22">SUM(W37:W54)</f>
        <v>50</v>
      </c>
      <c r="X55" s="35">
        <f t="shared" si="22"/>
        <v>2910</v>
      </c>
      <c r="Y55" s="35">
        <f t="shared" si="22"/>
        <v>425</v>
      </c>
      <c r="Z55" s="35">
        <f t="shared" si="22"/>
        <v>53</v>
      </c>
      <c r="AA55" s="35">
        <f t="shared" si="22"/>
        <v>7</v>
      </c>
      <c r="AB55" s="35">
        <f t="shared" si="22"/>
        <v>6</v>
      </c>
      <c r="AC55" s="35">
        <f t="shared" si="22"/>
        <v>9</v>
      </c>
      <c r="AD55" s="35">
        <f t="shared" si="22"/>
        <v>14</v>
      </c>
      <c r="AE55" s="35">
        <f t="shared" si="22"/>
        <v>0</v>
      </c>
      <c r="AF55" s="35">
        <f t="shared" si="22"/>
        <v>20</v>
      </c>
      <c r="AG55" s="94">
        <f t="shared" si="12"/>
        <v>3494</v>
      </c>
      <c r="AI55" s="103" t="str">
        <f t="shared" ca="1" si="19"/>
        <v>#</v>
      </c>
      <c r="AJ55" s="35">
        <f t="shared" ref="AJ55:AS55" si="23">SUM(AJ37:AJ54)</f>
        <v>2256</v>
      </c>
      <c r="AK55" s="35">
        <f t="shared" si="23"/>
        <v>503</v>
      </c>
      <c r="AL55" s="35">
        <f t="shared" si="23"/>
        <v>528</v>
      </c>
      <c r="AM55" s="35">
        <f t="shared" si="23"/>
        <v>98</v>
      </c>
      <c r="AN55" s="35">
        <f t="shared" si="23"/>
        <v>51</v>
      </c>
      <c r="AO55" s="35">
        <f t="shared" si="23"/>
        <v>5</v>
      </c>
      <c r="AP55" s="35">
        <f t="shared" si="23"/>
        <v>36</v>
      </c>
      <c r="AQ55" s="35">
        <f t="shared" si="23"/>
        <v>5</v>
      </c>
      <c r="AR55" s="35">
        <f t="shared" si="23"/>
        <v>3</v>
      </c>
      <c r="AS55" s="35">
        <f t="shared" si="23"/>
        <v>9</v>
      </c>
      <c r="AT55" s="94">
        <f t="shared" si="13"/>
        <v>3494</v>
      </c>
      <c r="AU55" s="103" t="str">
        <f t="shared" si="20"/>
        <v>OK</v>
      </c>
    </row>
  </sheetData>
  <mergeCells count="6">
    <mergeCell ref="A14:A34"/>
    <mergeCell ref="B14:B34"/>
    <mergeCell ref="C17:C33"/>
    <mergeCell ref="A35:A55"/>
    <mergeCell ref="B35:B55"/>
    <mergeCell ref="C38:C54"/>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tabColor rgb="FF7030A0"/>
  </sheetPr>
  <dimension ref="A1:AU55"/>
  <sheetViews>
    <sheetView workbookViewId="0"/>
  </sheetViews>
  <sheetFormatPr defaultColWidth="9" defaultRowHeight="12.75"/>
  <cols>
    <col min="1" max="2" width="3.42578125" style="101" customWidth="1"/>
    <col min="3" max="3" width="51.28515625" style="101" bestFit="1" customWidth="1"/>
    <col min="4" max="4" width="46.5703125" style="101" bestFit="1" customWidth="1"/>
    <col min="5" max="5" width="1" style="101" customWidth="1"/>
    <col min="6" max="6" width="6.28515625" style="102" customWidth="1"/>
    <col min="7" max="17" width="9" style="101"/>
    <col min="18" max="18" width="1" style="101" customWidth="1"/>
    <col min="19" max="19" width="6.28515625" style="102" customWidth="1"/>
    <col min="20" max="20" width="9" style="101"/>
    <col min="21" max="21" width="1" style="101" customWidth="1"/>
    <col min="22" max="22" width="6.28515625" style="102" customWidth="1"/>
    <col min="23" max="33" width="9" style="101"/>
    <col min="34" max="34" width="1" style="101" customWidth="1"/>
    <col min="35" max="35" width="6.28515625" style="102" customWidth="1"/>
    <col min="36" max="46" width="9" style="101"/>
    <col min="47" max="47" width="9.42578125" style="101" bestFit="1" customWidth="1"/>
    <col min="48" max="16384" width="9" style="101"/>
  </cols>
  <sheetData>
    <row r="1" spans="1:47" ht="24.75">
      <c r="A1" s="1" t="str">
        <f>N0_Cover!A1</f>
        <v>RIIO-2 Business Plan Data Template</v>
      </c>
      <c r="B1" s="1"/>
      <c r="C1" s="2"/>
      <c r="D1" s="2"/>
      <c r="E1" s="2"/>
      <c r="F1" s="73"/>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row>
    <row r="2" spans="1:47" ht="22.5">
      <c r="A2" s="1" t="str">
        <f>N0_Cover!$B$12</f>
        <v>Scottish Power Transmission</v>
      </c>
      <c r="B2" s="1"/>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row>
    <row r="3" spans="1:47" ht="19.5">
      <c r="A3" s="5" t="str">
        <f>"Workbook " &amp; N0_Cover!$B$12</f>
        <v>Workbook Scottish Power Transmission</v>
      </c>
      <c r="B3" s="5"/>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row>
    <row r="4" spans="1:47" ht="18">
      <c r="A4" s="7" t="str">
        <f>"Submission Version " &amp; N0_Cover!$B$15 &amp; " - Submitted on " &amp; TEXT(N0_Cover!$B$16,"dd mmm yyyy")</f>
        <v>Submission Version 3.0 - Submitted on 09 Dec 2019</v>
      </c>
      <c r="B4" s="7"/>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row>
    <row r="5" spans="1:47" ht="18">
      <c r="A5" s="7" t="str">
        <f>"Template Version: " &amp; N0_Cover!$B$11</f>
        <v>Template Version: v3.0</v>
      </c>
      <c r="B5" s="7"/>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row>
    <row r="6" spans="1:47" ht="19.5">
      <c r="A6" s="5" t="str">
        <f ca="1">"Sheet: " &amp;VLOOKUP(RIGHT(CELL("filename",A1),LEN(CELL("filename",A1))-FIND("]",CELL("filename",A1))),'N0.1_Contents'!$A$11:$B$87,2,FALSE)</f>
        <v>Sheet: N3.20 275kV OHL Tower</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row>
    <row r="7" spans="1:47" ht="18">
      <c r="A7" s="7" t="str">
        <f>"Prices Base: " &amp; 'N0.5_Data_Constants'!C13</f>
        <v>Prices Base: 2018/19</v>
      </c>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row>
    <row r="8" spans="1:47" s="168" customFormat="1">
      <c r="A8" s="171" t="str">
        <f ca="1">"Error Checks: " &amp; IF(ISERROR(MATCH("Error",$A$9:$AU$9,0)),"OK","Error")</f>
        <v>Error Checks: OK</v>
      </c>
      <c r="B8" s="171"/>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row>
    <row r="9" spans="1:47" s="168" customFormat="1">
      <c r="A9" s="173" t="str">
        <f t="shared" ref="A9:AU9" ca="1" si="0">IF(ISERROR(MATCH("Error",A10:A55,0)),"-","Error")</f>
        <v>-</v>
      </c>
      <c r="B9" s="173" t="str">
        <f t="shared" si="0"/>
        <v>-</v>
      </c>
      <c r="C9" s="173" t="str">
        <f t="shared" si="0"/>
        <v>-</v>
      </c>
      <c r="D9" s="173" t="str">
        <f t="shared" si="0"/>
        <v>-</v>
      </c>
      <c r="E9" s="173" t="str">
        <f t="shared" si="0"/>
        <v>-</v>
      </c>
      <c r="F9" s="173" t="str">
        <f t="shared" si="0"/>
        <v>-</v>
      </c>
      <c r="G9" s="173" t="str">
        <f t="shared" si="0"/>
        <v>-</v>
      </c>
      <c r="H9" s="173" t="str">
        <f t="shared" si="0"/>
        <v>-</v>
      </c>
      <c r="I9" s="173" t="str">
        <f t="shared" si="0"/>
        <v>-</v>
      </c>
      <c r="J9" s="173" t="str">
        <f t="shared" si="0"/>
        <v>-</v>
      </c>
      <c r="K9" s="173" t="str">
        <f t="shared" si="0"/>
        <v>-</v>
      </c>
      <c r="L9" s="173" t="str">
        <f t="shared" si="0"/>
        <v>-</v>
      </c>
      <c r="M9" s="173" t="str">
        <f t="shared" si="0"/>
        <v>-</v>
      </c>
      <c r="N9" s="173" t="str">
        <f t="shared" si="0"/>
        <v>-</v>
      </c>
      <c r="O9" s="173" t="str">
        <f t="shared" si="0"/>
        <v>-</v>
      </c>
      <c r="P9" s="173" t="str">
        <f t="shared" si="0"/>
        <v>-</v>
      </c>
      <c r="Q9" s="173" t="str">
        <f t="shared" si="0"/>
        <v>-</v>
      </c>
      <c r="R9" s="173" t="str">
        <f t="shared" si="0"/>
        <v>-</v>
      </c>
      <c r="S9" s="173" t="str">
        <f t="shared" ca="1" si="0"/>
        <v>-</v>
      </c>
      <c r="T9" s="173" t="str">
        <f t="shared" si="0"/>
        <v>-</v>
      </c>
      <c r="U9" s="173" t="str">
        <f t="shared" si="0"/>
        <v>-</v>
      </c>
      <c r="V9" s="173" t="str">
        <f t="shared" ca="1" si="0"/>
        <v>-</v>
      </c>
      <c r="W9" s="173" t="str">
        <f t="shared" si="0"/>
        <v>-</v>
      </c>
      <c r="X9" s="173" t="str">
        <f t="shared" ca="1" si="0"/>
        <v>-</v>
      </c>
      <c r="Y9" s="173" t="str">
        <f t="shared" si="0"/>
        <v>-</v>
      </c>
      <c r="Z9" s="173" t="str">
        <f t="shared" si="0"/>
        <v>-</v>
      </c>
      <c r="AA9" s="173" t="str">
        <f t="shared" si="0"/>
        <v>-</v>
      </c>
      <c r="AB9" s="173" t="str">
        <f t="shared" si="0"/>
        <v>-</v>
      </c>
      <c r="AC9" s="173" t="str">
        <f t="shared" si="0"/>
        <v>-</v>
      </c>
      <c r="AD9" s="173" t="str">
        <f t="shared" si="0"/>
        <v>-</v>
      </c>
      <c r="AE9" s="173" t="str">
        <f t="shared" si="0"/>
        <v>-</v>
      </c>
      <c r="AF9" s="173" t="str">
        <f t="shared" si="0"/>
        <v>-</v>
      </c>
      <c r="AG9" s="173" t="str">
        <f t="shared" si="0"/>
        <v>-</v>
      </c>
      <c r="AH9" s="173" t="str">
        <f t="shared" si="0"/>
        <v>-</v>
      </c>
      <c r="AI9" s="173" t="str">
        <f t="shared" ca="1" si="0"/>
        <v>-</v>
      </c>
      <c r="AJ9" s="173" t="str">
        <f t="shared" si="0"/>
        <v>-</v>
      </c>
      <c r="AK9" s="173" t="str">
        <f t="shared" si="0"/>
        <v>-</v>
      </c>
      <c r="AL9" s="173" t="str">
        <f t="shared" si="0"/>
        <v>-</v>
      </c>
      <c r="AM9" s="173" t="str">
        <f t="shared" si="0"/>
        <v>-</v>
      </c>
      <c r="AN9" s="173" t="str">
        <f t="shared" si="0"/>
        <v>-</v>
      </c>
      <c r="AO9" s="173" t="str">
        <f t="shared" si="0"/>
        <v>-</v>
      </c>
      <c r="AP9" s="173" t="str">
        <f t="shared" si="0"/>
        <v>-</v>
      </c>
      <c r="AQ9" s="173" t="str">
        <f t="shared" si="0"/>
        <v>-</v>
      </c>
      <c r="AR9" s="173" t="str">
        <f t="shared" si="0"/>
        <v>-</v>
      </c>
      <c r="AS9" s="173" t="str">
        <f t="shared" si="0"/>
        <v>-</v>
      </c>
      <c r="AT9" s="173" t="str">
        <f t="shared" si="0"/>
        <v>-</v>
      </c>
      <c r="AU9" s="173" t="str">
        <f t="shared" si="0"/>
        <v>-</v>
      </c>
    </row>
    <row r="12" spans="1:47" ht="19.5">
      <c r="A12" s="11" t="str">
        <f ca="1">SUBSTITUTE(VLOOKUP(RIGHT(CELL("filename",A1),LEN(CELL("filename",A1))-FIND("]",CELL("filename",A1))),'N0.1_Contents'!$A$11:$B$87,2,FALSE), LEFT(VLOOKUP(RIGHT(CELL("filename",A1),LEN(CELL("filename",A1))-FIND("]",CELL("filename",A1))),'N0.1_Contents'!$A$11:$B$87,2,FALSE),FIND(" ",VLOOKUP(RIGHT(CELL("filename",A1),LEN(CELL("filename",A1))-FIND("]",CELL("filename",A1))),'N0.1_Contents'!$A$11:$B$87,2,FALSE))),"")</f>
        <v>275kV OHL Tower</v>
      </c>
      <c r="B12" s="11"/>
      <c r="D12"/>
      <c r="F12" s="11" t="s">
        <v>0</v>
      </c>
      <c r="S12" s="11" t="s">
        <v>2</v>
      </c>
      <c r="W12" s="190" t="s">
        <v>331</v>
      </c>
      <c r="X12" s="189" t="str">
        <f ca="1">VLOOKUP(A12, 'N0.6_Lookup_References'!A14:B50, 2, FALSE)</f>
        <v>#</v>
      </c>
      <c r="AI12" s="11"/>
    </row>
    <row r="13" spans="1:47" ht="15">
      <c r="C13" s="12"/>
      <c r="D13"/>
      <c r="S13" s="124" t="s">
        <v>152</v>
      </c>
      <c r="V13" s="124" t="s">
        <v>150</v>
      </c>
      <c r="AI13" s="124" t="s">
        <v>151</v>
      </c>
    </row>
    <row r="14" spans="1:47" s="112" customFormat="1" ht="13.9" customHeight="1" thickBot="1">
      <c r="A14" s="297" t="s">
        <v>24</v>
      </c>
      <c r="B14" s="299" t="s">
        <v>384</v>
      </c>
      <c r="C14" s="111"/>
      <c r="D14" s="104"/>
      <c r="E14" s="101"/>
      <c r="F14" s="110" t="s">
        <v>53</v>
      </c>
      <c r="G14" s="109" t="s">
        <v>14</v>
      </c>
      <c r="H14" s="21" t="s">
        <v>15</v>
      </c>
      <c r="I14" s="22" t="s">
        <v>16</v>
      </c>
      <c r="J14" s="23" t="s">
        <v>17</v>
      </c>
      <c r="K14" s="24" t="s">
        <v>18</v>
      </c>
      <c r="L14" s="25" t="s">
        <v>19</v>
      </c>
      <c r="M14" s="26" t="s">
        <v>20</v>
      </c>
      <c r="N14" s="29" t="s">
        <v>21</v>
      </c>
      <c r="O14" s="27" t="s">
        <v>22</v>
      </c>
      <c r="P14" s="31" t="s">
        <v>23</v>
      </c>
      <c r="Q14" s="108" t="s">
        <v>29</v>
      </c>
      <c r="R14" s="101"/>
      <c r="S14" s="110" t="s">
        <v>53</v>
      </c>
      <c r="T14" s="110" t="s">
        <v>94</v>
      </c>
      <c r="U14" s="101"/>
      <c r="V14" s="110" t="s">
        <v>53</v>
      </c>
      <c r="W14" s="109" t="s">
        <v>14</v>
      </c>
      <c r="X14" s="21" t="s">
        <v>15</v>
      </c>
      <c r="Y14" s="22" t="s">
        <v>16</v>
      </c>
      <c r="Z14" s="23" t="s">
        <v>17</v>
      </c>
      <c r="AA14" s="24" t="s">
        <v>18</v>
      </c>
      <c r="AB14" s="25" t="s">
        <v>19</v>
      </c>
      <c r="AC14" s="26" t="s">
        <v>20</v>
      </c>
      <c r="AD14" s="29" t="s">
        <v>21</v>
      </c>
      <c r="AE14" s="27" t="s">
        <v>22</v>
      </c>
      <c r="AF14" s="31" t="s">
        <v>23</v>
      </c>
      <c r="AG14" s="108" t="s">
        <v>29</v>
      </c>
      <c r="AH14" s="101"/>
      <c r="AI14" s="110" t="s">
        <v>53</v>
      </c>
      <c r="AJ14" s="109" t="s">
        <v>5</v>
      </c>
      <c r="AK14" s="21" t="s">
        <v>6</v>
      </c>
      <c r="AL14" s="22" t="s">
        <v>7</v>
      </c>
      <c r="AM14" s="23" t="s">
        <v>8</v>
      </c>
      <c r="AN14" s="24" t="s">
        <v>9</v>
      </c>
      <c r="AO14" s="25" t="s">
        <v>116</v>
      </c>
      <c r="AP14" s="26" t="s">
        <v>117</v>
      </c>
      <c r="AQ14" s="29" t="s">
        <v>118</v>
      </c>
      <c r="AR14" s="27" t="s">
        <v>119</v>
      </c>
      <c r="AS14" s="31" t="s">
        <v>120</v>
      </c>
      <c r="AT14" s="108" t="s">
        <v>29</v>
      </c>
      <c r="AU14" s="108" t="s">
        <v>47</v>
      </c>
    </row>
    <row r="15" spans="1:47" s="112" customFormat="1" ht="14.25" customHeight="1">
      <c r="A15" s="298"/>
      <c r="B15" s="300"/>
      <c r="C15" s="107" t="s">
        <v>383</v>
      </c>
      <c r="D15" s="104"/>
      <c r="E15" s="101"/>
      <c r="F15" s="103" t="s">
        <v>205</v>
      </c>
      <c r="G15" s="34"/>
      <c r="H15" s="34"/>
      <c r="I15" s="34"/>
      <c r="J15" s="34"/>
      <c r="K15" s="34"/>
      <c r="L15" s="34"/>
      <c r="M15" s="34"/>
      <c r="N15" s="34"/>
      <c r="O15" s="34"/>
      <c r="P15" s="34"/>
      <c r="Q15" s="35">
        <f t="shared" ref="Q15:Q34" si="1">SUM(G15:P15)</f>
        <v>0</v>
      </c>
      <c r="R15" s="101"/>
      <c r="S15" s="103"/>
      <c r="T15" s="34"/>
      <c r="U15" s="101"/>
      <c r="V15" s="103"/>
      <c r="W15" s="34"/>
      <c r="X15" s="34"/>
      <c r="Y15" s="34"/>
      <c r="Z15" s="34"/>
      <c r="AA15" s="34"/>
      <c r="AB15" s="34"/>
      <c r="AC15" s="34"/>
      <c r="AD15" s="34"/>
      <c r="AE15" s="34"/>
      <c r="AF15" s="34"/>
      <c r="AG15" s="35">
        <f t="shared" ref="AG15:AG33" si="2">SUM(W15:AF15)</f>
        <v>0</v>
      </c>
      <c r="AH15" s="101"/>
      <c r="AI15" s="103"/>
      <c r="AJ15" s="34"/>
      <c r="AK15" s="34"/>
      <c r="AL15" s="34"/>
      <c r="AM15" s="34"/>
      <c r="AN15" s="34"/>
      <c r="AO15" s="34"/>
      <c r="AP15" s="34"/>
      <c r="AQ15" s="34"/>
      <c r="AR15" s="34"/>
      <c r="AS15" s="34"/>
      <c r="AT15" s="35">
        <f t="shared" ref="AT15:AT33" si="3">SUM(AJ15:AS15)</f>
        <v>0</v>
      </c>
      <c r="AU15" s="103"/>
    </row>
    <row r="16" spans="1:47" s="112" customFormat="1" ht="14.25">
      <c r="A16" s="298"/>
      <c r="B16" s="300"/>
      <c r="C16" s="105" t="s">
        <v>554</v>
      </c>
      <c r="D16" s="104"/>
      <c r="E16" s="101"/>
      <c r="F16" s="103" t="s">
        <v>105</v>
      </c>
      <c r="G16" s="150">
        <v>2.8260757050283972E-2</v>
      </c>
      <c r="H16" s="150">
        <v>34.09676001332906</v>
      </c>
      <c r="I16" s="150">
        <v>11.155296694544829</v>
      </c>
      <c r="J16" s="150">
        <v>23.504506812847023</v>
      </c>
      <c r="K16" s="150">
        <v>2.2754434065689018</v>
      </c>
      <c r="L16" s="150">
        <v>31.449716106948735</v>
      </c>
      <c r="M16" s="150">
        <v>3.2849148436537736</v>
      </c>
      <c r="N16" s="150">
        <v>0</v>
      </c>
      <c r="O16" s="150">
        <v>21.276447990673997</v>
      </c>
      <c r="P16" s="150">
        <v>57.743225331800019</v>
      </c>
      <c r="Q16" s="35">
        <f t="shared" si="1"/>
        <v>184.8145719574166</v>
      </c>
      <c r="R16" s="101"/>
      <c r="S16" s="103" t="str">
        <f ca="1">$X$12</f>
        <v>#</v>
      </c>
      <c r="T16" s="34"/>
      <c r="U16" s="101"/>
      <c r="V16" s="103" t="str">
        <f ca="1">$X$12</f>
        <v>#</v>
      </c>
      <c r="W16" s="150">
        <v>203</v>
      </c>
      <c r="X16" s="150">
        <v>1499</v>
      </c>
      <c r="Y16" s="150">
        <v>23</v>
      </c>
      <c r="Z16" s="150">
        <v>29</v>
      </c>
      <c r="AA16" s="150">
        <v>2</v>
      </c>
      <c r="AB16" s="150">
        <v>22</v>
      </c>
      <c r="AC16" s="150">
        <v>2</v>
      </c>
      <c r="AD16" s="150">
        <v>0</v>
      </c>
      <c r="AE16" s="150">
        <v>9</v>
      </c>
      <c r="AF16" s="150">
        <v>17</v>
      </c>
      <c r="AG16" s="35">
        <f t="shared" si="2"/>
        <v>1806</v>
      </c>
      <c r="AH16" s="101"/>
      <c r="AI16" s="103" t="str">
        <f ca="1">$X$12</f>
        <v>#</v>
      </c>
      <c r="AJ16" s="150">
        <v>84</v>
      </c>
      <c r="AK16" s="150">
        <v>486</v>
      </c>
      <c r="AL16" s="150">
        <v>373</v>
      </c>
      <c r="AM16" s="150">
        <v>197</v>
      </c>
      <c r="AN16" s="150">
        <v>84</v>
      </c>
      <c r="AO16" s="150">
        <v>279</v>
      </c>
      <c r="AP16" s="150">
        <v>59</v>
      </c>
      <c r="AQ16" s="150">
        <v>58</v>
      </c>
      <c r="AR16" s="150">
        <v>38</v>
      </c>
      <c r="AS16" s="150">
        <v>148</v>
      </c>
      <c r="AT16" s="35">
        <f t="shared" si="3"/>
        <v>1806</v>
      </c>
      <c r="AU16" s="103" t="str">
        <f>IF(ABS(AG16-AT16)&lt;0.01,"OK","Error")</f>
        <v>OK</v>
      </c>
    </row>
    <row r="17" spans="1:47" s="112" customFormat="1" ht="14.25">
      <c r="A17" s="298"/>
      <c r="B17" s="300"/>
      <c r="C17" s="302" t="s">
        <v>115</v>
      </c>
      <c r="D17" s="104" t="s">
        <v>206</v>
      </c>
      <c r="E17" s="101"/>
      <c r="F17" s="103" t="s">
        <v>105</v>
      </c>
      <c r="G17" s="150">
        <v>0</v>
      </c>
      <c r="H17" s="151">
        <v>0</v>
      </c>
      <c r="I17" s="151">
        <v>0</v>
      </c>
      <c r="J17" s="151">
        <v>0</v>
      </c>
      <c r="K17" s="151">
        <v>0</v>
      </c>
      <c r="L17" s="151">
        <v>0</v>
      </c>
      <c r="M17" s="151">
        <v>0</v>
      </c>
      <c r="N17" s="151">
        <v>0</v>
      </c>
      <c r="O17" s="151">
        <v>0</v>
      </c>
      <c r="P17" s="151">
        <v>0</v>
      </c>
      <c r="Q17" s="35">
        <f t="shared" si="1"/>
        <v>0</v>
      </c>
      <c r="R17" s="101"/>
      <c r="S17" s="103" t="str">
        <f t="shared" ref="S17:S34" ca="1" si="4">$X$12</f>
        <v>#</v>
      </c>
      <c r="T17" s="106">
        <v>0</v>
      </c>
      <c r="U17" s="101"/>
      <c r="V17" s="103" t="str">
        <f t="shared" ref="V17:V34" ca="1" si="5">$X$12</f>
        <v>#</v>
      </c>
      <c r="W17" s="150">
        <v>0</v>
      </c>
      <c r="X17" s="151">
        <v>0</v>
      </c>
      <c r="Y17" s="151">
        <v>0</v>
      </c>
      <c r="Z17" s="151">
        <v>0</v>
      </c>
      <c r="AA17" s="151">
        <v>0</v>
      </c>
      <c r="AB17" s="151">
        <v>0</v>
      </c>
      <c r="AC17" s="151">
        <v>0</v>
      </c>
      <c r="AD17" s="151">
        <v>0</v>
      </c>
      <c r="AE17" s="151">
        <v>0</v>
      </c>
      <c r="AF17" s="151">
        <v>0</v>
      </c>
      <c r="AG17" s="35">
        <f t="shared" si="2"/>
        <v>0</v>
      </c>
      <c r="AH17" s="101"/>
      <c r="AI17" s="103" t="str">
        <f t="shared" ref="AI17:AI34" ca="1" si="6">$X$12</f>
        <v>#</v>
      </c>
      <c r="AJ17" s="150">
        <v>0</v>
      </c>
      <c r="AK17" s="151">
        <v>0</v>
      </c>
      <c r="AL17" s="151">
        <v>0</v>
      </c>
      <c r="AM17" s="151">
        <v>0</v>
      </c>
      <c r="AN17" s="151">
        <v>0</v>
      </c>
      <c r="AO17" s="151">
        <v>0</v>
      </c>
      <c r="AP17" s="151">
        <v>0</v>
      </c>
      <c r="AQ17" s="151">
        <v>0</v>
      </c>
      <c r="AR17" s="151">
        <v>0</v>
      </c>
      <c r="AS17" s="151">
        <v>0</v>
      </c>
      <c r="AT17" s="35">
        <f t="shared" si="3"/>
        <v>0</v>
      </c>
      <c r="AU17" s="103" t="str">
        <f t="shared" ref="AU17:AU34" si="7">IF(ABS(AG17-AT17)&lt;0.01,"OK","Error")</f>
        <v>OK</v>
      </c>
    </row>
    <row r="18" spans="1:47" s="112" customFormat="1" ht="14.25">
      <c r="A18" s="298"/>
      <c r="B18" s="300"/>
      <c r="C18" s="302"/>
      <c r="D18" s="104" t="s">
        <v>207</v>
      </c>
      <c r="E18" s="101"/>
      <c r="F18" s="103" t="s">
        <v>105</v>
      </c>
      <c r="G18" s="150">
        <v>0</v>
      </c>
      <c r="H18" s="151">
        <v>0</v>
      </c>
      <c r="I18" s="151">
        <v>0</v>
      </c>
      <c r="J18" s="151">
        <v>0</v>
      </c>
      <c r="K18" s="151">
        <v>0</v>
      </c>
      <c r="L18" s="151">
        <v>0</v>
      </c>
      <c r="M18" s="151">
        <v>0</v>
      </c>
      <c r="N18" s="151">
        <v>0</v>
      </c>
      <c r="O18" s="151">
        <v>0</v>
      </c>
      <c r="P18" s="151">
        <v>0</v>
      </c>
      <c r="Q18" s="35">
        <f t="shared" si="1"/>
        <v>0</v>
      </c>
      <c r="R18" s="101"/>
      <c r="S18" s="103" t="str">
        <f t="shared" ca="1" si="4"/>
        <v>#</v>
      </c>
      <c r="T18" s="106">
        <v>0</v>
      </c>
      <c r="U18" s="101"/>
      <c r="V18" s="103" t="str">
        <f t="shared" ca="1" si="5"/>
        <v>#</v>
      </c>
      <c r="W18" s="150">
        <v>0</v>
      </c>
      <c r="X18" s="151">
        <v>0</v>
      </c>
      <c r="Y18" s="151">
        <v>0</v>
      </c>
      <c r="Z18" s="151">
        <v>0</v>
      </c>
      <c r="AA18" s="151">
        <v>0</v>
      </c>
      <c r="AB18" s="151">
        <v>0</v>
      </c>
      <c r="AC18" s="151">
        <v>0</v>
      </c>
      <c r="AD18" s="151">
        <v>0</v>
      </c>
      <c r="AE18" s="151">
        <v>0</v>
      </c>
      <c r="AF18" s="151">
        <v>0</v>
      </c>
      <c r="AG18" s="35">
        <f t="shared" si="2"/>
        <v>0</v>
      </c>
      <c r="AH18" s="101"/>
      <c r="AI18" s="103" t="str">
        <f t="shared" ca="1" si="6"/>
        <v>#</v>
      </c>
      <c r="AJ18" s="150">
        <v>0</v>
      </c>
      <c r="AK18" s="151">
        <v>0</v>
      </c>
      <c r="AL18" s="151">
        <v>0</v>
      </c>
      <c r="AM18" s="151">
        <v>0</v>
      </c>
      <c r="AN18" s="151">
        <v>0</v>
      </c>
      <c r="AO18" s="151">
        <v>0</v>
      </c>
      <c r="AP18" s="151">
        <v>0</v>
      </c>
      <c r="AQ18" s="151">
        <v>0</v>
      </c>
      <c r="AR18" s="151">
        <v>0</v>
      </c>
      <c r="AS18" s="151">
        <v>0</v>
      </c>
      <c r="AT18" s="35">
        <f t="shared" si="3"/>
        <v>0</v>
      </c>
      <c r="AU18" s="103" t="str">
        <f t="shared" si="7"/>
        <v>OK</v>
      </c>
    </row>
    <row r="19" spans="1:47" s="112" customFormat="1" ht="14.25">
      <c r="A19" s="298"/>
      <c r="B19" s="300"/>
      <c r="C19" s="302"/>
      <c r="D19" s="104" t="s">
        <v>3</v>
      </c>
      <c r="E19" s="101"/>
      <c r="F19" s="103" t="s">
        <v>105</v>
      </c>
      <c r="G19" s="150">
        <v>1.5427987496920148E-4</v>
      </c>
      <c r="H19" s="151">
        <v>3.3504067190224092</v>
      </c>
      <c r="I19" s="151">
        <v>-3.9768132221156343</v>
      </c>
      <c r="J19" s="151">
        <v>-7.042324657643583</v>
      </c>
      <c r="K19" s="151">
        <v>22.084549906415937</v>
      </c>
      <c r="L19" s="151">
        <v>-29.919391014956236</v>
      </c>
      <c r="M19" s="151">
        <v>34.919788598678998</v>
      </c>
      <c r="N19" s="151">
        <v>4.0833323300216087</v>
      </c>
      <c r="O19" s="151">
        <v>-21.276447990673997</v>
      </c>
      <c r="P19" s="151">
        <v>42.232797898224547</v>
      </c>
      <c r="Q19" s="35">
        <f t="shared" si="1"/>
        <v>44.456052846849019</v>
      </c>
      <c r="R19" s="101"/>
      <c r="S19" s="103" t="str">
        <f t="shared" ca="1" si="4"/>
        <v>#</v>
      </c>
      <c r="T19" s="34"/>
      <c r="U19" s="101"/>
      <c r="V19" s="103" t="str">
        <f t="shared" ca="1" si="5"/>
        <v>#</v>
      </c>
      <c r="W19" s="150">
        <v>0</v>
      </c>
      <c r="X19" s="151">
        <v>-7</v>
      </c>
      <c r="Y19" s="151">
        <v>-6</v>
      </c>
      <c r="Z19" s="151">
        <v>-8</v>
      </c>
      <c r="AA19" s="151">
        <v>20</v>
      </c>
      <c r="AB19" s="151">
        <v>-21</v>
      </c>
      <c r="AC19" s="151">
        <v>20</v>
      </c>
      <c r="AD19" s="151">
        <v>2</v>
      </c>
      <c r="AE19" s="151">
        <v>-9</v>
      </c>
      <c r="AF19" s="151">
        <v>9</v>
      </c>
      <c r="AG19" s="35">
        <f t="shared" si="2"/>
        <v>0</v>
      </c>
      <c r="AH19" s="101"/>
      <c r="AI19" s="103" t="str">
        <f t="shared" ca="1" si="6"/>
        <v>#</v>
      </c>
      <c r="AJ19" s="150">
        <v>29</v>
      </c>
      <c r="AK19" s="151">
        <v>-81</v>
      </c>
      <c r="AL19" s="151">
        <v>-13</v>
      </c>
      <c r="AM19" s="151">
        <v>-10</v>
      </c>
      <c r="AN19" s="151">
        <v>57</v>
      </c>
      <c r="AO19" s="151">
        <v>-10</v>
      </c>
      <c r="AP19" s="151">
        <v>-7</v>
      </c>
      <c r="AQ19" s="151">
        <v>-13</v>
      </c>
      <c r="AR19" s="151">
        <v>7</v>
      </c>
      <c r="AS19" s="151">
        <v>41</v>
      </c>
      <c r="AT19" s="35">
        <f t="shared" si="3"/>
        <v>0</v>
      </c>
      <c r="AU19" s="103" t="str">
        <f t="shared" si="7"/>
        <v>OK</v>
      </c>
    </row>
    <row r="20" spans="1:47" s="112" customFormat="1" ht="14.25">
      <c r="A20" s="298"/>
      <c r="B20" s="300"/>
      <c r="C20" s="302"/>
      <c r="D20" s="104" t="s">
        <v>114</v>
      </c>
      <c r="E20" s="101"/>
      <c r="F20" s="103" t="s">
        <v>105</v>
      </c>
      <c r="G20" s="150">
        <v>0</v>
      </c>
      <c r="H20" s="151">
        <v>0</v>
      </c>
      <c r="I20" s="151">
        <v>0</v>
      </c>
      <c r="J20" s="151">
        <v>0</v>
      </c>
      <c r="K20" s="151">
        <v>0</v>
      </c>
      <c r="L20" s="151">
        <v>0</v>
      </c>
      <c r="M20" s="151">
        <v>0</v>
      </c>
      <c r="N20" s="151">
        <v>0</v>
      </c>
      <c r="O20" s="151">
        <v>0</v>
      </c>
      <c r="P20" s="151">
        <v>0</v>
      </c>
      <c r="Q20" s="35">
        <f t="shared" si="1"/>
        <v>0</v>
      </c>
      <c r="R20" s="101"/>
      <c r="S20" s="103" t="str">
        <f t="shared" ca="1" si="4"/>
        <v>#</v>
      </c>
      <c r="T20" s="106">
        <v>0</v>
      </c>
      <c r="U20" s="101"/>
      <c r="V20" s="103" t="str">
        <f t="shared" ca="1" si="5"/>
        <v>#</v>
      </c>
      <c r="W20" s="150">
        <v>0</v>
      </c>
      <c r="X20" s="151">
        <v>0</v>
      </c>
      <c r="Y20" s="151">
        <v>0</v>
      </c>
      <c r="Z20" s="151">
        <v>0</v>
      </c>
      <c r="AA20" s="151">
        <v>0</v>
      </c>
      <c r="AB20" s="151">
        <v>0</v>
      </c>
      <c r="AC20" s="151">
        <v>0</v>
      </c>
      <c r="AD20" s="151">
        <v>0</v>
      </c>
      <c r="AE20" s="151">
        <v>0</v>
      </c>
      <c r="AF20" s="151">
        <v>0</v>
      </c>
      <c r="AG20" s="35">
        <f t="shared" si="2"/>
        <v>0</v>
      </c>
      <c r="AH20" s="101"/>
      <c r="AI20" s="103" t="str">
        <f t="shared" ca="1" si="6"/>
        <v>#</v>
      </c>
      <c r="AJ20" s="150">
        <v>0</v>
      </c>
      <c r="AK20" s="151">
        <v>0</v>
      </c>
      <c r="AL20" s="151">
        <v>0</v>
      </c>
      <c r="AM20" s="151">
        <v>0</v>
      </c>
      <c r="AN20" s="151">
        <v>0</v>
      </c>
      <c r="AO20" s="151">
        <v>0</v>
      </c>
      <c r="AP20" s="151">
        <v>0</v>
      </c>
      <c r="AQ20" s="151">
        <v>0</v>
      </c>
      <c r="AR20" s="151">
        <v>0</v>
      </c>
      <c r="AS20" s="151">
        <v>0</v>
      </c>
      <c r="AT20" s="35">
        <f t="shared" si="3"/>
        <v>0</v>
      </c>
      <c r="AU20" s="103" t="str">
        <f t="shared" si="7"/>
        <v>OK</v>
      </c>
    </row>
    <row r="21" spans="1:47" s="112" customFormat="1" ht="14.25">
      <c r="A21" s="298"/>
      <c r="B21" s="300"/>
      <c r="C21" s="302"/>
      <c r="D21" s="104" t="s">
        <v>104</v>
      </c>
      <c r="E21" s="101"/>
      <c r="F21" s="103" t="s">
        <v>105</v>
      </c>
      <c r="G21" s="34"/>
      <c r="H21" s="34"/>
      <c r="I21" s="34"/>
      <c r="J21" s="34"/>
      <c r="K21" s="34"/>
      <c r="L21" s="34"/>
      <c r="M21" s="34"/>
      <c r="N21" s="34"/>
      <c r="O21" s="34"/>
      <c r="P21" s="34"/>
      <c r="Q21" s="35">
        <f t="shared" si="1"/>
        <v>0</v>
      </c>
      <c r="R21" s="101"/>
      <c r="S21" s="103" t="str">
        <f t="shared" ca="1" si="4"/>
        <v>#</v>
      </c>
      <c r="T21" s="34"/>
      <c r="U21" s="101"/>
      <c r="V21" s="103" t="str">
        <f t="shared" ca="1" si="5"/>
        <v>#</v>
      </c>
      <c r="W21" s="34"/>
      <c r="X21" s="34"/>
      <c r="Y21" s="34"/>
      <c r="Z21" s="34"/>
      <c r="AA21" s="34"/>
      <c r="AB21" s="34"/>
      <c r="AC21" s="34"/>
      <c r="AD21" s="34"/>
      <c r="AE21" s="34"/>
      <c r="AF21" s="34"/>
      <c r="AG21" s="35">
        <f t="shared" si="2"/>
        <v>0</v>
      </c>
      <c r="AH21" s="101"/>
      <c r="AI21" s="103" t="str">
        <f t="shared" ca="1" si="6"/>
        <v>#</v>
      </c>
      <c r="AJ21" s="34"/>
      <c r="AK21" s="34"/>
      <c r="AL21" s="34"/>
      <c r="AM21" s="34"/>
      <c r="AN21" s="34"/>
      <c r="AO21" s="34"/>
      <c r="AP21" s="34"/>
      <c r="AQ21" s="34"/>
      <c r="AR21" s="34"/>
      <c r="AS21" s="34"/>
      <c r="AT21" s="35">
        <f t="shared" si="3"/>
        <v>0</v>
      </c>
      <c r="AU21" s="103" t="str">
        <f t="shared" si="7"/>
        <v>OK</v>
      </c>
    </row>
    <row r="22" spans="1:47" s="112" customFormat="1" ht="14.25">
      <c r="A22" s="298"/>
      <c r="B22" s="300"/>
      <c r="C22" s="302"/>
      <c r="D22" s="104" t="s">
        <v>113</v>
      </c>
      <c r="E22" s="101"/>
      <c r="F22" s="103" t="s">
        <v>105</v>
      </c>
      <c r="G22" s="150">
        <v>0</v>
      </c>
      <c r="H22" s="151">
        <v>0</v>
      </c>
      <c r="I22" s="151">
        <v>-1.0079553859586594E-2</v>
      </c>
      <c r="J22" s="151">
        <v>0</v>
      </c>
      <c r="K22" s="151">
        <v>0</v>
      </c>
      <c r="L22" s="151">
        <v>0</v>
      </c>
      <c r="M22" s="151">
        <v>0</v>
      </c>
      <c r="N22" s="151">
        <v>0</v>
      </c>
      <c r="O22" s="151">
        <v>0</v>
      </c>
      <c r="P22" s="151">
        <v>0</v>
      </c>
      <c r="Q22" s="35">
        <f t="shared" si="1"/>
        <v>-1.0079553859586594E-2</v>
      </c>
      <c r="R22" s="101"/>
      <c r="S22" s="103" t="str">
        <f t="shared" ca="1" si="4"/>
        <v>#</v>
      </c>
      <c r="T22" s="106">
        <v>3</v>
      </c>
      <c r="U22" s="101"/>
      <c r="V22" s="103" t="str">
        <f t="shared" ca="1" si="5"/>
        <v>#</v>
      </c>
      <c r="W22" s="150">
        <v>0</v>
      </c>
      <c r="X22" s="151">
        <v>2</v>
      </c>
      <c r="Y22" s="151">
        <v>0</v>
      </c>
      <c r="Z22" s="151">
        <v>0</v>
      </c>
      <c r="AA22" s="151">
        <v>0</v>
      </c>
      <c r="AB22" s="151">
        <v>0</v>
      </c>
      <c r="AC22" s="151">
        <v>0</v>
      </c>
      <c r="AD22" s="151">
        <v>0</v>
      </c>
      <c r="AE22" s="151">
        <v>0</v>
      </c>
      <c r="AF22" s="151">
        <v>0</v>
      </c>
      <c r="AG22" s="35">
        <f t="shared" si="2"/>
        <v>2</v>
      </c>
      <c r="AH22" s="101"/>
      <c r="AI22" s="103" t="str">
        <f t="shared" ca="1" si="6"/>
        <v>#</v>
      </c>
      <c r="AJ22" s="150">
        <v>3</v>
      </c>
      <c r="AK22" s="151">
        <v>0</v>
      </c>
      <c r="AL22" s="151">
        <v>0</v>
      </c>
      <c r="AM22" s="151">
        <v>0</v>
      </c>
      <c r="AN22" s="151">
        <v>0</v>
      </c>
      <c r="AO22" s="151">
        <v>0</v>
      </c>
      <c r="AP22" s="151">
        <v>0</v>
      </c>
      <c r="AQ22" s="151">
        <v>0</v>
      </c>
      <c r="AR22" s="151">
        <v>0</v>
      </c>
      <c r="AS22" s="151">
        <v>-1</v>
      </c>
      <c r="AT22" s="35">
        <f t="shared" si="3"/>
        <v>2</v>
      </c>
      <c r="AU22" s="103" t="str">
        <f t="shared" si="7"/>
        <v>OK</v>
      </c>
    </row>
    <row r="23" spans="1:47" s="112" customFormat="1" ht="14.25">
      <c r="A23" s="298"/>
      <c r="B23" s="300"/>
      <c r="C23" s="302"/>
      <c r="D23" s="104" t="s">
        <v>389</v>
      </c>
      <c r="E23" s="101"/>
      <c r="F23" s="103" t="s">
        <v>105</v>
      </c>
      <c r="G23" s="150">
        <v>0</v>
      </c>
      <c r="H23" s="151">
        <v>0</v>
      </c>
      <c r="I23" s="151">
        <v>0</v>
      </c>
      <c r="J23" s="151">
        <v>0</v>
      </c>
      <c r="K23" s="151">
        <v>0</v>
      </c>
      <c r="L23" s="151">
        <v>0</v>
      </c>
      <c r="M23" s="151">
        <v>0</v>
      </c>
      <c r="N23" s="151">
        <v>0</v>
      </c>
      <c r="O23" s="151">
        <v>0</v>
      </c>
      <c r="P23" s="151">
        <v>0</v>
      </c>
      <c r="Q23" s="35">
        <f t="shared" si="1"/>
        <v>0</v>
      </c>
      <c r="R23" s="101"/>
      <c r="S23" s="103" t="str">
        <f t="shared" ca="1" si="4"/>
        <v>#</v>
      </c>
      <c r="T23" s="106">
        <v>0</v>
      </c>
      <c r="U23" s="101"/>
      <c r="V23" s="103" t="str">
        <f t="shared" ca="1" si="5"/>
        <v>#</v>
      </c>
      <c r="W23" s="150">
        <v>0</v>
      </c>
      <c r="X23" s="151">
        <v>0</v>
      </c>
      <c r="Y23" s="151">
        <v>0</v>
      </c>
      <c r="Z23" s="151">
        <v>0</v>
      </c>
      <c r="AA23" s="151">
        <v>0</v>
      </c>
      <c r="AB23" s="151">
        <v>0</v>
      </c>
      <c r="AC23" s="151">
        <v>0</v>
      </c>
      <c r="AD23" s="151">
        <v>0</v>
      </c>
      <c r="AE23" s="151">
        <v>0</v>
      </c>
      <c r="AF23" s="151">
        <v>0</v>
      </c>
      <c r="AG23" s="35">
        <f t="shared" si="2"/>
        <v>0</v>
      </c>
      <c r="AH23" s="101"/>
      <c r="AI23" s="103" t="str">
        <f t="shared" ca="1" si="6"/>
        <v>#</v>
      </c>
      <c r="AJ23" s="150">
        <v>0</v>
      </c>
      <c r="AK23" s="151">
        <v>0</v>
      </c>
      <c r="AL23" s="151">
        <v>0</v>
      </c>
      <c r="AM23" s="151">
        <v>0</v>
      </c>
      <c r="AN23" s="151">
        <v>0</v>
      </c>
      <c r="AO23" s="151">
        <v>0</v>
      </c>
      <c r="AP23" s="151">
        <v>0</v>
      </c>
      <c r="AQ23" s="151">
        <v>0</v>
      </c>
      <c r="AR23" s="151">
        <v>0</v>
      </c>
      <c r="AS23" s="151">
        <v>0</v>
      </c>
      <c r="AT23" s="35">
        <f t="shared" si="3"/>
        <v>0</v>
      </c>
      <c r="AU23" s="103" t="str">
        <f t="shared" si="7"/>
        <v>OK</v>
      </c>
    </row>
    <row r="24" spans="1:47" s="112" customFormat="1" ht="14.25">
      <c r="A24" s="298"/>
      <c r="B24" s="300"/>
      <c r="C24" s="302"/>
      <c r="D24" s="104" t="s">
        <v>112</v>
      </c>
      <c r="E24" s="101"/>
      <c r="F24" s="103" t="s">
        <v>105</v>
      </c>
      <c r="G24" s="150">
        <v>0</v>
      </c>
      <c r="H24" s="151">
        <v>0</v>
      </c>
      <c r="I24" s="151">
        <v>0</v>
      </c>
      <c r="J24" s="151">
        <v>0</v>
      </c>
      <c r="K24" s="151">
        <v>0</v>
      </c>
      <c r="L24" s="151">
        <v>0</v>
      </c>
      <c r="M24" s="151">
        <v>0</v>
      </c>
      <c r="N24" s="151">
        <v>0</v>
      </c>
      <c r="O24" s="151">
        <v>0</v>
      </c>
      <c r="P24" s="151">
        <v>0</v>
      </c>
      <c r="Q24" s="35">
        <f t="shared" si="1"/>
        <v>0</v>
      </c>
      <c r="R24" s="101"/>
      <c r="S24" s="103" t="str">
        <f t="shared" ca="1" si="4"/>
        <v>#</v>
      </c>
      <c r="T24" s="106">
        <v>0</v>
      </c>
      <c r="U24" s="101"/>
      <c r="V24" s="103" t="str">
        <f t="shared" ca="1" si="5"/>
        <v>#</v>
      </c>
      <c r="W24" s="150">
        <v>0</v>
      </c>
      <c r="X24" s="151">
        <v>0</v>
      </c>
      <c r="Y24" s="151">
        <v>0</v>
      </c>
      <c r="Z24" s="151">
        <v>0</v>
      </c>
      <c r="AA24" s="151">
        <v>0</v>
      </c>
      <c r="AB24" s="151">
        <v>0</v>
      </c>
      <c r="AC24" s="151">
        <v>0</v>
      </c>
      <c r="AD24" s="151">
        <v>0</v>
      </c>
      <c r="AE24" s="151">
        <v>0</v>
      </c>
      <c r="AF24" s="151">
        <v>0</v>
      </c>
      <c r="AG24" s="35">
        <f t="shared" si="2"/>
        <v>0</v>
      </c>
      <c r="AH24" s="101"/>
      <c r="AI24" s="103" t="str">
        <f t="shared" ca="1" si="6"/>
        <v>#</v>
      </c>
      <c r="AJ24" s="150">
        <v>0</v>
      </c>
      <c r="AK24" s="151">
        <v>0</v>
      </c>
      <c r="AL24" s="151">
        <v>0</v>
      </c>
      <c r="AM24" s="151">
        <v>0</v>
      </c>
      <c r="AN24" s="151">
        <v>0</v>
      </c>
      <c r="AO24" s="151">
        <v>0</v>
      </c>
      <c r="AP24" s="151">
        <v>0</v>
      </c>
      <c r="AQ24" s="151">
        <v>0</v>
      </c>
      <c r="AR24" s="151">
        <v>0</v>
      </c>
      <c r="AS24" s="151">
        <v>0</v>
      </c>
      <c r="AT24" s="35">
        <f t="shared" si="3"/>
        <v>0</v>
      </c>
      <c r="AU24" s="103" t="str">
        <f t="shared" si="7"/>
        <v>OK</v>
      </c>
    </row>
    <row r="25" spans="1:47" s="112" customFormat="1" ht="14.25">
      <c r="A25" s="298"/>
      <c r="B25" s="300"/>
      <c r="C25" s="302"/>
      <c r="D25" s="104" t="s">
        <v>111</v>
      </c>
      <c r="E25" s="101"/>
      <c r="F25" s="103" t="s">
        <v>105</v>
      </c>
      <c r="G25" s="150">
        <v>0</v>
      </c>
      <c r="H25" s="151">
        <v>0</v>
      </c>
      <c r="I25" s="151">
        <v>0</v>
      </c>
      <c r="J25" s="151">
        <v>0</v>
      </c>
      <c r="K25" s="151">
        <v>0</v>
      </c>
      <c r="L25" s="151">
        <v>0</v>
      </c>
      <c r="M25" s="151">
        <v>0</v>
      </c>
      <c r="N25" s="151">
        <v>0</v>
      </c>
      <c r="O25" s="151">
        <v>0</v>
      </c>
      <c r="P25" s="151">
        <v>0</v>
      </c>
      <c r="Q25" s="35">
        <f t="shared" si="1"/>
        <v>0</v>
      </c>
      <c r="R25" s="101"/>
      <c r="S25" s="103" t="str">
        <f t="shared" ca="1" si="4"/>
        <v>#</v>
      </c>
      <c r="T25" s="106">
        <v>0</v>
      </c>
      <c r="U25" s="101"/>
      <c r="V25" s="103" t="str">
        <f t="shared" ca="1" si="5"/>
        <v>#</v>
      </c>
      <c r="W25" s="150">
        <v>0</v>
      </c>
      <c r="X25" s="151">
        <v>0</v>
      </c>
      <c r="Y25" s="151">
        <v>0</v>
      </c>
      <c r="Z25" s="151">
        <v>0</v>
      </c>
      <c r="AA25" s="151">
        <v>0</v>
      </c>
      <c r="AB25" s="151">
        <v>0</v>
      </c>
      <c r="AC25" s="151">
        <v>0</v>
      </c>
      <c r="AD25" s="151">
        <v>0</v>
      </c>
      <c r="AE25" s="151">
        <v>0</v>
      </c>
      <c r="AF25" s="151">
        <v>0</v>
      </c>
      <c r="AG25" s="35">
        <f t="shared" si="2"/>
        <v>0</v>
      </c>
      <c r="AH25" s="101"/>
      <c r="AI25" s="103" t="str">
        <f t="shared" ca="1" si="6"/>
        <v>#</v>
      </c>
      <c r="AJ25" s="150">
        <v>0</v>
      </c>
      <c r="AK25" s="151">
        <v>0</v>
      </c>
      <c r="AL25" s="151">
        <v>0</v>
      </c>
      <c r="AM25" s="151">
        <v>0</v>
      </c>
      <c r="AN25" s="151">
        <v>0</v>
      </c>
      <c r="AO25" s="151">
        <v>0</v>
      </c>
      <c r="AP25" s="151">
        <v>0</v>
      </c>
      <c r="AQ25" s="151">
        <v>0</v>
      </c>
      <c r="AR25" s="151">
        <v>0</v>
      </c>
      <c r="AS25" s="151">
        <v>0</v>
      </c>
      <c r="AT25" s="35">
        <f t="shared" si="3"/>
        <v>0</v>
      </c>
      <c r="AU25" s="103" t="str">
        <f t="shared" si="7"/>
        <v>OK</v>
      </c>
    </row>
    <row r="26" spans="1:47" s="112" customFormat="1" ht="14.25">
      <c r="A26" s="298"/>
      <c r="B26" s="300"/>
      <c r="C26" s="302"/>
      <c r="D26" s="104" t="s">
        <v>390</v>
      </c>
      <c r="E26" s="101"/>
      <c r="F26" s="103" t="s">
        <v>105</v>
      </c>
      <c r="G26" s="150">
        <v>0</v>
      </c>
      <c r="H26" s="151">
        <v>0</v>
      </c>
      <c r="I26" s="151">
        <v>0</v>
      </c>
      <c r="J26" s="151">
        <v>0</v>
      </c>
      <c r="K26" s="151">
        <v>0</v>
      </c>
      <c r="L26" s="151">
        <v>0</v>
      </c>
      <c r="M26" s="151">
        <v>0</v>
      </c>
      <c r="N26" s="151">
        <v>0</v>
      </c>
      <c r="O26" s="151">
        <v>0</v>
      </c>
      <c r="P26" s="151">
        <v>0</v>
      </c>
      <c r="Q26" s="35">
        <f t="shared" si="1"/>
        <v>0</v>
      </c>
      <c r="R26" s="101"/>
      <c r="S26" s="103" t="str">
        <f t="shared" ca="1" si="4"/>
        <v>#</v>
      </c>
      <c r="T26" s="106">
        <v>0</v>
      </c>
      <c r="U26" s="101"/>
      <c r="V26" s="103" t="str">
        <f t="shared" ca="1" si="5"/>
        <v>#</v>
      </c>
      <c r="W26" s="150">
        <v>0</v>
      </c>
      <c r="X26" s="151">
        <v>0</v>
      </c>
      <c r="Y26" s="151">
        <v>0</v>
      </c>
      <c r="Z26" s="151">
        <v>0</v>
      </c>
      <c r="AA26" s="151">
        <v>0</v>
      </c>
      <c r="AB26" s="151">
        <v>0</v>
      </c>
      <c r="AC26" s="151">
        <v>0</v>
      </c>
      <c r="AD26" s="151">
        <v>0</v>
      </c>
      <c r="AE26" s="151">
        <v>0</v>
      </c>
      <c r="AF26" s="151">
        <v>0</v>
      </c>
      <c r="AG26" s="35">
        <f t="shared" si="2"/>
        <v>0</v>
      </c>
      <c r="AH26" s="101"/>
      <c r="AI26" s="103" t="str">
        <f t="shared" ca="1" si="6"/>
        <v>#</v>
      </c>
      <c r="AJ26" s="150">
        <v>0</v>
      </c>
      <c r="AK26" s="151">
        <v>0</v>
      </c>
      <c r="AL26" s="151">
        <v>0</v>
      </c>
      <c r="AM26" s="151">
        <v>0</v>
      </c>
      <c r="AN26" s="151">
        <v>0</v>
      </c>
      <c r="AO26" s="151">
        <v>0</v>
      </c>
      <c r="AP26" s="151">
        <v>0</v>
      </c>
      <c r="AQ26" s="151">
        <v>0</v>
      </c>
      <c r="AR26" s="151">
        <v>0</v>
      </c>
      <c r="AS26" s="151">
        <v>0</v>
      </c>
      <c r="AT26" s="35">
        <f t="shared" si="3"/>
        <v>0</v>
      </c>
      <c r="AU26" s="103" t="str">
        <f t="shared" si="7"/>
        <v>OK</v>
      </c>
    </row>
    <row r="27" spans="1:47" s="112" customFormat="1" ht="14.25">
      <c r="A27" s="298"/>
      <c r="B27" s="300"/>
      <c r="C27" s="302"/>
      <c r="D27" s="104" t="s">
        <v>110</v>
      </c>
      <c r="E27" s="101"/>
      <c r="F27" s="103" t="s">
        <v>105</v>
      </c>
      <c r="G27" s="150">
        <v>0</v>
      </c>
      <c r="H27" s="151">
        <v>0</v>
      </c>
      <c r="I27" s="151">
        <v>0</v>
      </c>
      <c r="J27" s="151">
        <v>0</v>
      </c>
      <c r="K27" s="151">
        <v>0</v>
      </c>
      <c r="L27" s="151">
        <v>0</v>
      </c>
      <c r="M27" s="151">
        <v>0</v>
      </c>
      <c r="N27" s="151">
        <v>0</v>
      </c>
      <c r="O27" s="151">
        <v>0</v>
      </c>
      <c r="P27" s="151">
        <v>0</v>
      </c>
      <c r="Q27" s="35">
        <f t="shared" si="1"/>
        <v>0</v>
      </c>
      <c r="R27" s="101"/>
      <c r="S27" s="103" t="str">
        <f t="shared" ca="1" si="4"/>
        <v>#</v>
      </c>
      <c r="T27" s="106">
        <v>0</v>
      </c>
      <c r="U27" s="101"/>
      <c r="V27" s="103" t="str">
        <f t="shared" ca="1" si="5"/>
        <v>#</v>
      </c>
      <c r="W27" s="150">
        <v>0</v>
      </c>
      <c r="X27" s="151">
        <v>0</v>
      </c>
      <c r="Y27" s="151">
        <v>0</v>
      </c>
      <c r="Z27" s="151">
        <v>0</v>
      </c>
      <c r="AA27" s="151">
        <v>0</v>
      </c>
      <c r="AB27" s="151">
        <v>0</v>
      </c>
      <c r="AC27" s="151">
        <v>0</v>
      </c>
      <c r="AD27" s="151">
        <v>0</v>
      </c>
      <c r="AE27" s="151">
        <v>0</v>
      </c>
      <c r="AF27" s="151">
        <v>0</v>
      </c>
      <c r="AG27" s="35">
        <f t="shared" si="2"/>
        <v>0</v>
      </c>
      <c r="AH27" s="101"/>
      <c r="AI27" s="103" t="str">
        <f t="shared" ca="1" si="6"/>
        <v>#</v>
      </c>
      <c r="AJ27" s="150">
        <v>0</v>
      </c>
      <c r="AK27" s="151">
        <v>0</v>
      </c>
      <c r="AL27" s="151">
        <v>0</v>
      </c>
      <c r="AM27" s="151">
        <v>0</v>
      </c>
      <c r="AN27" s="151">
        <v>0</v>
      </c>
      <c r="AO27" s="151">
        <v>0</v>
      </c>
      <c r="AP27" s="151">
        <v>0</v>
      </c>
      <c r="AQ27" s="151">
        <v>0</v>
      </c>
      <c r="AR27" s="151">
        <v>0</v>
      </c>
      <c r="AS27" s="151">
        <v>0</v>
      </c>
      <c r="AT27" s="35">
        <f t="shared" si="3"/>
        <v>0</v>
      </c>
      <c r="AU27" s="103" t="str">
        <f t="shared" si="7"/>
        <v>OK</v>
      </c>
    </row>
    <row r="28" spans="1:47" s="112" customFormat="1" ht="14.25">
      <c r="A28" s="298"/>
      <c r="B28" s="300"/>
      <c r="C28" s="302"/>
      <c r="D28" s="104" t="str">
        <f>'N1.1_Intervention_Definitions'!A17</f>
        <v>Indirect Intervention</v>
      </c>
      <c r="E28" s="101"/>
      <c r="F28" s="103" t="s">
        <v>105</v>
      </c>
      <c r="G28" s="150">
        <v>0</v>
      </c>
      <c r="H28" s="151">
        <v>0</v>
      </c>
      <c r="I28" s="151">
        <v>0</v>
      </c>
      <c r="J28" s="151">
        <v>0</v>
      </c>
      <c r="K28" s="151">
        <v>0</v>
      </c>
      <c r="L28" s="151">
        <v>0</v>
      </c>
      <c r="M28" s="151">
        <v>0</v>
      </c>
      <c r="N28" s="151">
        <v>0</v>
      </c>
      <c r="O28" s="151">
        <v>0</v>
      </c>
      <c r="P28" s="151">
        <v>0</v>
      </c>
      <c r="Q28" s="35">
        <f t="shared" si="1"/>
        <v>0</v>
      </c>
      <c r="R28" s="101"/>
      <c r="S28" s="103" t="str">
        <f t="shared" ca="1" si="4"/>
        <v>#</v>
      </c>
      <c r="T28" s="106">
        <v>0</v>
      </c>
      <c r="U28" s="101"/>
      <c r="V28" s="103" t="str">
        <f t="shared" ca="1" si="5"/>
        <v>#</v>
      </c>
      <c r="W28" s="150">
        <v>0</v>
      </c>
      <c r="X28" s="151">
        <v>0</v>
      </c>
      <c r="Y28" s="151">
        <v>0</v>
      </c>
      <c r="Z28" s="151">
        <v>0</v>
      </c>
      <c r="AA28" s="151">
        <v>0</v>
      </c>
      <c r="AB28" s="151">
        <v>0</v>
      </c>
      <c r="AC28" s="151">
        <v>0</v>
      </c>
      <c r="AD28" s="151">
        <v>0</v>
      </c>
      <c r="AE28" s="151">
        <v>0</v>
      </c>
      <c r="AF28" s="151">
        <v>0</v>
      </c>
      <c r="AG28" s="35">
        <f t="shared" si="2"/>
        <v>0</v>
      </c>
      <c r="AH28" s="101"/>
      <c r="AI28" s="103" t="str">
        <f t="shared" ca="1" si="6"/>
        <v>#</v>
      </c>
      <c r="AJ28" s="150">
        <v>0</v>
      </c>
      <c r="AK28" s="151">
        <v>0</v>
      </c>
      <c r="AL28" s="151">
        <v>0</v>
      </c>
      <c r="AM28" s="151">
        <v>0</v>
      </c>
      <c r="AN28" s="151">
        <v>0</v>
      </c>
      <c r="AO28" s="151">
        <v>0</v>
      </c>
      <c r="AP28" s="151">
        <v>0</v>
      </c>
      <c r="AQ28" s="151">
        <v>0</v>
      </c>
      <c r="AR28" s="151">
        <v>0</v>
      </c>
      <c r="AS28" s="151">
        <v>0</v>
      </c>
      <c r="AT28" s="35">
        <f t="shared" si="3"/>
        <v>0</v>
      </c>
      <c r="AU28" s="103" t="str">
        <f t="shared" si="7"/>
        <v>OK</v>
      </c>
    </row>
    <row r="29" spans="1:47" s="112" customFormat="1" ht="14.25">
      <c r="A29" s="298"/>
      <c r="B29" s="300"/>
      <c r="C29" s="302"/>
      <c r="D29" s="104" t="s">
        <v>109</v>
      </c>
      <c r="E29" s="101"/>
      <c r="F29" s="103" t="s">
        <v>105</v>
      </c>
      <c r="G29" s="34"/>
      <c r="H29" s="34"/>
      <c r="I29" s="34"/>
      <c r="J29" s="34"/>
      <c r="K29" s="34"/>
      <c r="L29" s="34"/>
      <c r="M29" s="34"/>
      <c r="N29" s="34"/>
      <c r="O29" s="34"/>
      <c r="P29" s="34"/>
      <c r="Q29" s="35">
        <f t="shared" si="1"/>
        <v>0</v>
      </c>
      <c r="R29" s="101"/>
      <c r="S29" s="103" t="str">
        <f t="shared" ca="1" si="4"/>
        <v>#</v>
      </c>
      <c r="T29" s="34"/>
      <c r="U29" s="101"/>
      <c r="V29" s="103" t="str">
        <f t="shared" ca="1" si="5"/>
        <v>#</v>
      </c>
      <c r="W29" s="34"/>
      <c r="X29" s="34"/>
      <c r="Y29" s="34"/>
      <c r="Z29" s="34"/>
      <c r="AA29" s="34"/>
      <c r="AB29" s="34"/>
      <c r="AC29" s="34"/>
      <c r="AD29" s="34"/>
      <c r="AE29" s="34"/>
      <c r="AF29" s="34"/>
      <c r="AG29" s="35">
        <f t="shared" si="2"/>
        <v>0</v>
      </c>
      <c r="AH29" s="101"/>
      <c r="AI29" s="103" t="str">
        <f t="shared" ca="1" si="6"/>
        <v>#</v>
      </c>
      <c r="AJ29" s="34"/>
      <c r="AK29" s="34"/>
      <c r="AL29" s="34"/>
      <c r="AM29" s="34"/>
      <c r="AN29" s="34"/>
      <c r="AO29" s="34"/>
      <c r="AP29" s="34"/>
      <c r="AQ29" s="34"/>
      <c r="AR29" s="34"/>
      <c r="AS29" s="34"/>
      <c r="AT29" s="35">
        <f t="shared" si="3"/>
        <v>0</v>
      </c>
      <c r="AU29" s="103" t="str">
        <f t="shared" si="7"/>
        <v>OK</v>
      </c>
    </row>
    <row r="30" spans="1:47" s="112" customFormat="1" ht="14.25">
      <c r="A30" s="298"/>
      <c r="B30" s="300"/>
      <c r="C30" s="302"/>
      <c r="D30" s="104" t="s">
        <v>108</v>
      </c>
      <c r="E30" s="101"/>
      <c r="F30" s="103" t="s">
        <v>105</v>
      </c>
      <c r="G30" s="34"/>
      <c r="H30" s="34"/>
      <c r="I30" s="34"/>
      <c r="J30" s="34"/>
      <c r="K30" s="34"/>
      <c r="L30" s="34"/>
      <c r="M30" s="34"/>
      <c r="N30" s="34"/>
      <c r="O30" s="34"/>
      <c r="P30" s="34"/>
      <c r="Q30" s="35">
        <f t="shared" si="1"/>
        <v>0</v>
      </c>
      <c r="R30" s="101"/>
      <c r="S30" s="103" t="str">
        <f t="shared" ca="1" si="4"/>
        <v>#</v>
      </c>
      <c r="T30" s="34"/>
      <c r="U30" s="101"/>
      <c r="V30" s="103" t="str">
        <f t="shared" ca="1" si="5"/>
        <v>#</v>
      </c>
      <c r="W30" s="34"/>
      <c r="X30" s="34"/>
      <c r="Y30" s="34"/>
      <c r="Z30" s="34"/>
      <c r="AA30" s="34"/>
      <c r="AB30" s="34"/>
      <c r="AC30" s="34"/>
      <c r="AD30" s="34"/>
      <c r="AE30" s="34"/>
      <c r="AF30" s="34"/>
      <c r="AG30" s="35">
        <f t="shared" si="2"/>
        <v>0</v>
      </c>
      <c r="AH30" s="101"/>
      <c r="AI30" s="103" t="str">
        <f t="shared" ca="1" si="6"/>
        <v>#</v>
      </c>
      <c r="AJ30" s="34"/>
      <c r="AK30" s="34"/>
      <c r="AL30" s="34"/>
      <c r="AM30" s="34"/>
      <c r="AN30" s="34"/>
      <c r="AO30" s="34"/>
      <c r="AP30" s="34"/>
      <c r="AQ30" s="34"/>
      <c r="AR30" s="34"/>
      <c r="AS30" s="34"/>
      <c r="AT30" s="35">
        <f t="shared" si="3"/>
        <v>0</v>
      </c>
      <c r="AU30" s="103" t="str">
        <f t="shared" si="7"/>
        <v>OK</v>
      </c>
    </row>
    <row r="31" spans="1:47" s="112" customFormat="1" ht="14.25">
      <c r="A31" s="298"/>
      <c r="B31" s="300"/>
      <c r="C31" s="302"/>
      <c r="D31" s="104" t="s">
        <v>58</v>
      </c>
      <c r="E31" s="101"/>
      <c r="F31" s="103" t="s">
        <v>105</v>
      </c>
      <c r="G31" s="34"/>
      <c r="H31" s="34"/>
      <c r="I31" s="34"/>
      <c r="J31" s="34"/>
      <c r="K31" s="34"/>
      <c r="L31" s="34"/>
      <c r="M31" s="34"/>
      <c r="N31" s="34"/>
      <c r="O31" s="34"/>
      <c r="P31" s="34"/>
      <c r="Q31" s="35">
        <f t="shared" si="1"/>
        <v>0</v>
      </c>
      <c r="R31" s="101"/>
      <c r="S31" s="103" t="str">
        <f t="shared" ca="1" si="4"/>
        <v>#</v>
      </c>
      <c r="T31" s="34"/>
      <c r="U31" s="101"/>
      <c r="V31" s="103" t="str">
        <f t="shared" ca="1" si="5"/>
        <v>#</v>
      </c>
      <c r="W31" s="34"/>
      <c r="X31" s="34"/>
      <c r="Y31" s="34"/>
      <c r="Z31" s="34"/>
      <c r="AA31" s="34"/>
      <c r="AB31" s="34"/>
      <c r="AC31" s="34"/>
      <c r="AD31" s="34"/>
      <c r="AE31" s="34"/>
      <c r="AF31" s="34"/>
      <c r="AG31" s="35">
        <f t="shared" si="2"/>
        <v>0</v>
      </c>
      <c r="AH31" s="101"/>
      <c r="AI31" s="103" t="str">
        <f t="shared" ca="1" si="6"/>
        <v>#</v>
      </c>
      <c r="AJ31" s="34"/>
      <c r="AK31" s="34"/>
      <c r="AL31" s="34"/>
      <c r="AM31" s="34"/>
      <c r="AN31" s="34"/>
      <c r="AO31" s="34"/>
      <c r="AP31" s="34"/>
      <c r="AQ31" s="34"/>
      <c r="AR31" s="34"/>
      <c r="AS31" s="34"/>
      <c r="AT31" s="35">
        <f t="shared" si="3"/>
        <v>0</v>
      </c>
      <c r="AU31" s="103" t="str">
        <f t="shared" si="7"/>
        <v>OK</v>
      </c>
    </row>
    <row r="32" spans="1:47" s="112" customFormat="1" ht="14.25">
      <c r="A32" s="298"/>
      <c r="B32" s="300"/>
      <c r="C32" s="302"/>
      <c r="D32" s="104" t="s">
        <v>107</v>
      </c>
      <c r="E32" s="101"/>
      <c r="F32" s="103" t="s">
        <v>105</v>
      </c>
      <c r="G32" s="34"/>
      <c r="H32" s="34"/>
      <c r="I32" s="34"/>
      <c r="J32" s="34"/>
      <c r="K32" s="34"/>
      <c r="L32" s="34"/>
      <c r="M32" s="34"/>
      <c r="N32" s="34"/>
      <c r="O32" s="34"/>
      <c r="P32" s="34"/>
      <c r="Q32" s="35">
        <f t="shared" si="1"/>
        <v>0</v>
      </c>
      <c r="R32" s="101"/>
      <c r="S32" s="103" t="str">
        <f t="shared" ca="1" si="4"/>
        <v>#</v>
      </c>
      <c r="T32" s="34"/>
      <c r="U32" s="101"/>
      <c r="V32" s="103" t="str">
        <f t="shared" ca="1" si="5"/>
        <v>#</v>
      </c>
      <c r="W32" s="34"/>
      <c r="X32" s="34"/>
      <c r="Y32" s="34"/>
      <c r="Z32" s="34"/>
      <c r="AA32" s="34"/>
      <c r="AB32" s="34"/>
      <c r="AC32" s="34"/>
      <c r="AD32" s="34"/>
      <c r="AE32" s="34"/>
      <c r="AF32" s="34"/>
      <c r="AG32" s="35">
        <f t="shared" si="2"/>
        <v>0</v>
      </c>
      <c r="AH32" s="101"/>
      <c r="AI32" s="103" t="str">
        <f t="shared" ca="1" si="6"/>
        <v>#</v>
      </c>
      <c r="AJ32" s="34"/>
      <c r="AK32" s="34"/>
      <c r="AL32" s="34"/>
      <c r="AM32" s="34"/>
      <c r="AN32" s="34"/>
      <c r="AO32" s="34"/>
      <c r="AP32" s="34"/>
      <c r="AQ32" s="34"/>
      <c r="AR32" s="34"/>
      <c r="AS32" s="34"/>
      <c r="AT32" s="35">
        <f t="shared" si="3"/>
        <v>0</v>
      </c>
      <c r="AU32" s="103" t="str">
        <f t="shared" si="7"/>
        <v>OK</v>
      </c>
    </row>
    <row r="33" spans="1:47" s="112" customFormat="1" ht="14.25">
      <c r="A33" s="298"/>
      <c r="B33" s="300"/>
      <c r="C33" s="302"/>
      <c r="D33" s="104" t="s">
        <v>106</v>
      </c>
      <c r="E33" s="101"/>
      <c r="F33" s="103" t="s">
        <v>105</v>
      </c>
      <c r="G33" s="150">
        <v>0</v>
      </c>
      <c r="H33" s="151">
        <v>0</v>
      </c>
      <c r="I33" s="151">
        <v>0</v>
      </c>
      <c r="J33" s="151">
        <v>0</v>
      </c>
      <c r="K33" s="151">
        <v>0</v>
      </c>
      <c r="L33" s="151">
        <v>0</v>
      </c>
      <c r="M33" s="151">
        <v>0</v>
      </c>
      <c r="N33" s="151">
        <v>0</v>
      </c>
      <c r="O33" s="151">
        <v>0</v>
      </c>
      <c r="P33" s="151">
        <v>0</v>
      </c>
      <c r="Q33" s="35">
        <f t="shared" si="1"/>
        <v>0</v>
      </c>
      <c r="R33" s="101"/>
      <c r="S33" s="103" t="str">
        <f t="shared" ca="1" si="4"/>
        <v>#</v>
      </c>
      <c r="T33" s="106">
        <v>0</v>
      </c>
      <c r="U33" s="101"/>
      <c r="V33" s="103" t="str">
        <f t="shared" ca="1" si="5"/>
        <v>#</v>
      </c>
      <c r="W33" s="150">
        <v>0</v>
      </c>
      <c r="X33" s="151">
        <v>0</v>
      </c>
      <c r="Y33" s="151">
        <v>0</v>
      </c>
      <c r="Z33" s="151">
        <v>0</v>
      </c>
      <c r="AA33" s="151">
        <v>0</v>
      </c>
      <c r="AB33" s="151">
        <v>0</v>
      </c>
      <c r="AC33" s="151">
        <v>0</v>
      </c>
      <c r="AD33" s="151">
        <v>0</v>
      </c>
      <c r="AE33" s="151">
        <v>0</v>
      </c>
      <c r="AF33" s="151">
        <v>0</v>
      </c>
      <c r="AG33" s="35">
        <f t="shared" si="2"/>
        <v>0</v>
      </c>
      <c r="AH33" s="101"/>
      <c r="AI33" s="103" t="str">
        <f t="shared" ca="1" si="6"/>
        <v>#</v>
      </c>
      <c r="AJ33" s="150">
        <v>0</v>
      </c>
      <c r="AK33" s="151">
        <v>0</v>
      </c>
      <c r="AL33" s="151">
        <v>0</v>
      </c>
      <c r="AM33" s="151">
        <v>0</v>
      </c>
      <c r="AN33" s="151">
        <v>0</v>
      </c>
      <c r="AO33" s="151">
        <v>0</v>
      </c>
      <c r="AP33" s="151">
        <v>0</v>
      </c>
      <c r="AQ33" s="151">
        <v>0</v>
      </c>
      <c r="AR33" s="151">
        <v>0</v>
      </c>
      <c r="AS33" s="151">
        <v>0</v>
      </c>
      <c r="AT33" s="35">
        <f t="shared" si="3"/>
        <v>0</v>
      </c>
      <c r="AU33" s="103" t="str">
        <f t="shared" si="7"/>
        <v>OK</v>
      </c>
    </row>
    <row r="34" spans="1:47" s="112" customFormat="1" ht="14.25">
      <c r="A34" s="298"/>
      <c r="B34" s="301"/>
      <c r="C34" s="105" t="s">
        <v>393</v>
      </c>
      <c r="D34" s="104"/>
      <c r="E34" s="101"/>
      <c r="F34" s="103" t="s">
        <v>105</v>
      </c>
      <c r="G34" s="35">
        <f t="shared" ref="G34:P34" si="8">SUM(G16:G33)</f>
        <v>2.8415036925253174E-2</v>
      </c>
      <c r="H34" s="35">
        <f t="shared" si="8"/>
        <v>37.447166732351469</v>
      </c>
      <c r="I34" s="35">
        <f t="shared" si="8"/>
        <v>7.1684039185696076</v>
      </c>
      <c r="J34" s="35">
        <f t="shared" si="8"/>
        <v>16.46218215520344</v>
      </c>
      <c r="K34" s="35">
        <f t="shared" si="8"/>
        <v>24.359993312984837</v>
      </c>
      <c r="L34" s="35">
        <f t="shared" si="8"/>
        <v>1.5303250919924984</v>
      </c>
      <c r="M34" s="35">
        <f t="shared" si="8"/>
        <v>38.204703442332772</v>
      </c>
      <c r="N34" s="35">
        <f t="shared" si="8"/>
        <v>4.0833323300216087</v>
      </c>
      <c r="O34" s="35">
        <f t="shared" si="8"/>
        <v>0</v>
      </c>
      <c r="P34" s="35">
        <f t="shared" si="8"/>
        <v>99.976023230024566</v>
      </c>
      <c r="Q34" s="94">
        <f t="shared" si="1"/>
        <v>229.26054525040607</v>
      </c>
      <c r="R34" s="101"/>
      <c r="S34" s="103" t="str">
        <f t="shared" ca="1" si="4"/>
        <v>#</v>
      </c>
      <c r="T34" s="103"/>
      <c r="U34" s="101"/>
      <c r="V34" s="103" t="str">
        <f t="shared" ca="1" si="5"/>
        <v>#</v>
      </c>
      <c r="W34" s="35">
        <f t="shared" ref="W34:AF34" si="9">SUM(W16:W33)</f>
        <v>203</v>
      </c>
      <c r="X34" s="35">
        <f t="shared" si="9"/>
        <v>1494</v>
      </c>
      <c r="Y34" s="35">
        <f t="shared" si="9"/>
        <v>17</v>
      </c>
      <c r="Z34" s="35">
        <f t="shared" si="9"/>
        <v>21</v>
      </c>
      <c r="AA34" s="35">
        <f t="shared" si="9"/>
        <v>22</v>
      </c>
      <c r="AB34" s="35">
        <f t="shared" si="9"/>
        <v>1</v>
      </c>
      <c r="AC34" s="35">
        <f t="shared" si="9"/>
        <v>22</v>
      </c>
      <c r="AD34" s="35">
        <f t="shared" si="9"/>
        <v>2</v>
      </c>
      <c r="AE34" s="35">
        <f t="shared" si="9"/>
        <v>0</v>
      </c>
      <c r="AF34" s="35">
        <f t="shared" si="9"/>
        <v>26</v>
      </c>
      <c r="AG34" s="94">
        <f>SUM(W34:AF34)</f>
        <v>1808</v>
      </c>
      <c r="AH34" s="101"/>
      <c r="AI34" s="103" t="str">
        <f t="shared" ca="1" si="6"/>
        <v>#</v>
      </c>
      <c r="AJ34" s="35">
        <f t="shared" ref="AJ34:AS34" si="10">SUM(AJ16:AJ33)</f>
        <v>116</v>
      </c>
      <c r="AK34" s="35">
        <f t="shared" si="10"/>
        <v>405</v>
      </c>
      <c r="AL34" s="35">
        <f t="shared" si="10"/>
        <v>360</v>
      </c>
      <c r="AM34" s="35">
        <f t="shared" si="10"/>
        <v>187</v>
      </c>
      <c r="AN34" s="35">
        <f t="shared" si="10"/>
        <v>141</v>
      </c>
      <c r="AO34" s="35">
        <f t="shared" si="10"/>
        <v>269</v>
      </c>
      <c r="AP34" s="35">
        <f t="shared" si="10"/>
        <v>52</v>
      </c>
      <c r="AQ34" s="35">
        <f t="shared" si="10"/>
        <v>45</v>
      </c>
      <c r="AR34" s="35">
        <f t="shared" si="10"/>
        <v>45</v>
      </c>
      <c r="AS34" s="35">
        <f t="shared" si="10"/>
        <v>188</v>
      </c>
      <c r="AT34" s="94">
        <f>SUM(AJ34:AS34)</f>
        <v>1808</v>
      </c>
      <c r="AU34" s="103" t="str">
        <f t="shared" si="7"/>
        <v>OK</v>
      </c>
    </row>
    <row r="35" spans="1:47" ht="15" thickBot="1">
      <c r="A35" s="299" t="s">
        <v>25</v>
      </c>
      <c r="B35" s="299" t="s">
        <v>385</v>
      </c>
      <c r="C35" s="111"/>
      <c r="D35" s="104"/>
      <c r="F35" s="110" t="s">
        <v>53</v>
      </c>
      <c r="G35" s="109" t="s">
        <v>14</v>
      </c>
      <c r="H35" s="21" t="s">
        <v>15</v>
      </c>
      <c r="I35" s="22" t="s">
        <v>16</v>
      </c>
      <c r="J35" s="23" t="s">
        <v>17</v>
      </c>
      <c r="K35" s="24" t="s">
        <v>18</v>
      </c>
      <c r="L35" s="25" t="s">
        <v>19</v>
      </c>
      <c r="M35" s="26" t="s">
        <v>20</v>
      </c>
      <c r="N35" s="29" t="s">
        <v>21</v>
      </c>
      <c r="O35" s="27" t="s">
        <v>22</v>
      </c>
      <c r="P35" s="31" t="s">
        <v>23</v>
      </c>
      <c r="Q35" s="108" t="s">
        <v>29</v>
      </c>
      <c r="S35" s="110" t="s">
        <v>53</v>
      </c>
      <c r="T35" s="110" t="s">
        <v>94</v>
      </c>
      <c r="V35" s="110" t="s">
        <v>53</v>
      </c>
      <c r="W35" s="109" t="s">
        <v>14</v>
      </c>
      <c r="X35" s="21" t="s">
        <v>15</v>
      </c>
      <c r="Y35" s="22" t="s">
        <v>16</v>
      </c>
      <c r="Z35" s="23" t="s">
        <v>17</v>
      </c>
      <c r="AA35" s="24" t="s">
        <v>18</v>
      </c>
      <c r="AB35" s="25" t="s">
        <v>19</v>
      </c>
      <c r="AC35" s="26" t="s">
        <v>20</v>
      </c>
      <c r="AD35" s="29" t="s">
        <v>21</v>
      </c>
      <c r="AE35" s="27" t="s">
        <v>22</v>
      </c>
      <c r="AF35" s="31" t="s">
        <v>23</v>
      </c>
      <c r="AG35" s="108" t="s">
        <v>29</v>
      </c>
      <c r="AI35" s="110" t="s">
        <v>53</v>
      </c>
      <c r="AJ35" s="109" t="s">
        <v>5</v>
      </c>
      <c r="AK35" s="21" t="s">
        <v>6</v>
      </c>
      <c r="AL35" s="22" t="s">
        <v>7</v>
      </c>
      <c r="AM35" s="23" t="s">
        <v>8</v>
      </c>
      <c r="AN35" s="24" t="s">
        <v>9</v>
      </c>
      <c r="AO35" s="25" t="s">
        <v>116</v>
      </c>
      <c r="AP35" s="26" t="s">
        <v>117</v>
      </c>
      <c r="AQ35" s="29" t="s">
        <v>118</v>
      </c>
      <c r="AR35" s="27" t="s">
        <v>119</v>
      </c>
      <c r="AS35" s="31" t="s">
        <v>120</v>
      </c>
      <c r="AT35" s="108" t="s">
        <v>29</v>
      </c>
      <c r="AU35" s="108" t="s">
        <v>47</v>
      </c>
    </row>
    <row r="36" spans="1:47" ht="14.25">
      <c r="A36" s="300"/>
      <c r="B36" s="300"/>
      <c r="C36" s="107" t="s">
        <v>394</v>
      </c>
      <c r="D36" s="104"/>
      <c r="F36" s="103" t="s">
        <v>205</v>
      </c>
      <c r="G36" s="103"/>
      <c r="H36" s="103"/>
      <c r="I36" s="103"/>
      <c r="J36" s="103"/>
      <c r="K36" s="103"/>
      <c r="L36" s="103"/>
      <c r="M36" s="103"/>
      <c r="N36" s="103"/>
      <c r="O36" s="103"/>
      <c r="P36" s="151">
        <v>2312.2355412345441</v>
      </c>
      <c r="Q36" s="35">
        <f t="shared" ref="Q36:Q54" si="11">SUM(G36:P36)</f>
        <v>2312.2355412345441</v>
      </c>
      <c r="S36" s="103"/>
      <c r="T36" s="34"/>
      <c r="V36" s="103"/>
      <c r="W36" s="34"/>
      <c r="X36" s="34"/>
      <c r="Y36" s="34"/>
      <c r="Z36" s="34"/>
      <c r="AA36" s="34"/>
      <c r="AB36" s="34"/>
      <c r="AC36" s="34"/>
      <c r="AD36" s="34"/>
      <c r="AE36" s="34"/>
      <c r="AF36" s="34"/>
      <c r="AG36" s="35">
        <f t="shared" ref="AG36:AG55" si="12">SUM(W36:AF36)</f>
        <v>0</v>
      </c>
      <c r="AI36" s="103"/>
      <c r="AJ36" s="34"/>
      <c r="AK36" s="34"/>
      <c r="AL36" s="34"/>
      <c r="AM36" s="34"/>
      <c r="AN36" s="34"/>
      <c r="AO36" s="34"/>
      <c r="AP36" s="34"/>
      <c r="AQ36" s="34"/>
      <c r="AR36" s="34"/>
      <c r="AS36" s="34"/>
      <c r="AT36" s="35">
        <f t="shared" ref="AT36:AT55" si="13">SUM(AJ36:AS36)</f>
        <v>0</v>
      </c>
      <c r="AU36" s="103"/>
    </row>
    <row r="37" spans="1:47" ht="14.25">
      <c r="A37" s="300"/>
      <c r="B37" s="300"/>
      <c r="C37" s="105" t="s">
        <v>223</v>
      </c>
      <c r="D37" s="104"/>
      <c r="F37" s="103" t="s">
        <v>105</v>
      </c>
      <c r="G37" s="35">
        <f>G34</f>
        <v>2.8415036925253174E-2</v>
      </c>
      <c r="H37" s="35">
        <f t="shared" ref="H37:P37" si="14">H34</f>
        <v>37.447166732351469</v>
      </c>
      <c r="I37" s="35">
        <f t="shared" si="14"/>
        <v>7.1684039185696076</v>
      </c>
      <c r="J37" s="35">
        <f t="shared" si="14"/>
        <v>16.46218215520344</v>
      </c>
      <c r="K37" s="35">
        <f t="shared" si="14"/>
        <v>24.359993312984837</v>
      </c>
      <c r="L37" s="35">
        <f t="shared" si="14"/>
        <v>1.5303250919924984</v>
      </c>
      <c r="M37" s="35">
        <f t="shared" si="14"/>
        <v>38.204703442332772</v>
      </c>
      <c r="N37" s="35">
        <f t="shared" si="14"/>
        <v>4.0833323300216087</v>
      </c>
      <c r="O37" s="35">
        <f t="shared" si="14"/>
        <v>0</v>
      </c>
      <c r="P37" s="35">
        <f t="shared" si="14"/>
        <v>99.976023230024566</v>
      </c>
      <c r="Q37" s="35">
        <f t="shared" si="11"/>
        <v>229.26054525040607</v>
      </c>
      <c r="S37" s="103" t="str">
        <f ca="1">$X$12</f>
        <v>#</v>
      </c>
      <c r="T37" s="34"/>
      <c r="V37" s="103" t="str">
        <f ca="1">$X$12</f>
        <v>#</v>
      </c>
      <c r="W37" s="35">
        <f t="shared" ref="W37:AF37" si="15">W34</f>
        <v>203</v>
      </c>
      <c r="X37" s="35">
        <f t="shared" si="15"/>
        <v>1494</v>
      </c>
      <c r="Y37" s="35">
        <f t="shared" si="15"/>
        <v>17</v>
      </c>
      <c r="Z37" s="35">
        <f t="shared" si="15"/>
        <v>21</v>
      </c>
      <c r="AA37" s="35">
        <f t="shared" si="15"/>
        <v>22</v>
      </c>
      <c r="AB37" s="35">
        <f t="shared" si="15"/>
        <v>1</v>
      </c>
      <c r="AC37" s="35">
        <f t="shared" si="15"/>
        <v>22</v>
      </c>
      <c r="AD37" s="35">
        <f t="shared" si="15"/>
        <v>2</v>
      </c>
      <c r="AE37" s="35">
        <f t="shared" si="15"/>
        <v>0</v>
      </c>
      <c r="AF37" s="35">
        <f t="shared" si="15"/>
        <v>26</v>
      </c>
      <c r="AG37" s="35">
        <f t="shared" si="12"/>
        <v>1808</v>
      </c>
      <c r="AI37" s="103" t="str">
        <f ca="1">$X$12</f>
        <v>#</v>
      </c>
      <c r="AJ37" s="35">
        <f t="shared" ref="AJ37:AS37" si="16">AJ34</f>
        <v>116</v>
      </c>
      <c r="AK37" s="35">
        <f t="shared" si="16"/>
        <v>405</v>
      </c>
      <c r="AL37" s="35">
        <f t="shared" si="16"/>
        <v>360</v>
      </c>
      <c r="AM37" s="35">
        <f t="shared" si="16"/>
        <v>187</v>
      </c>
      <c r="AN37" s="35">
        <f t="shared" si="16"/>
        <v>141</v>
      </c>
      <c r="AO37" s="35">
        <f t="shared" si="16"/>
        <v>269</v>
      </c>
      <c r="AP37" s="35">
        <f t="shared" si="16"/>
        <v>52</v>
      </c>
      <c r="AQ37" s="35">
        <f t="shared" si="16"/>
        <v>45</v>
      </c>
      <c r="AR37" s="35">
        <f t="shared" si="16"/>
        <v>45</v>
      </c>
      <c r="AS37" s="35">
        <f t="shared" si="16"/>
        <v>188</v>
      </c>
      <c r="AT37" s="35">
        <f t="shared" si="13"/>
        <v>1808</v>
      </c>
      <c r="AU37" s="103" t="str">
        <f>IF(ABS(AG37-AT37)&lt;0.01,"OK","Error")</f>
        <v>OK</v>
      </c>
    </row>
    <row r="38" spans="1:47" ht="14.25">
      <c r="A38" s="300"/>
      <c r="B38" s="300"/>
      <c r="C38" s="302" t="s">
        <v>115</v>
      </c>
      <c r="D38" s="104" t="s">
        <v>206</v>
      </c>
      <c r="F38" s="103" t="s">
        <v>105</v>
      </c>
      <c r="G38" s="150">
        <v>0</v>
      </c>
      <c r="H38" s="150">
        <v>0</v>
      </c>
      <c r="I38" s="150">
        <v>0</v>
      </c>
      <c r="J38" s="150">
        <v>0</v>
      </c>
      <c r="K38" s="150">
        <v>0</v>
      </c>
      <c r="L38" s="150">
        <v>0</v>
      </c>
      <c r="M38" s="150">
        <v>0</v>
      </c>
      <c r="N38" s="150">
        <v>0</v>
      </c>
      <c r="O38" s="150">
        <v>0</v>
      </c>
      <c r="P38" s="150">
        <v>0</v>
      </c>
      <c r="Q38" s="35">
        <f t="shared" si="11"/>
        <v>0</v>
      </c>
      <c r="S38" s="103" t="str">
        <f t="shared" ref="S38:S55" ca="1" si="17">$X$12</f>
        <v>#</v>
      </c>
      <c r="T38" s="106">
        <v>0</v>
      </c>
      <c r="V38" s="103" t="str">
        <f t="shared" ref="V38:V55" ca="1" si="18">$X$12</f>
        <v>#</v>
      </c>
      <c r="W38" s="150">
        <v>0</v>
      </c>
      <c r="X38" s="150">
        <v>0</v>
      </c>
      <c r="Y38" s="150">
        <v>0</v>
      </c>
      <c r="Z38" s="150">
        <v>0</v>
      </c>
      <c r="AA38" s="150">
        <v>0</v>
      </c>
      <c r="AB38" s="150">
        <v>0</v>
      </c>
      <c r="AC38" s="150">
        <v>0</v>
      </c>
      <c r="AD38" s="150">
        <v>0</v>
      </c>
      <c r="AE38" s="150">
        <v>0</v>
      </c>
      <c r="AF38" s="150">
        <v>0</v>
      </c>
      <c r="AG38" s="35">
        <f t="shared" si="12"/>
        <v>0</v>
      </c>
      <c r="AI38" s="103" t="str">
        <f t="shared" ref="AI38:AI55" ca="1" si="19">$X$12</f>
        <v>#</v>
      </c>
      <c r="AJ38" s="150">
        <v>0</v>
      </c>
      <c r="AK38" s="150">
        <v>0</v>
      </c>
      <c r="AL38" s="150">
        <v>0</v>
      </c>
      <c r="AM38" s="150">
        <v>0</v>
      </c>
      <c r="AN38" s="150">
        <v>0</v>
      </c>
      <c r="AO38" s="150">
        <v>0</v>
      </c>
      <c r="AP38" s="150">
        <v>0</v>
      </c>
      <c r="AQ38" s="150">
        <v>0</v>
      </c>
      <c r="AR38" s="150">
        <v>0</v>
      </c>
      <c r="AS38" s="150">
        <v>0</v>
      </c>
      <c r="AT38" s="35">
        <f t="shared" si="13"/>
        <v>0</v>
      </c>
      <c r="AU38" s="103" t="str">
        <f t="shared" ref="AU38:AU55" si="20">IF(ABS(AG38-AT38)&lt;0.01,"OK","Error")</f>
        <v>OK</v>
      </c>
    </row>
    <row r="39" spans="1:47" ht="14.25">
      <c r="A39" s="300"/>
      <c r="B39" s="300"/>
      <c r="C39" s="302"/>
      <c r="D39" s="104" t="s">
        <v>207</v>
      </c>
      <c r="F39" s="103" t="s">
        <v>105</v>
      </c>
      <c r="G39" s="150">
        <v>0</v>
      </c>
      <c r="H39" s="151">
        <v>0</v>
      </c>
      <c r="I39" s="151">
        <v>0</v>
      </c>
      <c r="J39" s="151">
        <v>0</v>
      </c>
      <c r="K39" s="151">
        <v>0</v>
      </c>
      <c r="L39" s="151">
        <v>0</v>
      </c>
      <c r="M39" s="151">
        <v>0</v>
      </c>
      <c r="N39" s="151">
        <v>0</v>
      </c>
      <c r="O39" s="151">
        <v>0</v>
      </c>
      <c r="P39" s="151">
        <v>0</v>
      </c>
      <c r="Q39" s="35">
        <f t="shared" si="11"/>
        <v>0</v>
      </c>
      <c r="S39" s="103" t="str">
        <f t="shared" ca="1" si="17"/>
        <v>#</v>
      </c>
      <c r="T39" s="106">
        <v>0</v>
      </c>
      <c r="V39" s="103" t="str">
        <f t="shared" ca="1" si="18"/>
        <v>#</v>
      </c>
      <c r="W39" s="150">
        <v>0</v>
      </c>
      <c r="X39" s="151">
        <v>0</v>
      </c>
      <c r="Y39" s="151">
        <v>0</v>
      </c>
      <c r="Z39" s="151">
        <v>0</v>
      </c>
      <c r="AA39" s="151">
        <v>0</v>
      </c>
      <c r="AB39" s="151">
        <v>0</v>
      </c>
      <c r="AC39" s="151">
        <v>0</v>
      </c>
      <c r="AD39" s="151">
        <v>0</v>
      </c>
      <c r="AE39" s="151">
        <v>0</v>
      </c>
      <c r="AF39" s="151">
        <v>0</v>
      </c>
      <c r="AG39" s="35">
        <f t="shared" si="12"/>
        <v>0</v>
      </c>
      <c r="AI39" s="103" t="str">
        <f t="shared" ca="1" si="19"/>
        <v>#</v>
      </c>
      <c r="AJ39" s="150">
        <v>0</v>
      </c>
      <c r="AK39" s="151">
        <v>0</v>
      </c>
      <c r="AL39" s="151">
        <v>0</v>
      </c>
      <c r="AM39" s="151">
        <v>0</v>
      </c>
      <c r="AN39" s="151">
        <v>0</v>
      </c>
      <c r="AO39" s="151">
        <v>0</v>
      </c>
      <c r="AP39" s="151">
        <v>0</v>
      </c>
      <c r="AQ39" s="151">
        <v>0</v>
      </c>
      <c r="AR39" s="151">
        <v>0</v>
      </c>
      <c r="AS39" s="151">
        <v>0</v>
      </c>
      <c r="AT39" s="35">
        <f t="shared" si="13"/>
        <v>0</v>
      </c>
      <c r="AU39" s="103" t="str">
        <f t="shared" si="20"/>
        <v>OK</v>
      </c>
    </row>
    <row r="40" spans="1:47" ht="14.25">
      <c r="A40" s="300"/>
      <c r="B40" s="300"/>
      <c r="C40" s="302"/>
      <c r="D40" s="104" t="s">
        <v>3</v>
      </c>
      <c r="F40" s="103" t="s">
        <v>105</v>
      </c>
      <c r="G40" s="150">
        <v>-2.6994889095554565E-2</v>
      </c>
      <c r="H40" s="151">
        <v>12.89748601244569</v>
      </c>
      <c r="I40" s="151">
        <v>3.1632201905618729</v>
      </c>
      <c r="J40" s="151">
        <v>-9.5240206948688417</v>
      </c>
      <c r="K40" s="151">
        <v>-9.4122141982501901</v>
      </c>
      <c r="L40" s="151">
        <v>8.3405204751106403</v>
      </c>
      <c r="M40" s="151">
        <v>-26.266540623305254</v>
      </c>
      <c r="N40" s="151">
        <v>8.0920747236427548</v>
      </c>
      <c r="O40" s="151">
        <v>32.043488086754877</v>
      </c>
      <c r="P40" s="151">
        <v>154.94941448430137</v>
      </c>
      <c r="Q40" s="35">
        <f t="shared" si="11"/>
        <v>174.25643356729736</v>
      </c>
      <c r="S40" s="103" t="str">
        <f t="shared" ca="1" si="17"/>
        <v>#</v>
      </c>
      <c r="T40" s="34"/>
      <c r="V40" s="103" t="str">
        <f t="shared" ca="1" si="18"/>
        <v>#</v>
      </c>
      <c r="W40" s="150">
        <v>-193</v>
      </c>
      <c r="X40" s="151">
        <v>174</v>
      </c>
      <c r="Y40" s="151">
        <v>6</v>
      </c>
      <c r="Z40" s="151">
        <v>-11</v>
      </c>
      <c r="AA40" s="151">
        <v>-9</v>
      </c>
      <c r="AB40" s="151">
        <v>6</v>
      </c>
      <c r="AC40" s="151">
        <v>-15</v>
      </c>
      <c r="AD40" s="151">
        <v>4</v>
      </c>
      <c r="AE40" s="151">
        <v>13</v>
      </c>
      <c r="AF40" s="151">
        <v>25</v>
      </c>
      <c r="AG40" s="35">
        <f t="shared" si="12"/>
        <v>0</v>
      </c>
      <c r="AI40" s="103" t="str">
        <f t="shared" ca="1" si="19"/>
        <v>#</v>
      </c>
      <c r="AJ40" s="150">
        <v>-12</v>
      </c>
      <c r="AK40" s="151">
        <v>-258</v>
      </c>
      <c r="AL40" s="151">
        <v>152</v>
      </c>
      <c r="AM40" s="151">
        <v>0</v>
      </c>
      <c r="AN40" s="151">
        <v>-10</v>
      </c>
      <c r="AO40" s="151">
        <v>-152</v>
      </c>
      <c r="AP40" s="151">
        <v>212</v>
      </c>
      <c r="AQ40" s="151">
        <v>-3</v>
      </c>
      <c r="AR40" s="151">
        <v>-3</v>
      </c>
      <c r="AS40" s="151">
        <v>74</v>
      </c>
      <c r="AT40" s="35">
        <f t="shared" si="13"/>
        <v>0</v>
      </c>
      <c r="AU40" s="103" t="str">
        <f t="shared" si="20"/>
        <v>OK</v>
      </c>
    </row>
    <row r="41" spans="1:47" ht="14.25">
      <c r="A41" s="300"/>
      <c r="B41" s="300"/>
      <c r="C41" s="302"/>
      <c r="D41" s="104" t="s">
        <v>114</v>
      </c>
      <c r="F41" s="103" t="s">
        <v>105</v>
      </c>
      <c r="G41" s="150">
        <v>0</v>
      </c>
      <c r="H41" s="151">
        <v>0</v>
      </c>
      <c r="I41" s="151">
        <v>0</v>
      </c>
      <c r="J41" s="151">
        <v>0</v>
      </c>
      <c r="K41" s="151">
        <v>0</v>
      </c>
      <c r="L41" s="151">
        <v>0</v>
      </c>
      <c r="M41" s="151">
        <v>0</v>
      </c>
      <c r="N41" s="151">
        <v>0</v>
      </c>
      <c r="O41" s="151">
        <v>0</v>
      </c>
      <c r="P41" s="151">
        <v>0</v>
      </c>
      <c r="Q41" s="35">
        <f t="shared" si="11"/>
        <v>0</v>
      </c>
      <c r="S41" s="103" t="str">
        <f t="shared" ca="1" si="17"/>
        <v>#</v>
      </c>
      <c r="T41" s="106">
        <v>0</v>
      </c>
      <c r="V41" s="103" t="str">
        <f t="shared" ca="1" si="18"/>
        <v>#</v>
      </c>
      <c r="W41" s="150">
        <v>0</v>
      </c>
      <c r="X41" s="151">
        <v>0</v>
      </c>
      <c r="Y41" s="151">
        <v>0</v>
      </c>
      <c r="Z41" s="151">
        <v>0</v>
      </c>
      <c r="AA41" s="151">
        <v>0</v>
      </c>
      <c r="AB41" s="151">
        <v>0</v>
      </c>
      <c r="AC41" s="151">
        <v>0</v>
      </c>
      <c r="AD41" s="151">
        <v>0</v>
      </c>
      <c r="AE41" s="151">
        <v>0</v>
      </c>
      <c r="AF41" s="151">
        <v>0</v>
      </c>
      <c r="AG41" s="35">
        <f t="shared" si="12"/>
        <v>0</v>
      </c>
      <c r="AI41" s="103" t="str">
        <f t="shared" ca="1" si="19"/>
        <v>#</v>
      </c>
      <c r="AJ41" s="150">
        <v>0</v>
      </c>
      <c r="AK41" s="151">
        <v>0</v>
      </c>
      <c r="AL41" s="151">
        <v>0</v>
      </c>
      <c r="AM41" s="151">
        <v>0</v>
      </c>
      <c r="AN41" s="151">
        <v>0</v>
      </c>
      <c r="AO41" s="151">
        <v>0</v>
      </c>
      <c r="AP41" s="151">
        <v>0</v>
      </c>
      <c r="AQ41" s="151">
        <v>0</v>
      </c>
      <c r="AR41" s="151">
        <v>0</v>
      </c>
      <c r="AS41" s="151">
        <v>0</v>
      </c>
      <c r="AT41" s="35">
        <f t="shared" si="13"/>
        <v>0</v>
      </c>
      <c r="AU41" s="103" t="str">
        <f t="shared" si="20"/>
        <v>OK</v>
      </c>
    </row>
    <row r="42" spans="1:47" ht="14.25">
      <c r="A42" s="300"/>
      <c r="B42" s="300"/>
      <c r="C42" s="302"/>
      <c r="D42" s="104" t="s">
        <v>104</v>
      </c>
      <c r="F42" s="103" t="s">
        <v>105</v>
      </c>
      <c r="G42" s="34"/>
      <c r="H42" s="34"/>
      <c r="I42" s="34"/>
      <c r="J42" s="34"/>
      <c r="K42" s="34"/>
      <c r="L42" s="34"/>
      <c r="M42" s="34"/>
      <c r="N42" s="34"/>
      <c r="O42" s="34"/>
      <c r="P42" s="34"/>
      <c r="Q42" s="35">
        <f t="shared" si="11"/>
        <v>0</v>
      </c>
      <c r="S42" s="103" t="str">
        <f t="shared" ca="1" si="17"/>
        <v>#</v>
      </c>
      <c r="T42" s="34"/>
      <c r="V42" s="103" t="str">
        <f t="shared" ca="1" si="18"/>
        <v>#</v>
      </c>
      <c r="W42" s="34"/>
      <c r="X42" s="34"/>
      <c r="Y42" s="34"/>
      <c r="Z42" s="34"/>
      <c r="AA42" s="34"/>
      <c r="AB42" s="34"/>
      <c r="AC42" s="34"/>
      <c r="AD42" s="34"/>
      <c r="AE42" s="34"/>
      <c r="AF42" s="34"/>
      <c r="AG42" s="35">
        <f t="shared" si="12"/>
        <v>0</v>
      </c>
      <c r="AI42" s="103" t="str">
        <f t="shared" ca="1" si="19"/>
        <v>#</v>
      </c>
      <c r="AJ42" s="34"/>
      <c r="AK42" s="34"/>
      <c r="AL42" s="34"/>
      <c r="AM42" s="34"/>
      <c r="AN42" s="34"/>
      <c r="AO42" s="34"/>
      <c r="AP42" s="34"/>
      <c r="AQ42" s="34"/>
      <c r="AR42" s="34"/>
      <c r="AS42" s="34"/>
      <c r="AT42" s="35">
        <f t="shared" si="13"/>
        <v>0</v>
      </c>
      <c r="AU42" s="103" t="str">
        <f t="shared" si="20"/>
        <v>OK</v>
      </c>
    </row>
    <row r="43" spans="1:47" ht="14.25">
      <c r="A43" s="300"/>
      <c r="B43" s="300"/>
      <c r="C43" s="302"/>
      <c r="D43" s="104" t="s">
        <v>113</v>
      </c>
      <c r="F43" s="103" t="s">
        <v>105</v>
      </c>
      <c r="G43" s="150">
        <v>0</v>
      </c>
      <c r="H43" s="151">
        <v>-1.8077285961568487E-2</v>
      </c>
      <c r="I43" s="151">
        <v>0</v>
      </c>
      <c r="J43" s="151">
        <v>0</v>
      </c>
      <c r="K43" s="151">
        <v>0</v>
      </c>
      <c r="L43" s="151">
        <v>0</v>
      </c>
      <c r="M43" s="151">
        <v>0</v>
      </c>
      <c r="N43" s="151">
        <v>0</v>
      </c>
      <c r="O43" s="151">
        <v>0</v>
      </c>
      <c r="P43" s="151">
        <v>0</v>
      </c>
      <c r="Q43" s="35">
        <f t="shared" si="11"/>
        <v>-1.8077285961568487E-2</v>
      </c>
      <c r="S43" s="103" t="str">
        <f t="shared" ca="1" si="17"/>
        <v>#</v>
      </c>
      <c r="T43" s="106">
        <v>6</v>
      </c>
      <c r="V43" s="103" t="str">
        <f t="shared" ca="1" si="18"/>
        <v>#</v>
      </c>
      <c r="W43" s="150">
        <v>0</v>
      </c>
      <c r="X43" s="151">
        <v>-1</v>
      </c>
      <c r="Y43" s="151">
        <v>0</v>
      </c>
      <c r="Z43" s="151">
        <v>0</v>
      </c>
      <c r="AA43" s="151">
        <v>0</v>
      </c>
      <c r="AB43" s="151">
        <v>0</v>
      </c>
      <c r="AC43" s="151">
        <v>0</v>
      </c>
      <c r="AD43" s="151">
        <v>0</v>
      </c>
      <c r="AE43" s="151">
        <v>0</v>
      </c>
      <c r="AF43" s="151">
        <v>0</v>
      </c>
      <c r="AG43" s="35">
        <f t="shared" si="12"/>
        <v>-1</v>
      </c>
      <c r="AI43" s="103" t="str">
        <f t="shared" ca="1" si="19"/>
        <v>#</v>
      </c>
      <c r="AJ43" s="150">
        <v>5</v>
      </c>
      <c r="AK43" s="151">
        <v>-3</v>
      </c>
      <c r="AL43" s="151">
        <v>0</v>
      </c>
      <c r="AM43" s="151">
        <v>-2</v>
      </c>
      <c r="AN43" s="151">
        <v>-1</v>
      </c>
      <c r="AO43" s="151">
        <v>0</v>
      </c>
      <c r="AP43" s="151">
        <v>0</v>
      </c>
      <c r="AQ43" s="151">
        <v>0</v>
      </c>
      <c r="AR43" s="151">
        <v>0</v>
      </c>
      <c r="AS43" s="151">
        <v>0</v>
      </c>
      <c r="AT43" s="35">
        <f t="shared" si="13"/>
        <v>-1</v>
      </c>
      <c r="AU43" s="103" t="str">
        <f t="shared" si="20"/>
        <v>OK</v>
      </c>
    </row>
    <row r="44" spans="1:47" ht="14.25">
      <c r="A44" s="300"/>
      <c r="B44" s="300"/>
      <c r="C44" s="302"/>
      <c r="D44" s="104" t="s">
        <v>389</v>
      </c>
      <c r="F44" s="103" t="s">
        <v>105</v>
      </c>
      <c r="G44" s="150">
        <v>0</v>
      </c>
      <c r="H44" s="151">
        <v>0</v>
      </c>
      <c r="I44" s="151">
        <v>0</v>
      </c>
      <c r="J44" s="151">
        <v>0</v>
      </c>
      <c r="K44" s="151">
        <v>0</v>
      </c>
      <c r="L44" s="151">
        <v>0</v>
      </c>
      <c r="M44" s="151">
        <v>0</v>
      </c>
      <c r="N44" s="151">
        <v>0</v>
      </c>
      <c r="O44" s="151">
        <v>0</v>
      </c>
      <c r="P44" s="151">
        <v>0</v>
      </c>
      <c r="Q44" s="35">
        <f t="shared" si="11"/>
        <v>0</v>
      </c>
      <c r="S44" s="103" t="str">
        <f t="shared" ca="1" si="17"/>
        <v>#</v>
      </c>
      <c r="T44" s="106">
        <v>0</v>
      </c>
      <c r="V44" s="103" t="str">
        <f t="shared" ca="1" si="18"/>
        <v>#</v>
      </c>
      <c r="W44" s="150">
        <v>0</v>
      </c>
      <c r="X44" s="151">
        <v>0</v>
      </c>
      <c r="Y44" s="151">
        <v>0</v>
      </c>
      <c r="Z44" s="151">
        <v>0</v>
      </c>
      <c r="AA44" s="151">
        <v>0</v>
      </c>
      <c r="AB44" s="151">
        <v>0</v>
      </c>
      <c r="AC44" s="151">
        <v>0</v>
      </c>
      <c r="AD44" s="151">
        <v>0</v>
      </c>
      <c r="AE44" s="151">
        <v>0</v>
      </c>
      <c r="AF44" s="151">
        <v>0</v>
      </c>
      <c r="AG44" s="35">
        <f t="shared" si="12"/>
        <v>0</v>
      </c>
      <c r="AI44" s="103" t="str">
        <f t="shared" ca="1" si="19"/>
        <v>#</v>
      </c>
      <c r="AJ44" s="150">
        <v>0</v>
      </c>
      <c r="AK44" s="151">
        <v>0</v>
      </c>
      <c r="AL44" s="151">
        <v>0</v>
      </c>
      <c r="AM44" s="151">
        <v>0</v>
      </c>
      <c r="AN44" s="151">
        <v>0</v>
      </c>
      <c r="AO44" s="151">
        <v>0</v>
      </c>
      <c r="AP44" s="151">
        <v>0</v>
      </c>
      <c r="AQ44" s="151">
        <v>0</v>
      </c>
      <c r="AR44" s="151">
        <v>0</v>
      </c>
      <c r="AS44" s="151">
        <v>0</v>
      </c>
      <c r="AT44" s="35">
        <f t="shared" si="13"/>
        <v>0</v>
      </c>
      <c r="AU44" s="103" t="str">
        <f t="shared" si="20"/>
        <v>OK</v>
      </c>
    </row>
    <row r="45" spans="1:47" ht="14.25">
      <c r="A45" s="300"/>
      <c r="B45" s="300"/>
      <c r="C45" s="302"/>
      <c r="D45" s="104" t="s">
        <v>112</v>
      </c>
      <c r="F45" s="103" t="s">
        <v>105</v>
      </c>
      <c r="G45" s="150">
        <v>0</v>
      </c>
      <c r="H45" s="151">
        <v>0</v>
      </c>
      <c r="I45" s="151">
        <v>0</v>
      </c>
      <c r="J45" s="151">
        <v>0</v>
      </c>
      <c r="K45" s="151">
        <v>0</v>
      </c>
      <c r="L45" s="151">
        <v>0</v>
      </c>
      <c r="M45" s="151">
        <v>0</v>
      </c>
      <c r="N45" s="151">
        <v>0</v>
      </c>
      <c r="O45" s="151">
        <v>0</v>
      </c>
      <c r="P45" s="151">
        <v>0</v>
      </c>
      <c r="Q45" s="35">
        <f t="shared" si="11"/>
        <v>0</v>
      </c>
      <c r="S45" s="103" t="str">
        <f t="shared" ca="1" si="17"/>
        <v>#</v>
      </c>
      <c r="T45" s="106">
        <v>0</v>
      </c>
      <c r="V45" s="103" t="str">
        <f t="shared" ca="1" si="18"/>
        <v>#</v>
      </c>
      <c r="W45" s="150">
        <v>0</v>
      </c>
      <c r="X45" s="151">
        <v>0</v>
      </c>
      <c r="Y45" s="151">
        <v>0</v>
      </c>
      <c r="Z45" s="151">
        <v>0</v>
      </c>
      <c r="AA45" s="151">
        <v>0</v>
      </c>
      <c r="AB45" s="151">
        <v>0</v>
      </c>
      <c r="AC45" s="151">
        <v>0</v>
      </c>
      <c r="AD45" s="151">
        <v>0</v>
      </c>
      <c r="AE45" s="151">
        <v>0</v>
      </c>
      <c r="AF45" s="151">
        <v>0</v>
      </c>
      <c r="AG45" s="35">
        <f t="shared" si="12"/>
        <v>0</v>
      </c>
      <c r="AI45" s="103" t="str">
        <f t="shared" ca="1" si="19"/>
        <v>#</v>
      </c>
      <c r="AJ45" s="150">
        <v>0</v>
      </c>
      <c r="AK45" s="151">
        <v>0</v>
      </c>
      <c r="AL45" s="151">
        <v>0</v>
      </c>
      <c r="AM45" s="151">
        <v>0</v>
      </c>
      <c r="AN45" s="151">
        <v>0</v>
      </c>
      <c r="AO45" s="151">
        <v>0</v>
      </c>
      <c r="AP45" s="151">
        <v>0</v>
      </c>
      <c r="AQ45" s="151">
        <v>0</v>
      </c>
      <c r="AR45" s="151">
        <v>0</v>
      </c>
      <c r="AS45" s="151">
        <v>0</v>
      </c>
      <c r="AT45" s="35">
        <f t="shared" si="13"/>
        <v>0</v>
      </c>
      <c r="AU45" s="103" t="str">
        <f t="shared" si="20"/>
        <v>OK</v>
      </c>
    </row>
    <row r="46" spans="1:47" ht="14.25">
      <c r="A46" s="300"/>
      <c r="B46" s="300"/>
      <c r="C46" s="302"/>
      <c r="D46" s="104" t="s">
        <v>111</v>
      </c>
      <c r="F46" s="103" t="s">
        <v>105</v>
      </c>
      <c r="G46" s="150">
        <v>0</v>
      </c>
      <c r="H46" s="151">
        <v>1.9418405812100197</v>
      </c>
      <c r="I46" s="151">
        <v>9.3879309376092088</v>
      </c>
      <c r="J46" s="151">
        <v>-3.8406883863477463</v>
      </c>
      <c r="K46" s="151">
        <v>-10.609251631143302</v>
      </c>
      <c r="L46" s="151">
        <v>-5.5775784792163421</v>
      </c>
      <c r="M46" s="151">
        <v>-6.7626670080234739</v>
      </c>
      <c r="N46" s="151">
        <v>-8.0407571192104843</v>
      </c>
      <c r="O46" s="151">
        <v>0</v>
      </c>
      <c r="P46" s="151">
        <v>-79.250447269394712</v>
      </c>
      <c r="Q46" s="35">
        <f t="shared" si="11"/>
        <v>-102.75161837451682</v>
      </c>
      <c r="S46" s="103" t="str">
        <f t="shared" ca="1" si="17"/>
        <v>#</v>
      </c>
      <c r="T46" s="106">
        <v>352</v>
      </c>
      <c r="V46" s="103" t="str">
        <f t="shared" ca="1" si="18"/>
        <v>#</v>
      </c>
      <c r="W46" s="150">
        <v>0</v>
      </c>
      <c r="X46" s="151">
        <v>28</v>
      </c>
      <c r="Y46" s="151">
        <v>16</v>
      </c>
      <c r="Z46" s="151">
        <v>-6</v>
      </c>
      <c r="AA46" s="151">
        <v>-9</v>
      </c>
      <c r="AB46" s="151">
        <v>-4</v>
      </c>
      <c r="AC46" s="151">
        <v>-4</v>
      </c>
      <c r="AD46" s="151">
        <v>-4</v>
      </c>
      <c r="AE46" s="151">
        <v>0</v>
      </c>
      <c r="AF46" s="151">
        <v>-17</v>
      </c>
      <c r="AG46" s="35">
        <f t="shared" si="12"/>
        <v>0</v>
      </c>
      <c r="AI46" s="103" t="str">
        <f t="shared" ca="1" si="19"/>
        <v>#</v>
      </c>
      <c r="AJ46" s="150">
        <v>0</v>
      </c>
      <c r="AK46" s="151">
        <v>4</v>
      </c>
      <c r="AL46" s="151">
        <v>36</v>
      </c>
      <c r="AM46" s="151">
        <v>4</v>
      </c>
      <c r="AN46" s="151">
        <v>-11</v>
      </c>
      <c r="AO46" s="151">
        <v>168</v>
      </c>
      <c r="AP46" s="151">
        <v>-133</v>
      </c>
      <c r="AQ46" s="151">
        <v>-15</v>
      </c>
      <c r="AR46" s="151">
        <v>-4</v>
      </c>
      <c r="AS46" s="151">
        <v>-49</v>
      </c>
      <c r="AT46" s="35">
        <f t="shared" si="13"/>
        <v>0</v>
      </c>
      <c r="AU46" s="103" t="str">
        <f t="shared" si="20"/>
        <v>OK</v>
      </c>
    </row>
    <row r="47" spans="1:47" ht="14.25">
      <c r="A47" s="300"/>
      <c r="B47" s="300"/>
      <c r="C47" s="302"/>
      <c r="D47" s="104" t="s">
        <v>390</v>
      </c>
      <c r="F47" s="103" t="s">
        <v>105</v>
      </c>
      <c r="G47" s="150">
        <v>0</v>
      </c>
      <c r="H47" s="151">
        <v>0</v>
      </c>
      <c r="I47" s="151">
        <v>0</v>
      </c>
      <c r="J47" s="151">
        <v>0</v>
      </c>
      <c r="K47" s="151">
        <v>0</v>
      </c>
      <c r="L47" s="151">
        <v>0</v>
      </c>
      <c r="M47" s="151">
        <v>0</v>
      </c>
      <c r="N47" s="151">
        <v>0</v>
      </c>
      <c r="O47" s="151">
        <v>0</v>
      </c>
      <c r="P47" s="151">
        <v>0</v>
      </c>
      <c r="Q47" s="35">
        <f t="shared" si="11"/>
        <v>0</v>
      </c>
      <c r="S47" s="103" t="str">
        <f t="shared" ca="1" si="17"/>
        <v>#</v>
      </c>
      <c r="T47" s="106">
        <v>0</v>
      </c>
      <c r="V47" s="103" t="str">
        <f t="shared" ca="1" si="18"/>
        <v>#</v>
      </c>
      <c r="W47" s="150">
        <v>0</v>
      </c>
      <c r="X47" s="151">
        <v>0</v>
      </c>
      <c r="Y47" s="151">
        <v>0</v>
      </c>
      <c r="Z47" s="151">
        <v>0</v>
      </c>
      <c r="AA47" s="151">
        <v>0</v>
      </c>
      <c r="AB47" s="151">
        <v>0</v>
      </c>
      <c r="AC47" s="151">
        <v>0</v>
      </c>
      <c r="AD47" s="151">
        <v>0</v>
      </c>
      <c r="AE47" s="151">
        <v>0</v>
      </c>
      <c r="AF47" s="151">
        <v>0</v>
      </c>
      <c r="AG47" s="35">
        <f t="shared" si="12"/>
        <v>0</v>
      </c>
      <c r="AI47" s="103" t="str">
        <f t="shared" ca="1" si="19"/>
        <v>#</v>
      </c>
      <c r="AJ47" s="150">
        <v>0</v>
      </c>
      <c r="AK47" s="151">
        <v>0</v>
      </c>
      <c r="AL47" s="151">
        <v>0</v>
      </c>
      <c r="AM47" s="151">
        <v>0</v>
      </c>
      <c r="AN47" s="151">
        <v>0</v>
      </c>
      <c r="AO47" s="151">
        <v>0</v>
      </c>
      <c r="AP47" s="151">
        <v>0</v>
      </c>
      <c r="AQ47" s="151">
        <v>0</v>
      </c>
      <c r="AR47" s="151">
        <v>0</v>
      </c>
      <c r="AS47" s="151">
        <v>0</v>
      </c>
      <c r="AT47" s="35">
        <f t="shared" si="13"/>
        <v>0</v>
      </c>
      <c r="AU47" s="103" t="str">
        <f t="shared" si="20"/>
        <v>OK</v>
      </c>
    </row>
    <row r="48" spans="1:47" ht="14.25">
      <c r="A48" s="300"/>
      <c r="B48" s="300"/>
      <c r="C48" s="302"/>
      <c r="D48" s="104" t="s">
        <v>110</v>
      </c>
      <c r="F48" s="103" t="s">
        <v>105</v>
      </c>
      <c r="G48" s="150">
        <v>0</v>
      </c>
      <c r="H48" s="151">
        <v>0</v>
      </c>
      <c r="I48" s="151">
        <v>0</v>
      </c>
      <c r="J48" s="151">
        <v>0</v>
      </c>
      <c r="K48" s="151">
        <v>0</v>
      </c>
      <c r="L48" s="151">
        <v>0</v>
      </c>
      <c r="M48" s="151">
        <v>0</v>
      </c>
      <c r="N48" s="151">
        <v>0</v>
      </c>
      <c r="O48" s="151">
        <v>0</v>
      </c>
      <c r="P48" s="151">
        <v>0</v>
      </c>
      <c r="Q48" s="35">
        <f t="shared" si="11"/>
        <v>0</v>
      </c>
      <c r="S48" s="103" t="str">
        <f t="shared" ca="1" si="17"/>
        <v>#</v>
      </c>
      <c r="T48" s="106">
        <v>0</v>
      </c>
      <c r="V48" s="103" t="str">
        <f t="shared" ca="1" si="18"/>
        <v>#</v>
      </c>
      <c r="W48" s="150">
        <v>0</v>
      </c>
      <c r="X48" s="151">
        <v>0</v>
      </c>
      <c r="Y48" s="151">
        <v>0</v>
      </c>
      <c r="Z48" s="151">
        <v>0</v>
      </c>
      <c r="AA48" s="151">
        <v>0</v>
      </c>
      <c r="AB48" s="151">
        <v>0</v>
      </c>
      <c r="AC48" s="151">
        <v>0</v>
      </c>
      <c r="AD48" s="151">
        <v>0</v>
      </c>
      <c r="AE48" s="151">
        <v>0</v>
      </c>
      <c r="AF48" s="151">
        <v>0</v>
      </c>
      <c r="AG48" s="35">
        <f t="shared" si="12"/>
        <v>0</v>
      </c>
      <c r="AI48" s="103" t="str">
        <f t="shared" ca="1" si="19"/>
        <v>#</v>
      </c>
      <c r="AJ48" s="150">
        <v>0</v>
      </c>
      <c r="AK48" s="151">
        <v>0</v>
      </c>
      <c r="AL48" s="151">
        <v>0</v>
      </c>
      <c r="AM48" s="151">
        <v>0</v>
      </c>
      <c r="AN48" s="151">
        <v>0</v>
      </c>
      <c r="AO48" s="151">
        <v>0</v>
      </c>
      <c r="AP48" s="151">
        <v>0</v>
      </c>
      <c r="AQ48" s="151">
        <v>0</v>
      </c>
      <c r="AR48" s="151">
        <v>0</v>
      </c>
      <c r="AS48" s="151">
        <v>0</v>
      </c>
      <c r="AT48" s="35">
        <f t="shared" si="13"/>
        <v>0</v>
      </c>
      <c r="AU48" s="103" t="str">
        <f t="shared" si="20"/>
        <v>OK</v>
      </c>
    </row>
    <row r="49" spans="1:47" ht="14.25">
      <c r="A49" s="300"/>
      <c r="B49" s="300"/>
      <c r="C49" s="302"/>
      <c r="D49" s="104" t="str">
        <f>D28</f>
        <v>Indirect Intervention</v>
      </c>
      <c r="F49" s="103" t="s">
        <v>105</v>
      </c>
      <c r="G49" s="150">
        <v>0</v>
      </c>
      <c r="H49" s="151">
        <v>0</v>
      </c>
      <c r="I49" s="151">
        <v>0</v>
      </c>
      <c r="J49" s="151">
        <v>0</v>
      </c>
      <c r="K49" s="151">
        <v>0</v>
      </c>
      <c r="L49" s="151">
        <v>0</v>
      </c>
      <c r="M49" s="151">
        <v>0</v>
      </c>
      <c r="N49" s="151">
        <v>0</v>
      </c>
      <c r="O49" s="151">
        <v>0</v>
      </c>
      <c r="P49" s="151">
        <v>0</v>
      </c>
      <c r="Q49" s="35">
        <f t="shared" si="11"/>
        <v>0</v>
      </c>
      <c r="S49" s="103" t="str">
        <f t="shared" ca="1" si="17"/>
        <v>#</v>
      </c>
      <c r="T49" s="106">
        <v>0</v>
      </c>
      <c r="V49" s="103" t="str">
        <f t="shared" ca="1" si="18"/>
        <v>#</v>
      </c>
      <c r="W49" s="150">
        <v>0</v>
      </c>
      <c r="X49" s="151">
        <v>0</v>
      </c>
      <c r="Y49" s="151">
        <v>0</v>
      </c>
      <c r="Z49" s="151">
        <v>0</v>
      </c>
      <c r="AA49" s="151">
        <v>0</v>
      </c>
      <c r="AB49" s="151">
        <v>0</v>
      </c>
      <c r="AC49" s="151">
        <v>0</v>
      </c>
      <c r="AD49" s="151">
        <v>0</v>
      </c>
      <c r="AE49" s="151">
        <v>0</v>
      </c>
      <c r="AF49" s="151">
        <v>0</v>
      </c>
      <c r="AG49" s="35">
        <f t="shared" si="12"/>
        <v>0</v>
      </c>
      <c r="AI49" s="103" t="str">
        <f t="shared" ca="1" si="19"/>
        <v>#</v>
      </c>
      <c r="AJ49" s="150">
        <v>0</v>
      </c>
      <c r="AK49" s="151">
        <v>0</v>
      </c>
      <c r="AL49" s="151">
        <v>0</v>
      </c>
      <c r="AM49" s="151">
        <v>0</v>
      </c>
      <c r="AN49" s="151">
        <v>0</v>
      </c>
      <c r="AO49" s="151">
        <v>0</v>
      </c>
      <c r="AP49" s="151">
        <v>0</v>
      </c>
      <c r="AQ49" s="151">
        <v>0</v>
      </c>
      <c r="AR49" s="151">
        <v>0</v>
      </c>
      <c r="AS49" s="151">
        <v>0</v>
      </c>
      <c r="AT49" s="35">
        <f t="shared" si="13"/>
        <v>0</v>
      </c>
      <c r="AU49" s="103" t="str">
        <f t="shared" si="20"/>
        <v>OK</v>
      </c>
    </row>
    <row r="50" spans="1:47" ht="14.25">
      <c r="A50" s="300"/>
      <c r="B50" s="300"/>
      <c r="C50" s="302"/>
      <c r="D50" s="104" t="s">
        <v>109</v>
      </c>
      <c r="F50" s="103" t="s">
        <v>105</v>
      </c>
      <c r="G50" s="34"/>
      <c r="H50" s="34"/>
      <c r="I50" s="34"/>
      <c r="J50" s="34"/>
      <c r="K50" s="34"/>
      <c r="L50" s="34"/>
      <c r="M50" s="34"/>
      <c r="N50" s="34"/>
      <c r="O50" s="34"/>
      <c r="P50" s="34"/>
      <c r="Q50" s="35">
        <f t="shared" si="11"/>
        <v>0</v>
      </c>
      <c r="S50" s="103" t="str">
        <f t="shared" ca="1" si="17"/>
        <v>#</v>
      </c>
      <c r="T50" s="34"/>
      <c r="V50" s="103" t="str">
        <f t="shared" ca="1" si="18"/>
        <v>#</v>
      </c>
      <c r="W50" s="34"/>
      <c r="X50" s="34"/>
      <c r="Y50" s="34"/>
      <c r="Z50" s="34"/>
      <c r="AA50" s="34"/>
      <c r="AB50" s="34"/>
      <c r="AC50" s="34"/>
      <c r="AD50" s="34"/>
      <c r="AE50" s="34"/>
      <c r="AF50" s="34"/>
      <c r="AG50" s="35">
        <f t="shared" si="12"/>
        <v>0</v>
      </c>
      <c r="AI50" s="103" t="str">
        <f t="shared" ca="1" si="19"/>
        <v>#</v>
      </c>
      <c r="AJ50" s="34"/>
      <c r="AK50" s="34"/>
      <c r="AL50" s="34"/>
      <c r="AM50" s="34"/>
      <c r="AN50" s="34"/>
      <c r="AO50" s="34"/>
      <c r="AP50" s="34"/>
      <c r="AQ50" s="34"/>
      <c r="AR50" s="34"/>
      <c r="AS50" s="34"/>
      <c r="AT50" s="35">
        <f t="shared" si="13"/>
        <v>0</v>
      </c>
      <c r="AU50" s="103" t="str">
        <f t="shared" si="20"/>
        <v>OK</v>
      </c>
    </row>
    <row r="51" spans="1:47" ht="14.25">
      <c r="A51" s="300"/>
      <c r="B51" s="300"/>
      <c r="C51" s="302"/>
      <c r="D51" s="104" t="s">
        <v>108</v>
      </c>
      <c r="F51" s="103" t="s">
        <v>105</v>
      </c>
      <c r="G51" s="34"/>
      <c r="H51" s="34"/>
      <c r="I51" s="34"/>
      <c r="J51" s="34"/>
      <c r="K51" s="34"/>
      <c r="L51" s="34"/>
      <c r="M51" s="34"/>
      <c r="N51" s="34"/>
      <c r="O51" s="34"/>
      <c r="P51" s="34"/>
      <c r="Q51" s="35">
        <f t="shared" si="11"/>
        <v>0</v>
      </c>
      <c r="S51" s="103" t="str">
        <f t="shared" ca="1" si="17"/>
        <v>#</v>
      </c>
      <c r="T51" s="34"/>
      <c r="V51" s="103" t="str">
        <f t="shared" ca="1" si="18"/>
        <v>#</v>
      </c>
      <c r="W51" s="34"/>
      <c r="X51" s="34"/>
      <c r="Y51" s="34"/>
      <c r="Z51" s="34"/>
      <c r="AA51" s="34"/>
      <c r="AB51" s="34"/>
      <c r="AC51" s="34"/>
      <c r="AD51" s="34"/>
      <c r="AE51" s="34"/>
      <c r="AF51" s="34"/>
      <c r="AG51" s="35">
        <f t="shared" si="12"/>
        <v>0</v>
      </c>
      <c r="AI51" s="103" t="str">
        <f t="shared" ca="1" si="19"/>
        <v>#</v>
      </c>
      <c r="AJ51" s="34"/>
      <c r="AK51" s="34"/>
      <c r="AL51" s="34"/>
      <c r="AM51" s="34"/>
      <c r="AN51" s="34"/>
      <c r="AO51" s="34"/>
      <c r="AP51" s="34"/>
      <c r="AQ51" s="34"/>
      <c r="AR51" s="34"/>
      <c r="AS51" s="34"/>
      <c r="AT51" s="35">
        <f t="shared" si="13"/>
        <v>0</v>
      </c>
      <c r="AU51" s="103" t="str">
        <f t="shared" si="20"/>
        <v>OK</v>
      </c>
    </row>
    <row r="52" spans="1:47" ht="14.25">
      <c r="A52" s="300"/>
      <c r="B52" s="300"/>
      <c r="C52" s="302"/>
      <c r="D52" s="104" t="s">
        <v>58</v>
      </c>
      <c r="F52" s="103" t="s">
        <v>105</v>
      </c>
      <c r="G52" s="34"/>
      <c r="H52" s="34"/>
      <c r="I52" s="34"/>
      <c r="J52" s="34"/>
      <c r="K52" s="34"/>
      <c r="L52" s="34"/>
      <c r="M52" s="34"/>
      <c r="N52" s="34"/>
      <c r="O52" s="34"/>
      <c r="P52" s="34"/>
      <c r="Q52" s="35">
        <f t="shared" si="11"/>
        <v>0</v>
      </c>
      <c r="S52" s="103" t="str">
        <f t="shared" ca="1" si="17"/>
        <v>#</v>
      </c>
      <c r="T52" s="34"/>
      <c r="V52" s="103" t="str">
        <f t="shared" ca="1" si="18"/>
        <v>#</v>
      </c>
      <c r="W52" s="34"/>
      <c r="X52" s="34"/>
      <c r="Y52" s="34"/>
      <c r="Z52" s="34"/>
      <c r="AA52" s="34"/>
      <c r="AB52" s="34"/>
      <c r="AC52" s="34"/>
      <c r="AD52" s="34"/>
      <c r="AE52" s="34"/>
      <c r="AF52" s="34"/>
      <c r="AG52" s="35">
        <f t="shared" si="12"/>
        <v>0</v>
      </c>
      <c r="AI52" s="103" t="str">
        <f t="shared" ca="1" si="19"/>
        <v>#</v>
      </c>
      <c r="AJ52" s="34"/>
      <c r="AK52" s="34"/>
      <c r="AL52" s="34"/>
      <c r="AM52" s="34"/>
      <c r="AN52" s="34"/>
      <c r="AO52" s="34"/>
      <c r="AP52" s="34"/>
      <c r="AQ52" s="34"/>
      <c r="AR52" s="34"/>
      <c r="AS52" s="34"/>
      <c r="AT52" s="35">
        <f t="shared" si="13"/>
        <v>0</v>
      </c>
      <c r="AU52" s="103" t="str">
        <f t="shared" si="20"/>
        <v>OK</v>
      </c>
    </row>
    <row r="53" spans="1:47" ht="14.25">
      <c r="A53" s="300"/>
      <c r="B53" s="300"/>
      <c r="C53" s="302"/>
      <c r="D53" s="104" t="s">
        <v>107</v>
      </c>
      <c r="F53" s="103" t="s">
        <v>105</v>
      </c>
      <c r="G53" s="34"/>
      <c r="H53" s="34"/>
      <c r="I53" s="34"/>
      <c r="J53" s="34"/>
      <c r="K53" s="34"/>
      <c r="L53" s="34"/>
      <c r="M53" s="34"/>
      <c r="N53" s="34"/>
      <c r="O53" s="34"/>
      <c r="P53" s="34"/>
      <c r="Q53" s="35">
        <f t="shared" si="11"/>
        <v>0</v>
      </c>
      <c r="S53" s="103" t="str">
        <f t="shared" ca="1" si="17"/>
        <v>#</v>
      </c>
      <c r="T53" s="34"/>
      <c r="V53" s="103" t="str">
        <f t="shared" ca="1" si="18"/>
        <v>#</v>
      </c>
      <c r="W53" s="34"/>
      <c r="X53" s="34"/>
      <c r="Y53" s="34"/>
      <c r="Z53" s="34"/>
      <c r="AA53" s="34"/>
      <c r="AB53" s="34"/>
      <c r="AC53" s="34"/>
      <c r="AD53" s="34"/>
      <c r="AE53" s="34"/>
      <c r="AF53" s="34"/>
      <c r="AG53" s="35">
        <f t="shared" si="12"/>
        <v>0</v>
      </c>
      <c r="AI53" s="103" t="str">
        <f t="shared" ca="1" si="19"/>
        <v>#</v>
      </c>
      <c r="AJ53" s="34"/>
      <c r="AK53" s="34"/>
      <c r="AL53" s="34"/>
      <c r="AM53" s="34"/>
      <c r="AN53" s="34"/>
      <c r="AO53" s="34"/>
      <c r="AP53" s="34"/>
      <c r="AQ53" s="34"/>
      <c r="AR53" s="34"/>
      <c r="AS53" s="34"/>
      <c r="AT53" s="35">
        <f t="shared" si="13"/>
        <v>0</v>
      </c>
      <c r="AU53" s="103" t="str">
        <f t="shared" si="20"/>
        <v>OK</v>
      </c>
    </row>
    <row r="54" spans="1:47" ht="14.25">
      <c r="A54" s="300"/>
      <c r="B54" s="300"/>
      <c r="C54" s="302"/>
      <c r="D54" s="104" t="s">
        <v>106</v>
      </c>
      <c r="F54" s="103" t="s">
        <v>105</v>
      </c>
      <c r="G54" s="150">
        <v>0</v>
      </c>
      <c r="H54" s="151">
        <v>0</v>
      </c>
      <c r="I54" s="151">
        <v>0</v>
      </c>
      <c r="J54" s="151">
        <v>0</v>
      </c>
      <c r="K54" s="151">
        <v>0</v>
      </c>
      <c r="L54" s="151">
        <v>0</v>
      </c>
      <c r="M54" s="151">
        <v>0</v>
      </c>
      <c r="N54" s="151">
        <v>0</v>
      </c>
      <c r="O54" s="151">
        <v>0</v>
      </c>
      <c r="P54" s="151">
        <v>0</v>
      </c>
      <c r="Q54" s="35">
        <f t="shared" si="11"/>
        <v>0</v>
      </c>
      <c r="S54" s="103" t="str">
        <f t="shared" ca="1" si="17"/>
        <v>#</v>
      </c>
      <c r="T54" s="106">
        <v>0</v>
      </c>
      <c r="V54" s="103" t="str">
        <f t="shared" ca="1" si="18"/>
        <v>#</v>
      </c>
      <c r="W54" s="150">
        <v>0</v>
      </c>
      <c r="X54" s="151">
        <v>0</v>
      </c>
      <c r="Y54" s="151">
        <v>0</v>
      </c>
      <c r="Z54" s="151">
        <v>0</v>
      </c>
      <c r="AA54" s="151">
        <v>0</v>
      </c>
      <c r="AB54" s="151">
        <v>0</v>
      </c>
      <c r="AC54" s="151">
        <v>0</v>
      </c>
      <c r="AD54" s="151">
        <v>0</v>
      </c>
      <c r="AE54" s="151">
        <v>0</v>
      </c>
      <c r="AF54" s="151">
        <v>0</v>
      </c>
      <c r="AG54" s="35">
        <f t="shared" si="12"/>
        <v>0</v>
      </c>
      <c r="AI54" s="103" t="str">
        <f t="shared" ca="1" si="19"/>
        <v>#</v>
      </c>
      <c r="AJ54" s="150">
        <v>0</v>
      </c>
      <c r="AK54" s="151">
        <v>0</v>
      </c>
      <c r="AL54" s="151">
        <v>0</v>
      </c>
      <c r="AM54" s="151">
        <v>0</v>
      </c>
      <c r="AN54" s="151">
        <v>0</v>
      </c>
      <c r="AO54" s="151">
        <v>0</v>
      </c>
      <c r="AP54" s="151">
        <v>0</v>
      </c>
      <c r="AQ54" s="151">
        <v>0</v>
      </c>
      <c r="AR54" s="151">
        <v>0</v>
      </c>
      <c r="AS54" s="151">
        <v>0</v>
      </c>
      <c r="AT54" s="35">
        <f t="shared" si="13"/>
        <v>0</v>
      </c>
      <c r="AU54" s="103" t="str">
        <f t="shared" si="20"/>
        <v>OK</v>
      </c>
    </row>
    <row r="55" spans="1:47" ht="14.25">
      <c r="A55" s="301"/>
      <c r="B55" s="301"/>
      <c r="C55" s="105" t="s">
        <v>224</v>
      </c>
      <c r="D55" s="104"/>
      <c r="F55" s="103" t="s">
        <v>105</v>
      </c>
      <c r="G55" s="35">
        <f t="shared" ref="G55:P55" si="21">SUM(G37:G54)</f>
        <v>1.4201478296986085E-3</v>
      </c>
      <c r="H55" s="35">
        <f t="shared" si="21"/>
        <v>52.268416040045608</v>
      </c>
      <c r="I55" s="35">
        <f t="shared" si="21"/>
        <v>19.719555046740687</v>
      </c>
      <c r="J55" s="35">
        <f t="shared" si="21"/>
        <v>3.0974730739868517</v>
      </c>
      <c r="K55" s="35">
        <f t="shared" si="21"/>
        <v>4.3385274835913457</v>
      </c>
      <c r="L55" s="35">
        <f t="shared" si="21"/>
        <v>4.2932670878867967</v>
      </c>
      <c r="M55" s="35">
        <f t="shared" si="21"/>
        <v>5.1754958110040441</v>
      </c>
      <c r="N55" s="35">
        <f t="shared" si="21"/>
        <v>4.1346499344538792</v>
      </c>
      <c r="O55" s="35">
        <f t="shared" si="21"/>
        <v>32.043488086754877</v>
      </c>
      <c r="P55" s="35">
        <f t="shared" si="21"/>
        <v>175.67499044493121</v>
      </c>
      <c r="Q55" s="94">
        <f>SUM(G55:P55)</f>
        <v>300.74728315722501</v>
      </c>
      <c r="S55" s="103" t="str">
        <f t="shared" ca="1" si="17"/>
        <v>#</v>
      </c>
      <c r="T55" s="103"/>
      <c r="V55" s="103" t="str">
        <f t="shared" ca="1" si="18"/>
        <v>#</v>
      </c>
      <c r="W55" s="35">
        <f t="shared" ref="W55:AF55" si="22">SUM(W37:W54)</f>
        <v>10</v>
      </c>
      <c r="X55" s="35">
        <f t="shared" si="22"/>
        <v>1695</v>
      </c>
      <c r="Y55" s="35">
        <f t="shared" si="22"/>
        <v>39</v>
      </c>
      <c r="Z55" s="35">
        <f t="shared" si="22"/>
        <v>4</v>
      </c>
      <c r="AA55" s="35">
        <f t="shared" si="22"/>
        <v>4</v>
      </c>
      <c r="AB55" s="35">
        <f t="shared" si="22"/>
        <v>3</v>
      </c>
      <c r="AC55" s="35">
        <f t="shared" si="22"/>
        <v>3</v>
      </c>
      <c r="AD55" s="35">
        <f t="shared" si="22"/>
        <v>2</v>
      </c>
      <c r="AE55" s="35">
        <f t="shared" si="22"/>
        <v>13</v>
      </c>
      <c r="AF55" s="35">
        <f t="shared" si="22"/>
        <v>34</v>
      </c>
      <c r="AG55" s="94">
        <f t="shared" si="12"/>
        <v>1807</v>
      </c>
      <c r="AI55" s="103" t="str">
        <f t="shared" ca="1" si="19"/>
        <v>#</v>
      </c>
      <c r="AJ55" s="35">
        <f t="shared" ref="AJ55:AS55" si="23">SUM(AJ37:AJ54)</f>
        <v>109</v>
      </c>
      <c r="AK55" s="35">
        <f t="shared" si="23"/>
        <v>148</v>
      </c>
      <c r="AL55" s="35">
        <f t="shared" si="23"/>
        <v>548</v>
      </c>
      <c r="AM55" s="35">
        <f t="shared" si="23"/>
        <v>189</v>
      </c>
      <c r="AN55" s="35">
        <f t="shared" si="23"/>
        <v>119</v>
      </c>
      <c r="AO55" s="35">
        <f t="shared" si="23"/>
        <v>285</v>
      </c>
      <c r="AP55" s="35">
        <f t="shared" si="23"/>
        <v>131</v>
      </c>
      <c r="AQ55" s="35">
        <f t="shared" si="23"/>
        <v>27</v>
      </c>
      <c r="AR55" s="35">
        <f t="shared" si="23"/>
        <v>38</v>
      </c>
      <c r="AS55" s="35">
        <f t="shared" si="23"/>
        <v>213</v>
      </c>
      <c r="AT55" s="94">
        <f t="shared" si="13"/>
        <v>1807</v>
      </c>
      <c r="AU55" s="103" t="str">
        <f t="shared" si="20"/>
        <v>OK</v>
      </c>
    </row>
  </sheetData>
  <mergeCells count="6">
    <mergeCell ref="A14:A34"/>
    <mergeCell ref="B14:B34"/>
    <mergeCell ref="C17:C33"/>
    <mergeCell ref="A35:A55"/>
    <mergeCell ref="B35:B55"/>
    <mergeCell ref="C38:C54"/>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tabColor rgb="FF7030A0"/>
  </sheetPr>
  <dimension ref="A1:AU55"/>
  <sheetViews>
    <sheetView workbookViewId="0"/>
  </sheetViews>
  <sheetFormatPr defaultColWidth="9" defaultRowHeight="12.75"/>
  <cols>
    <col min="1" max="2" width="3.42578125" style="101" customWidth="1"/>
    <col min="3" max="3" width="51.28515625" style="101" bestFit="1" customWidth="1"/>
    <col min="4" max="4" width="46.5703125" style="101" bestFit="1" customWidth="1"/>
    <col min="5" max="5" width="1" style="101" customWidth="1"/>
    <col min="6" max="6" width="6.28515625" style="102" customWidth="1"/>
    <col min="7" max="17" width="9" style="101"/>
    <col min="18" max="18" width="1" style="101" customWidth="1"/>
    <col min="19" max="19" width="6.28515625" style="102" customWidth="1"/>
    <col min="20" max="20" width="9" style="101"/>
    <col min="21" max="21" width="1" style="101" customWidth="1"/>
    <col min="22" max="22" width="6.28515625" style="102" customWidth="1"/>
    <col min="23" max="33" width="9" style="101"/>
    <col min="34" max="34" width="1" style="101" customWidth="1"/>
    <col min="35" max="35" width="6.28515625" style="102" customWidth="1"/>
    <col min="36" max="46" width="9" style="101"/>
    <col min="47" max="47" width="9.42578125" style="101" bestFit="1" customWidth="1"/>
    <col min="48" max="16384" width="9" style="101"/>
  </cols>
  <sheetData>
    <row r="1" spans="1:47" ht="24.75">
      <c r="A1" s="1" t="str">
        <f>N0_Cover!A1</f>
        <v>RIIO-2 Business Plan Data Template</v>
      </c>
      <c r="B1" s="1"/>
      <c r="C1" s="2"/>
      <c r="D1" s="2"/>
      <c r="E1" s="2"/>
      <c r="F1" s="73"/>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row>
    <row r="2" spans="1:47" ht="22.5">
      <c r="A2" s="1" t="str">
        <f>N0_Cover!$B$12</f>
        <v>Scottish Power Transmission</v>
      </c>
      <c r="B2" s="1"/>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row>
    <row r="3" spans="1:47" ht="19.5">
      <c r="A3" s="5" t="str">
        <f>"Workbook " &amp; N0_Cover!$B$12</f>
        <v>Workbook Scottish Power Transmission</v>
      </c>
      <c r="B3" s="5"/>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row>
    <row r="4" spans="1:47" ht="18">
      <c r="A4" s="7" t="str">
        <f>"Submission Version " &amp; N0_Cover!$B$15 &amp; " - Submitted on " &amp; TEXT(N0_Cover!$B$16,"dd mmm yyyy")</f>
        <v>Submission Version 3.0 - Submitted on 09 Dec 2019</v>
      </c>
      <c r="B4" s="7"/>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row>
    <row r="5" spans="1:47" ht="18">
      <c r="A5" s="7" t="str">
        <f>"Template Version: " &amp; N0_Cover!$B$11</f>
        <v>Template Version: v3.0</v>
      </c>
      <c r="B5" s="7"/>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row>
    <row r="6" spans="1:47" ht="19.5">
      <c r="A6" s="5" t="str">
        <f ca="1">"Sheet: " &amp;VLOOKUP(RIGHT(CELL("filename",A1),LEN(CELL("filename",A1))-FIND("]",CELL("filename",A1))),'N0.1_Contents'!$A$11:$B$87,2,FALSE)</f>
        <v>Sheet: N3.21 400kV Circuit Breaker</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row>
    <row r="7" spans="1:47" ht="18">
      <c r="A7" s="7" t="str">
        <f>"Prices Base: " &amp; 'N0.5_Data_Constants'!C13</f>
        <v>Prices Base: 2018/19</v>
      </c>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row>
    <row r="8" spans="1:47" s="168" customFormat="1">
      <c r="A8" s="171" t="str">
        <f ca="1">"Error Checks: " &amp; IF(ISERROR(MATCH("Error",$A$9:$AU$9,0)),"OK","Error")</f>
        <v>Error Checks: OK</v>
      </c>
      <c r="B8" s="171"/>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row>
    <row r="9" spans="1:47" s="168" customFormat="1">
      <c r="A9" s="173" t="str">
        <f t="shared" ref="A9:AU9" ca="1" si="0">IF(ISERROR(MATCH("Error",A10:A55,0)),"-","Error")</f>
        <v>-</v>
      </c>
      <c r="B9" s="173" t="str">
        <f t="shared" si="0"/>
        <v>-</v>
      </c>
      <c r="C9" s="173" t="str">
        <f t="shared" si="0"/>
        <v>-</v>
      </c>
      <c r="D9" s="173" t="str">
        <f t="shared" si="0"/>
        <v>-</v>
      </c>
      <c r="E9" s="173" t="str">
        <f t="shared" si="0"/>
        <v>-</v>
      </c>
      <c r="F9" s="173" t="str">
        <f t="shared" si="0"/>
        <v>-</v>
      </c>
      <c r="G9" s="173" t="str">
        <f t="shared" si="0"/>
        <v>-</v>
      </c>
      <c r="H9" s="173" t="str">
        <f t="shared" si="0"/>
        <v>-</v>
      </c>
      <c r="I9" s="173" t="str">
        <f t="shared" si="0"/>
        <v>-</v>
      </c>
      <c r="J9" s="173" t="str">
        <f t="shared" si="0"/>
        <v>-</v>
      </c>
      <c r="K9" s="173" t="str">
        <f t="shared" si="0"/>
        <v>-</v>
      </c>
      <c r="L9" s="173" t="str">
        <f t="shared" si="0"/>
        <v>-</v>
      </c>
      <c r="M9" s="173" t="str">
        <f t="shared" si="0"/>
        <v>-</v>
      </c>
      <c r="N9" s="173" t="str">
        <f t="shared" si="0"/>
        <v>-</v>
      </c>
      <c r="O9" s="173" t="str">
        <f t="shared" si="0"/>
        <v>-</v>
      </c>
      <c r="P9" s="173" t="str">
        <f t="shared" si="0"/>
        <v>-</v>
      </c>
      <c r="Q9" s="173" t="str">
        <f t="shared" si="0"/>
        <v>-</v>
      </c>
      <c r="R9" s="173" t="str">
        <f t="shared" si="0"/>
        <v>-</v>
      </c>
      <c r="S9" s="173" t="str">
        <f t="shared" ca="1" si="0"/>
        <v>-</v>
      </c>
      <c r="T9" s="173" t="str">
        <f t="shared" si="0"/>
        <v>-</v>
      </c>
      <c r="U9" s="173" t="str">
        <f t="shared" si="0"/>
        <v>-</v>
      </c>
      <c r="V9" s="173" t="str">
        <f t="shared" ca="1" si="0"/>
        <v>-</v>
      </c>
      <c r="W9" s="173" t="str">
        <f t="shared" si="0"/>
        <v>-</v>
      </c>
      <c r="X9" s="173" t="str">
        <f t="shared" ca="1" si="0"/>
        <v>-</v>
      </c>
      <c r="Y9" s="173" t="str">
        <f t="shared" si="0"/>
        <v>-</v>
      </c>
      <c r="Z9" s="173" t="str">
        <f t="shared" si="0"/>
        <v>-</v>
      </c>
      <c r="AA9" s="173" t="str">
        <f t="shared" si="0"/>
        <v>-</v>
      </c>
      <c r="AB9" s="173" t="str">
        <f t="shared" si="0"/>
        <v>-</v>
      </c>
      <c r="AC9" s="173" t="str">
        <f t="shared" si="0"/>
        <v>-</v>
      </c>
      <c r="AD9" s="173" t="str">
        <f t="shared" si="0"/>
        <v>-</v>
      </c>
      <c r="AE9" s="173" t="str">
        <f t="shared" si="0"/>
        <v>-</v>
      </c>
      <c r="AF9" s="173" t="str">
        <f t="shared" si="0"/>
        <v>-</v>
      </c>
      <c r="AG9" s="173" t="str">
        <f t="shared" si="0"/>
        <v>-</v>
      </c>
      <c r="AH9" s="173" t="str">
        <f t="shared" si="0"/>
        <v>-</v>
      </c>
      <c r="AI9" s="173" t="str">
        <f t="shared" ca="1" si="0"/>
        <v>-</v>
      </c>
      <c r="AJ9" s="173" t="str">
        <f t="shared" si="0"/>
        <v>-</v>
      </c>
      <c r="AK9" s="173" t="str">
        <f t="shared" si="0"/>
        <v>-</v>
      </c>
      <c r="AL9" s="173" t="str">
        <f t="shared" si="0"/>
        <v>-</v>
      </c>
      <c r="AM9" s="173" t="str">
        <f t="shared" si="0"/>
        <v>-</v>
      </c>
      <c r="AN9" s="173" t="str">
        <f t="shared" si="0"/>
        <v>-</v>
      </c>
      <c r="AO9" s="173" t="str">
        <f t="shared" si="0"/>
        <v>-</v>
      </c>
      <c r="AP9" s="173" t="str">
        <f t="shared" si="0"/>
        <v>-</v>
      </c>
      <c r="AQ9" s="173" t="str">
        <f t="shared" si="0"/>
        <v>-</v>
      </c>
      <c r="AR9" s="173" t="str">
        <f t="shared" si="0"/>
        <v>-</v>
      </c>
      <c r="AS9" s="173" t="str">
        <f t="shared" si="0"/>
        <v>-</v>
      </c>
      <c r="AT9" s="173" t="str">
        <f t="shared" si="0"/>
        <v>-</v>
      </c>
      <c r="AU9" s="173" t="str">
        <f t="shared" si="0"/>
        <v>-</v>
      </c>
    </row>
    <row r="12" spans="1:47" ht="19.5">
      <c r="A12" s="11" t="str">
        <f ca="1">SUBSTITUTE(VLOOKUP(RIGHT(CELL("filename",A1),LEN(CELL("filename",A1))-FIND("]",CELL("filename",A1))),'N0.1_Contents'!$A$11:$B$87,2,FALSE), LEFT(VLOOKUP(RIGHT(CELL("filename",A1),LEN(CELL("filename",A1))-FIND("]",CELL("filename",A1))),'N0.1_Contents'!$A$11:$B$87,2,FALSE),FIND(" ",VLOOKUP(RIGHT(CELL("filename",A1),LEN(CELL("filename",A1))-FIND("]",CELL("filename",A1))),'N0.1_Contents'!$A$11:$B$87,2,FALSE))),"")</f>
        <v>400kV Circuit Breaker</v>
      </c>
      <c r="B12" s="11"/>
      <c r="D12"/>
      <c r="F12" s="11" t="s">
        <v>0</v>
      </c>
      <c r="S12" s="11" t="s">
        <v>2</v>
      </c>
      <c r="W12" s="190" t="s">
        <v>331</v>
      </c>
      <c r="X12" s="189" t="str">
        <f ca="1">VLOOKUP(A12, 'N0.6_Lookup_References'!A14:B50, 2, FALSE)</f>
        <v>#</v>
      </c>
      <c r="AI12" s="11"/>
    </row>
    <row r="13" spans="1:47" ht="15">
      <c r="C13" s="12"/>
      <c r="D13"/>
      <c r="S13" s="124" t="s">
        <v>152</v>
      </c>
      <c r="V13" s="124" t="s">
        <v>150</v>
      </c>
      <c r="AI13" s="124" t="s">
        <v>151</v>
      </c>
    </row>
    <row r="14" spans="1:47" s="112" customFormat="1" ht="13.9" customHeight="1" thickBot="1">
      <c r="A14" s="297" t="s">
        <v>24</v>
      </c>
      <c r="B14" s="299" t="s">
        <v>384</v>
      </c>
      <c r="C14" s="111"/>
      <c r="D14" s="104"/>
      <c r="E14" s="101"/>
      <c r="F14" s="110" t="s">
        <v>53</v>
      </c>
      <c r="G14" s="109" t="s">
        <v>14</v>
      </c>
      <c r="H14" s="21" t="s">
        <v>15</v>
      </c>
      <c r="I14" s="22" t="s">
        <v>16</v>
      </c>
      <c r="J14" s="23" t="s">
        <v>17</v>
      </c>
      <c r="K14" s="24" t="s">
        <v>18</v>
      </c>
      <c r="L14" s="25" t="s">
        <v>19</v>
      </c>
      <c r="M14" s="26" t="s">
        <v>20</v>
      </c>
      <c r="N14" s="29" t="s">
        <v>21</v>
      </c>
      <c r="O14" s="27" t="s">
        <v>22</v>
      </c>
      <c r="P14" s="31" t="s">
        <v>23</v>
      </c>
      <c r="Q14" s="108" t="s">
        <v>29</v>
      </c>
      <c r="R14" s="101"/>
      <c r="S14" s="110" t="s">
        <v>53</v>
      </c>
      <c r="T14" s="110" t="s">
        <v>94</v>
      </c>
      <c r="U14" s="101"/>
      <c r="V14" s="110" t="s">
        <v>53</v>
      </c>
      <c r="W14" s="109" t="s">
        <v>14</v>
      </c>
      <c r="X14" s="21" t="s">
        <v>15</v>
      </c>
      <c r="Y14" s="22" t="s">
        <v>16</v>
      </c>
      <c r="Z14" s="23" t="s">
        <v>17</v>
      </c>
      <c r="AA14" s="24" t="s">
        <v>18</v>
      </c>
      <c r="AB14" s="25" t="s">
        <v>19</v>
      </c>
      <c r="AC14" s="26" t="s">
        <v>20</v>
      </c>
      <c r="AD14" s="29" t="s">
        <v>21</v>
      </c>
      <c r="AE14" s="27" t="s">
        <v>22</v>
      </c>
      <c r="AF14" s="31" t="s">
        <v>23</v>
      </c>
      <c r="AG14" s="108" t="s">
        <v>29</v>
      </c>
      <c r="AH14" s="101"/>
      <c r="AI14" s="110" t="s">
        <v>53</v>
      </c>
      <c r="AJ14" s="109" t="s">
        <v>5</v>
      </c>
      <c r="AK14" s="21" t="s">
        <v>6</v>
      </c>
      <c r="AL14" s="22" t="s">
        <v>7</v>
      </c>
      <c r="AM14" s="23" t="s">
        <v>8</v>
      </c>
      <c r="AN14" s="24" t="s">
        <v>9</v>
      </c>
      <c r="AO14" s="25" t="s">
        <v>116</v>
      </c>
      <c r="AP14" s="26" t="s">
        <v>117</v>
      </c>
      <c r="AQ14" s="29" t="s">
        <v>118</v>
      </c>
      <c r="AR14" s="27" t="s">
        <v>119</v>
      </c>
      <c r="AS14" s="31" t="s">
        <v>120</v>
      </c>
      <c r="AT14" s="108" t="s">
        <v>29</v>
      </c>
      <c r="AU14" s="108" t="s">
        <v>47</v>
      </c>
    </row>
    <row r="15" spans="1:47" s="112" customFormat="1" ht="14.25" customHeight="1">
      <c r="A15" s="298"/>
      <c r="B15" s="300"/>
      <c r="C15" s="107" t="s">
        <v>383</v>
      </c>
      <c r="D15" s="104"/>
      <c r="E15" s="101"/>
      <c r="F15" s="103" t="s">
        <v>205</v>
      </c>
      <c r="G15" s="34"/>
      <c r="H15" s="34"/>
      <c r="I15" s="34"/>
      <c r="J15" s="34"/>
      <c r="K15" s="34"/>
      <c r="L15" s="34"/>
      <c r="M15" s="34"/>
      <c r="N15" s="34"/>
      <c r="O15" s="34"/>
      <c r="P15" s="34"/>
      <c r="Q15" s="35">
        <f t="shared" ref="Q15:Q34" si="1">SUM(G15:P15)</f>
        <v>0</v>
      </c>
      <c r="R15" s="101"/>
      <c r="S15" s="103"/>
      <c r="T15" s="34"/>
      <c r="U15" s="101"/>
      <c r="V15" s="103"/>
      <c r="W15" s="34"/>
      <c r="X15" s="34"/>
      <c r="Y15" s="34"/>
      <c r="Z15" s="34"/>
      <c r="AA15" s="34"/>
      <c r="AB15" s="34"/>
      <c r="AC15" s="34"/>
      <c r="AD15" s="34"/>
      <c r="AE15" s="34"/>
      <c r="AF15" s="34"/>
      <c r="AG15" s="35">
        <f t="shared" ref="AG15:AG33" si="2">SUM(W15:AF15)</f>
        <v>0</v>
      </c>
      <c r="AH15" s="101"/>
      <c r="AI15" s="103"/>
      <c r="AJ15" s="34"/>
      <c r="AK15" s="34"/>
      <c r="AL15" s="34"/>
      <c r="AM15" s="34"/>
      <c r="AN15" s="34"/>
      <c r="AO15" s="34"/>
      <c r="AP15" s="34"/>
      <c r="AQ15" s="34"/>
      <c r="AR15" s="34"/>
      <c r="AS15" s="34"/>
      <c r="AT15" s="35">
        <f t="shared" ref="AT15:AT33" si="3">SUM(AJ15:AS15)</f>
        <v>0</v>
      </c>
      <c r="AU15" s="103"/>
    </row>
    <row r="16" spans="1:47" s="112" customFormat="1" ht="14.25">
      <c r="A16" s="298"/>
      <c r="B16" s="300"/>
      <c r="C16" s="105" t="s">
        <v>554</v>
      </c>
      <c r="D16" s="104"/>
      <c r="E16" s="101"/>
      <c r="F16" s="103" t="s">
        <v>105</v>
      </c>
      <c r="G16" s="150">
        <v>7.4093841142529412E-2</v>
      </c>
      <c r="H16" s="150">
        <v>1.8675033538645749</v>
      </c>
      <c r="I16" s="150">
        <v>0.25072977758602205</v>
      </c>
      <c r="J16" s="150">
        <v>0.54570373953494178</v>
      </c>
      <c r="K16" s="150">
        <v>0.38006248177325375</v>
      </c>
      <c r="L16" s="150">
        <v>0.70900080479302652</v>
      </c>
      <c r="M16" s="150">
        <v>0</v>
      </c>
      <c r="N16" s="150">
        <v>0</v>
      </c>
      <c r="O16" s="150">
        <v>0</v>
      </c>
      <c r="P16" s="150">
        <v>2.8705325549550782</v>
      </c>
      <c r="Q16" s="35">
        <f t="shared" si="1"/>
        <v>6.6976265536494264</v>
      </c>
      <c r="R16" s="101"/>
      <c r="S16" s="103" t="str">
        <f ca="1">$X$12</f>
        <v>#</v>
      </c>
      <c r="T16" s="34"/>
      <c r="U16" s="101"/>
      <c r="V16" s="103" t="str">
        <f ca="1">$X$12</f>
        <v>#</v>
      </c>
      <c r="W16" s="150">
        <v>4</v>
      </c>
      <c r="X16" s="150">
        <v>89</v>
      </c>
      <c r="Y16" s="150">
        <v>3</v>
      </c>
      <c r="Z16" s="150">
        <v>4</v>
      </c>
      <c r="AA16" s="150">
        <v>2</v>
      </c>
      <c r="AB16" s="150">
        <v>3</v>
      </c>
      <c r="AC16" s="150">
        <v>0</v>
      </c>
      <c r="AD16" s="150">
        <v>0</v>
      </c>
      <c r="AE16" s="150">
        <v>0</v>
      </c>
      <c r="AF16" s="150">
        <v>4</v>
      </c>
      <c r="AG16" s="35">
        <f t="shared" si="2"/>
        <v>109</v>
      </c>
      <c r="AH16" s="101"/>
      <c r="AI16" s="103" t="str">
        <f ca="1">$X$12</f>
        <v>#</v>
      </c>
      <c r="AJ16" s="150">
        <v>82</v>
      </c>
      <c r="AK16" s="150">
        <v>4</v>
      </c>
      <c r="AL16" s="150">
        <v>2</v>
      </c>
      <c r="AM16" s="150">
        <v>0</v>
      </c>
      <c r="AN16" s="150">
        <v>0</v>
      </c>
      <c r="AO16" s="150">
        <v>0</v>
      </c>
      <c r="AP16" s="150">
        <v>6</v>
      </c>
      <c r="AQ16" s="150">
        <v>15</v>
      </c>
      <c r="AR16" s="150">
        <v>0</v>
      </c>
      <c r="AS16" s="150">
        <v>0</v>
      </c>
      <c r="AT16" s="35">
        <f t="shared" si="3"/>
        <v>109</v>
      </c>
      <c r="AU16" s="103" t="str">
        <f>IF(ABS(AG16-AT16)&lt;0.01,"OK","Error")</f>
        <v>OK</v>
      </c>
    </row>
    <row r="17" spans="1:47" s="112" customFormat="1" ht="14.25">
      <c r="A17" s="298"/>
      <c r="B17" s="300"/>
      <c r="C17" s="302" t="s">
        <v>115</v>
      </c>
      <c r="D17" s="104" t="s">
        <v>206</v>
      </c>
      <c r="E17" s="101"/>
      <c r="F17" s="103" t="s">
        <v>105</v>
      </c>
      <c r="G17" s="150">
        <v>0</v>
      </c>
      <c r="H17" s="151">
        <v>2.5796996786085085E-2</v>
      </c>
      <c r="I17" s="151">
        <v>0</v>
      </c>
      <c r="J17" s="151">
        <v>0</v>
      </c>
      <c r="K17" s="151">
        <v>0</v>
      </c>
      <c r="L17" s="151">
        <v>0</v>
      </c>
      <c r="M17" s="151">
        <v>0</v>
      </c>
      <c r="N17" s="151">
        <v>0</v>
      </c>
      <c r="O17" s="151">
        <v>0</v>
      </c>
      <c r="P17" s="151">
        <v>0</v>
      </c>
      <c r="Q17" s="35">
        <f t="shared" si="1"/>
        <v>2.5796996786085085E-2</v>
      </c>
      <c r="R17" s="101"/>
      <c r="S17" s="103" t="str">
        <f t="shared" ref="S17:S34" ca="1" si="4">$X$12</f>
        <v>#</v>
      </c>
      <c r="T17" s="106">
        <v>5</v>
      </c>
      <c r="U17" s="101"/>
      <c r="V17" s="103" t="str">
        <f t="shared" ref="V17:V34" ca="1" si="5">$X$12</f>
        <v>#</v>
      </c>
      <c r="W17" s="150">
        <v>0</v>
      </c>
      <c r="X17" s="151">
        <v>5</v>
      </c>
      <c r="Y17" s="151">
        <v>0</v>
      </c>
      <c r="Z17" s="151">
        <v>0</v>
      </c>
      <c r="AA17" s="151">
        <v>0</v>
      </c>
      <c r="AB17" s="151">
        <v>0</v>
      </c>
      <c r="AC17" s="151">
        <v>0</v>
      </c>
      <c r="AD17" s="151">
        <v>0</v>
      </c>
      <c r="AE17" s="151">
        <v>0</v>
      </c>
      <c r="AF17" s="151">
        <v>0</v>
      </c>
      <c r="AG17" s="35">
        <f t="shared" si="2"/>
        <v>5</v>
      </c>
      <c r="AH17" s="101"/>
      <c r="AI17" s="103" t="str">
        <f t="shared" ref="AI17:AI34" ca="1" si="6">$X$12</f>
        <v>#</v>
      </c>
      <c r="AJ17" s="150">
        <v>5</v>
      </c>
      <c r="AK17" s="151">
        <v>0</v>
      </c>
      <c r="AL17" s="151">
        <v>0</v>
      </c>
      <c r="AM17" s="151">
        <v>0</v>
      </c>
      <c r="AN17" s="151">
        <v>0</v>
      </c>
      <c r="AO17" s="151">
        <v>0</v>
      </c>
      <c r="AP17" s="151">
        <v>0</v>
      </c>
      <c r="AQ17" s="151">
        <v>0</v>
      </c>
      <c r="AR17" s="151">
        <v>0</v>
      </c>
      <c r="AS17" s="151">
        <v>0</v>
      </c>
      <c r="AT17" s="35">
        <f t="shared" si="3"/>
        <v>5</v>
      </c>
      <c r="AU17" s="103" t="str">
        <f t="shared" ref="AU17:AU34" si="7">IF(ABS(AG17-AT17)&lt;0.01,"OK","Error")</f>
        <v>OK</v>
      </c>
    </row>
    <row r="18" spans="1:47" s="112" customFormat="1" ht="14.25">
      <c r="A18" s="298"/>
      <c r="B18" s="300"/>
      <c r="C18" s="302"/>
      <c r="D18" s="104" t="s">
        <v>207</v>
      </c>
      <c r="E18" s="101"/>
      <c r="F18" s="103" t="s">
        <v>105</v>
      </c>
      <c r="G18" s="150">
        <v>0</v>
      </c>
      <c r="H18" s="151">
        <v>0</v>
      </c>
      <c r="I18" s="151">
        <v>0</v>
      </c>
      <c r="J18" s="151">
        <v>0</v>
      </c>
      <c r="K18" s="151">
        <v>0</v>
      </c>
      <c r="L18" s="151">
        <v>0</v>
      </c>
      <c r="M18" s="151">
        <v>0</v>
      </c>
      <c r="N18" s="151">
        <v>0</v>
      </c>
      <c r="O18" s="151">
        <v>0</v>
      </c>
      <c r="P18" s="151">
        <v>0</v>
      </c>
      <c r="Q18" s="35">
        <f t="shared" si="1"/>
        <v>0</v>
      </c>
      <c r="R18" s="101"/>
      <c r="S18" s="103" t="str">
        <f t="shared" ca="1" si="4"/>
        <v>#</v>
      </c>
      <c r="T18" s="106">
        <v>0</v>
      </c>
      <c r="U18" s="101"/>
      <c r="V18" s="103" t="str">
        <f t="shared" ca="1" si="5"/>
        <v>#</v>
      </c>
      <c r="W18" s="150">
        <v>0</v>
      </c>
      <c r="X18" s="151">
        <v>0</v>
      </c>
      <c r="Y18" s="151">
        <v>0</v>
      </c>
      <c r="Z18" s="151">
        <v>0</v>
      </c>
      <c r="AA18" s="151">
        <v>0</v>
      </c>
      <c r="AB18" s="151">
        <v>0</v>
      </c>
      <c r="AC18" s="151">
        <v>0</v>
      </c>
      <c r="AD18" s="151">
        <v>0</v>
      </c>
      <c r="AE18" s="151">
        <v>0</v>
      </c>
      <c r="AF18" s="151">
        <v>0</v>
      </c>
      <c r="AG18" s="35">
        <f t="shared" si="2"/>
        <v>0</v>
      </c>
      <c r="AH18" s="101"/>
      <c r="AI18" s="103" t="str">
        <f t="shared" ca="1" si="6"/>
        <v>#</v>
      </c>
      <c r="AJ18" s="150">
        <v>0</v>
      </c>
      <c r="AK18" s="151">
        <v>0</v>
      </c>
      <c r="AL18" s="151">
        <v>0</v>
      </c>
      <c r="AM18" s="151">
        <v>0</v>
      </c>
      <c r="AN18" s="151">
        <v>0</v>
      </c>
      <c r="AO18" s="151">
        <v>0</v>
      </c>
      <c r="AP18" s="151">
        <v>0</v>
      </c>
      <c r="AQ18" s="151">
        <v>0</v>
      </c>
      <c r="AR18" s="151">
        <v>0</v>
      </c>
      <c r="AS18" s="151">
        <v>0</v>
      </c>
      <c r="AT18" s="35">
        <f t="shared" si="3"/>
        <v>0</v>
      </c>
      <c r="AU18" s="103" t="str">
        <f t="shared" si="7"/>
        <v>OK</v>
      </c>
    </row>
    <row r="19" spans="1:47" s="112" customFormat="1" ht="14.25">
      <c r="A19" s="298"/>
      <c r="B19" s="300"/>
      <c r="C19" s="302"/>
      <c r="D19" s="104" t="s">
        <v>3</v>
      </c>
      <c r="E19" s="101"/>
      <c r="F19" s="103" t="s">
        <v>105</v>
      </c>
      <c r="G19" s="150">
        <v>-6.8468901247670522E-2</v>
      </c>
      <c r="H19" s="151">
        <v>0.12435218094843337</v>
      </c>
      <c r="I19" s="151">
        <v>-7.9397874449986694E-2</v>
      </c>
      <c r="J19" s="151">
        <v>-0.25737820245293286</v>
      </c>
      <c r="K19" s="151">
        <v>0.20085037221844315</v>
      </c>
      <c r="L19" s="151">
        <v>8.3772244753749225E-3</v>
      </c>
      <c r="M19" s="151">
        <v>0.29014425072452643</v>
      </c>
      <c r="N19" s="151">
        <v>0.32636263909648044</v>
      </c>
      <c r="O19" s="151">
        <v>0</v>
      </c>
      <c r="P19" s="151">
        <v>1.0125233984581428E-13</v>
      </c>
      <c r="Q19" s="35">
        <f t="shared" si="1"/>
        <v>0.54484168931276944</v>
      </c>
      <c r="R19" s="101"/>
      <c r="S19" s="103" t="str">
        <f t="shared" ca="1" si="4"/>
        <v>#</v>
      </c>
      <c r="T19" s="34"/>
      <c r="U19" s="101"/>
      <c r="V19" s="103" t="str">
        <f t="shared" ca="1" si="5"/>
        <v>#</v>
      </c>
      <c r="W19" s="150">
        <v>-2</v>
      </c>
      <c r="X19" s="151">
        <v>2</v>
      </c>
      <c r="Y19" s="151">
        <v>-1</v>
      </c>
      <c r="Z19" s="151">
        <v>-2</v>
      </c>
      <c r="AA19" s="151">
        <v>1</v>
      </c>
      <c r="AB19" s="151">
        <v>0</v>
      </c>
      <c r="AC19" s="151">
        <v>1</v>
      </c>
      <c r="AD19" s="151">
        <v>1</v>
      </c>
      <c r="AE19" s="151">
        <v>0</v>
      </c>
      <c r="AF19" s="151">
        <v>0</v>
      </c>
      <c r="AG19" s="35">
        <f t="shared" si="2"/>
        <v>0</v>
      </c>
      <c r="AH19" s="101"/>
      <c r="AI19" s="103" t="str">
        <f t="shared" ca="1" si="6"/>
        <v>#</v>
      </c>
      <c r="AJ19" s="150">
        <v>-1</v>
      </c>
      <c r="AK19" s="151">
        <v>1</v>
      </c>
      <c r="AL19" s="151">
        <v>0</v>
      </c>
      <c r="AM19" s="151">
        <v>0</v>
      </c>
      <c r="AN19" s="151">
        <v>0</v>
      </c>
      <c r="AO19" s="151">
        <v>0</v>
      </c>
      <c r="AP19" s="151">
        <v>0</v>
      </c>
      <c r="AQ19" s="151">
        <v>-15</v>
      </c>
      <c r="AR19" s="151">
        <v>15</v>
      </c>
      <c r="AS19" s="151">
        <v>0</v>
      </c>
      <c r="AT19" s="35">
        <f t="shared" si="3"/>
        <v>0</v>
      </c>
      <c r="AU19" s="103" t="str">
        <f t="shared" si="7"/>
        <v>OK</v>
      </c>
    </row>
    <row r="20" spans="1:47" s="112" customFormat="1" ht="14.25">
      <c r="A20" s="298"/>
      <c r="B20" s="300"/>
      <c r="C20" s="302"/>
      <c r="D20" s="104" t="s">
        <v>114</v>
      </c>
      <c r="E20" s="101"/>
      <c r="F20" s="103" t="s">
        <v>105</v>
      </c>
      <c r="G20" s="150">
        <v>0</v>
      </c>
      <c r="H20" s="151">
        <v>0</v>
      </c>
      <c r="I20" s="151">
        <v>0</v>
      </c>
      <c r="J20" s="151">
        <v>0</v>
      </c>
      <c r="K20" s="151">
        <v>0</v>
      </c>
      <c r="L20" s="151">
        <v>0</v>
      </c>
      <c r="M20" s="151">
        <v>0</v>
      </c>
      <c r="N20" s="151">
        <v>0</v>
      </c>
      <c r="O20" s="151">
        <v>0</v>
      </c>
      <c r="P20" s="151">
        <v>0</v>
      </c>
      <c r="Q20" s="35">
        <f t="shared" si="1"/>
        <v>0</v>
      </c>
      <c r="R20" s="101"/>
      <c r="S20" s="103" t="str">
        <f t="shared" ca="1" si="4"/>
        <v>#</v>
      </c>
      <c r="T20" s="106">
        <v>0</v>
      </c>
      <c r="U20" s="101"/>
      <c r="V20" s="103" t="str">
        <f t="shared" ca="1" si="5"/>
        <v>#</v>
      </c>
      <c r="W20" s="150">
        <v>0</v>
      </c>
      <c r="X20" s="151">
        <v>0</v>
      </c>
      <c r="Y20" s="151">
        <v>0</v>
      </c>
      <c r="Z20" s="151">
        <v>0</v>
      </c>
      <c r="AA20" s="151">
        <v>0</v>
      </c>
      <c r="AB20" s="151">
        <v>0</v>
      </c>
      <c r="AC20" s="151">
        <v>0</v>
      </c>
      <c r="AD20" s="151">
        <v>0</v>
      </c>
      <c r="AE20" s="151">
        <v>0</v>
      </c>
      <c r="AF20" s="151">
        <v>0</v>
      </c>
      <c r="AG20" s="35">
        <f t="shared" si="2"/>
        <v>0</v>
      </c>
      <c r="AH20" s="101"/>
      <c r="AI20" s="103" t="str">
        <f t="shared" ca="1" si="6"/>
        <v>#</v>
      </c>
      <c r="AJ20" s="150">
        <v>0</v>
      </c>
      <c r="AK20" s="151">
        <v>0</v>
      </c>
      <c r="AL20" s="151">
        <v>0</v>
      </c>
      <c r="AM20" s="151">
        <v>0</v>
      </c>
      <c r="AN20" s="151">
        <v>0</v>
      </c>
      <c r="AO20" s="151">
        <v>0</v>
      </c>
      <c r="AP20" s="151">
        <v>0</v>
      </c>
      <c r="AQ20" s="151">
        <v>0</v>
      </c>
      <c r="AR20" s="151">
        <v>0</v>
      </c>
      <c r="AS20" s="151">
        <v>0</v>
      </c>
      <c r="AT20" s="35">
        <f t="shared" si="3"/>
        <v>0</v>
      </c>
      <c r="AU20" s="103" t="str">
        <f t="shared" si="7"/>
        <v>OK</v>
      </c>
    </row>
    <row r="21" spans="1:47" s="112" customFormat="1" ht="14.25">
      <c r="A21" s="298"/>
      <c r="B21" s="300"/>
      <c r="C21" s="302"/>
      <c r="D21" s="104" t="s">
        <v>104</v>
      </c>
      <c r="E21" s="101"/>
      <c r="F21" s="103" t="s">
        <v>105</v>
      </c>
      <c r="G21" s="34"/>
      <c r="H21" s="34"/>
      <c r="I21" s="34"/>
      <c r="J21" s="34"/>
      <c r="K21" s="34"/>
      <c r="L21" s="34"/>
      <c r="M21" s="34"/>
      <c r="N21" s="34"/>
      <c r="O21" s="34"/>
      <c r="P21" s="34"/>
      <c r="Q21" s="35">
        <f t="shared" si="1"/>
        <v>0</v>
      </c>
      <c r="R21" s="101"/>
      <c r="S21" s="103" t="str">
        <f t="shared" ca="1" si="4"/>
        <v>#</v>
      </c>
      <c r="T21" s="34"/>
      <c r="U21" s="101"/>
      <c r="V21" s="103" t="str">
        <f t="shared" ca="1" si="5"/>
        <v>#</v>
      </c>
      <c r="W21" s="34"/>
      <c r="X21" s="34"/>
      <c r="Y21" s="34"/>
      <c r="Z21" s="34"/>
      <c r="AA21" s="34"/>
      <c r="AB21" s="34"/>
      <c r="AC21" s="34"/>
      <c r="AD21" s="34"/>
      <c r="AE21" s="34"/>
      <c r="AF21" s="34"/>
      <c r="AG21" s="35">
        <f t="shared" si="2"/>
        <v>0</v>
      </c>
      <c r="AH21" s="101"/>
      <c r="AI21" s="103" t="str">
        <f t="shared" ca="1" si="6"/>
        <v>#</v>
      </c>
      <c r="AJ21" s="34"/>
      <c r="AK21" s="34"/>
      <c r="AL21" s="34"/>
      <c r="AM21" s="34"/>
      <c r="AN21" s="34"/>
      <c r="AO21" s="34"/>
      <c r="AP21" s="34"/>
      <c r="AQ21" s="34"/>
      <c r="AR21" s="34"/>
      <c r="AS21" s="34"/>
      <c r="AT21" s="35">
        <f t="shared" si="3"/>
        <v>0</v>
      </c>
      <c r="AU21" s="103" t="str">
        <f t="shared" si="7"/>
        <v>OK</v>
      </c>
    </row>
    <row r="22" spans="1:47" s="112" customFormat="1" ht="14.25">
      <c r="A22" s="298"/>
      <c r="B22" s="300"/>
      <c r="C22" s="302"/>
      <c r="D22" s="104" t="s">
        <v>113</v>
      </c>
      <c r="E22" s="101"/>
      <c r="F22" s="103" t="s">
        <v>105</v>
      </c>
      <c r="G22" s="150">
        <v>0</v>
      </c>
      <c r="H22" s="151">
        <v>3.3491828976115023E-2</v>
      </c>
      <c r="I22" s="151">
        <v>0</v>
      </c>
      <c r="J22" s="151">
        <v>0</v>
      </c>
      <c r="K22" s="151">
        <v>0</v>
      </c>
      <c r="L22" s="151">
        <v>-0.24394868691298913</v>
      </c>
      <c r="M22" s="151">
        <v>0</v>
      </c>
      <c r="N22" s="151">
        <v>0</v>
      </c>
      <c r="O22" s="151">
        <v>0</v>
      </c>
      <c r="P22" s="151">
        <v>0</v>
      </c>
      <c r="Q22" s="35">
        <f t="shared" si="1"/>
        <v>-0.2104568579368741</v>
      </c>
      <c r="R22" s="101"/>
      <c r="S22" s="103" t="str">
        <f t="shared" ca="1" si="4"/>
        <v>#</v>
      </c>
      <c r="T22" s="106">
        <v>1</v>
      </c>
      <c r="U22" s="101"/>
      <c r="V22" s="103" t="str">
        <f t="shared" ca="1" si="5"/>
        <v>#</v>
      </c>
      <c r="W22" s="150">
        <v>0</v>
      </c>
      <c r="X22" s="151">
        <v>1</v>
      </c>
      <c r="Y22" s="151">
        <v>0</v>
      </c>
      <c r="Z22" s="151">
        <v>0</v>
      </c>
      <c r="AA22" s="151">
        <v>0</v>
      </c>
      <c r="AB22" s="151">
        <v>-1</v>
      </c>
      <c r="AC22" s="151">
        <v>0</v>
      </c>
      <c r="AD22" s="151">
        <v>0</v>
      </c>
      <c r="AE22" s="151">
        <v>0</v>
      </c>
      <c r="AF22" s="151">
        <v>0</v>
      </c>
      <c r="AG22" s="35">
        <f t="shared" si="2"/>
        <v>0</v>
      </c>
      <c r="AH22" s="101"/>
      <c r="AI22" s="103" t="str">
        <f t="shared" ca="1" si="6"/>
        <v>#</v>
      </c>
      <c r="AJ22" s="150">
        <v>1</v>
      </c>
      <c r="AK22" s="151">
        <v>0</v>
      </c>
      <c r="AL22" s="151">
        <v>0</v>
      </c>
      <c r="AM22" s="151">
        <v>0</v>
      </c>
      <c r="AN22" s="151">
        <v>0</v>
      </c>
      <c r="AO22" s="151">
        <v>0</v>
      </c>
      <c r="AP22" s="151">
        <v>0</v>
      </c>
      <c r="AQ22" s="151">
        <v>0</v>
      </c>
      <c r="AR22" s="151">
        <v>-1</v>
      </c>
      <c r="AS22" s="151">
        <v>0</v>
      </c>
      <c r="AT22" s="35">
        <f t="shared" si="3"/>
        <v>0</v>
      </c>
      <c r="AU22" s="103" t="str">
        <f t="shared" si="7"/>
        <v>OK</v>
      </c>
    </row>
    <row r="23" spans="1:47" s="112" customFormat="1" ht="14.25">
      <c r="A23" s="298"/>
      <c r="B23" s="300"/>
      <c r="C23" s="302"/>
      <c r="D23" s="104" t="s">
        <v>389</v>
      </c>
      <c r="E23" s="101"/>
      <c r="F23" s="103" t="s">
        <v>105</v>
      </c>
      <c r="G23" s="150">
        <v>0</v>
      </c>
      <c r="H23" s="151">
        <v>0</v>
      </c>
      <c r="I23" s="151">
        <v>0</v>
      </c>
      <c r="J23" s="151">
        <v>0</v>
      </c>
      <c r="K23" s="151">
        <v>0</v>
      </c>
      <c r="L23" s="151">
        <v>0</v>
      </c>
      <c r="M23" s="151">
        <v>0</v>
      </c>
      <c r="N23" s="151">
        <v>0</v>
      </c>
      <c r="O23" s="151">
        <v>0</v>
      </c>
      <c r="P23" s="151">
        <v>0</v>
      </c>
      <c r="Q23" s="35">
        <f t="shared" si="1"/>
        <v>0</v>
      </c>
      <c r="R23" s="101"/>
      <c r="S23" s="103" t="str">
        <f t="shared" ca="1" si="4"/>
        <v>#</v>
      </c>
      <c r="T23" s="106">
        <v>0</v>
      </c>
      <c r="U23" s="101"/>
      <c r="V23" s="103" t="str">
        <f t="shared" ca="1" si="5"/>
        <v>#</v>
      </c>
      <c r="W23" s="150">
        <v>0</v>
      </c>
      <c r="X23" s="151">
        <v>0</v>
      </c>
      <c r="Y23" s="151">
        <v>0</v>
      </c>
      <c r="Z23" s="151">
        <v>0</v>
      </c>
      <c r="AA23" s="151">
        <v>0</v>
      </c>
      <c r="AB23" s="151">
        <v>0</v>
      </c>
      <c r="AC23" s="151">
        <v>0</v>
      </c>
      <c r="AD23" s="151">
        <v>0</v>
      </c>
      <c r="AE23" s="151">
        <v>0</v>
      </c>
      <c r="AF23" s="151">
        <v>0</v>
      </c>
      <c r="AG23" s="35">
        <f t="shared" si="2"/>
        <v>0</v>
      </c>
      <c r="AH23" s="101"/>
      <c r="AI23" s="103" t="str">
        <f t="shared" ca="1" si="6"/>
        <v>#</v>
      </c>
      <c r="AJ23" s="150">
        <v>0</v>
      </c>
      <c r="AK23" s="151">
        <v>0</v>
      </c>
      <c r="AL23" s="151">
        <v>0</v>
      </c>
      <c r="AM23" s="151">
        <v>0</v>
      </c>
      <c r="AN23" s="151">
        <v>0</v>
      </c>
      <c r="AO23" s="151">
        <v>0</v>
      </c>
      <c r="AP23" s="151">
        <v>0</v>
      </c>
      <c r="AQ23" s="151">
        <v>0</v>
      </c>
      <c r="AR23" s="151">
        <v>0</v>
      </c>
      <c r="AS23" s="151">
        <v>0</v>
      </c>
      <c r="AT23" s="35">
        <f t="shared" si="3"/>
        <v>0</v>
      </c>
      <c r="AU23" s="103" t="str">
        <f t="shared" si="7"/>
        <v>OK</v>
      </c>
    </row>
    <row r="24" spans="1:47" s="112" customFormat="1" ht="14.25">
      <c r="A24" s="298"/>
      <c r="B24" s="300"/>
      <c r="C24" s="302"/>
      <c r="D24" s="104" t="s">
        <v>112</v>
      </c>
      <c r="E24" s="101"/>
      <c r="F24" s="103" t="s">
        <v>105</v>
      </c>
      <c r="G24" s="150">
        <v>0</v>
      </c>
      <c r="H24" s="151">
        <v>0</v>
      </c>
      <c r="I24" s="151">
        <v>0</v>
      </c>
      <c r="J24" s="151">
        <v>0</v>
      </c>
      <c r="K24" s="151">
        <v>0</v>
      </c>
      <c r="L24" s="151">
        <v>0</v>
      </c>
      <c r="M24" s="151">
        <v>0</v>
      </c>
      <c r="N24" s="151">
        <v>0</v>
      </c>
      <c r="O24" s="151">
        <v>0</v>
      </c>
      <c r="P24" s="151">
        <v>0</v>
      </c>
      <c r="Q24" s="35">
        <f t="shared" si="1"/>
        <v>0</v>
      </c>
      <c r="R24" s="101"/>
      <c r="S24" s="103" t="str">
        <f t="shared" ca="1" si="4"/>
        <v>#</v>
      </c>
      <c r="T24" s="106">
        <v>0</v>
      </c>
      <c r="U24" s="101"/>
      <c r="V24" s="103" t="str">
        <f t="shared" ca="1" si="5"/>
        <v>#</v>
      </c>
      <c r="W24" s="150">
        <v>0</v>
      </c>
      <c r="X24" s="151">
        <v>0</v>
      </c>
      <c r="Y24" s="151">
        <v>0</v>
      </c>
      <c r="Z24" s="151">
        <v>0</v>
      </c>
      <c r="AA24" s="151">
        <v>0</v>
      </c>
      <c r="AB24" s="151">
        <v>0</v>
      </c>
      <c r="AC24" s="151">
        <v>0</v>
      </c>
      <c r="AD24" s="151">
        <v>0</v>
      </c>
      <c r="AE24" s="151">
        <v>0</v>
      </c>
      <c r="AF24" s="151">
        <v>0</v>
      </c>
      <c r="AG24" s="35">
        <f t="shared" si="2"/>
        <v>0</v>
      </c>
      <c r="AH24" s="101"/>
      <c r="AI24" s="103" t="str">
        <f t="shared" ca="1" si="6"/>
        <v>#</v>
      </c>
      <c r="AJ24" s="150">
        <v>0</v>
      </c>
      <c r="AK24" s="151">
        <v>0</v>
      </c>
      <c r="AL24" s="151">
        <v>0</v>
      </c>
      <c r="AM24" s="151">
        <v>0</v>
      </c>
      <c r="AN24" s="151">
        <v>0</v>
      </c>
      <c r="AO24" s="151">
        <v>0</v>
      </c>
      <c r="AP24" s="151">
        <v>0</v>
      </c>
      <c r="AQ24" s="151">
        <v>0</v>
      </c>
      <c r="AR24" s="151">
        <v>0</v>
      </c>
      <c r="AS24" s="151">
        <v>0</v>
      </c>
      <c r="AT24" s="35">
        <f t="shared" si="3"/>
        <v>0</v>
      </c>
      <c r="AU24" s="103" t="str">
        <f t="shared" si="7"/>
        <v>OK</v>
      </c>
    </row>
    <row r="25" spans="1:47" s="112" customFormat="1" ht="14.25">
      <c r="A25" s="298"/>
      <c r="B25" s="300"/>
      <c r="C25" s="302"/>
      <c r="D25" s="104" t="s">
        <v>111</v>
      </c>
      <c r="E25" s="101"/>
      <c r="F25" s="103" t="s">
        <v>105</v>
      </c>
      <c r="G25" s="150">
        <v>2.8562977100786294E-3</v>
      </c>
      <c r="H25" s="151">
        <v>-2.1804636452074314E-2</v>
      </c>
      <c r="I25" s="151">
        <v>0</v>
      </c>
      <c r="J25" s="151">
        <v>0</v>
      </c>
      <c r="K25" s="151">
        <v>0</v>
      </c>
      <c r="L25" s="151">
        <v>0</v>
      </c>
      <c r="M25" s="151">
        <v>0</v>
      </c>
      <c r="N25" s="151">
        <v>0</v>
      </c>
      <c r="O25" s="151">
        <v>0</v>
      </c>
      <c r="P25" s="151">
        <v>0</v>
      </c>
      <c r="Q25" s="35">
        <f t="shared" si="1"/>
        <v>-1.8948338741995686E-2</v>
      </c>
      <c r="R25" s="101"/>
      <c r="S25" s="103" t="str">
        <f t="shared" ca="1" si="4"/>
        <v>#</v>
      </c>
      <c r="T25" s="106">
        <v>1</v>
      </c>
      <c r="U25" s="101"/>
      <c r="V25" s="103" t="str">
        <f t="shared" ca="1" si="5"/>
        <v>#</v>
      </c>
      <c r="W25" s="150">
        <v>1</v>
      </c>
      <c r="X25" s="151">
        <v>-1</v>
      </c>
      <c r="Y25" s="151">
        <v>0</v>
      </c>
      <c r="Z25" s="151">
        <v>0</v>
      </c>
      <c r="AA25" s="151">
        <v>0</v>
      </c>
      <c r="AB25" s="151">
        <v>0</v>
      </c>
      <c r="AC25" s="151">
        <v>0</v>
      </c>
      <c r="AD25" s="151">
        <v>0</v>
      </c>
      <c r="AE25" s="151">
        <v>0</v>
      </c>
      <c r="AF25" s="151">
        <v>0</v>
      </c>
      <c r="AG25" s="35">
        <f t="shared" si="2"/>
        <v>0</v>
      </c>
      <c r="AH25" s="101"/>
      <c r="AI25" s="103" t="str">
        <f t="shared" ca="1" si="6"/>
        <v>#</v>
      </c>
      <c r="AJ25" s="150">
        <v>0</v>
      </c>
      <c r="AK25" s="151">
        <v>1</v>
      </c>
      <c r="AL25" s="151">
        <v>0</v>
      </c>
      <c r="AM25" s="151">
        <v>0</v>
      </c>
      <c r="AN25" s="151">
        <v>0</v>
      </c>
      <c r="AO25" s="151">
        <v>0</v>
      </c>
      <c r="AP25" s="151">
        <v>0</v>
      </c>
      <c r="AQ25" s="151">
        <v>0</v>
      </c>
      <c r="AR25" s="151">
        <v>-1</v>
      </c>
      <c r="AS25" s="151">
        <v>0</v>
      </c>
      <c r="AT25" s="35">
        <f t="shared" si="3"/>
        <v>0</v>
      </c>
      <c r="AU25" s="103" t="str">
        <f t="shared" si="7"/>
        <v>OK</v>
      </c>
    </row>
    <row r="26" spans="1:47" s="112" customFormat="1" ht="14.25">
      <c r="A26" s="298"/>
      <c r="B26" s="300"/>
      <c r="C26" s="302"/>
      <c r="D26" s="104" t="s">
        <v>390</v>
      </c>
      <c r="E26" s="101"/>
      <c r="F26" s="103" t="s">
        <v>105</v>
      </c>
      <c r="G26" s="150">
        <v>0</v>
      </c>
      <c r="H26" s="151">
        <v>0</v>
      </c>
      <c r="I26" s="151">
        <v>0</v>
      </c>
      <c r="J26" s="151">
        <v>0</v>
      </c>
      <c r="K26" s="151">
        <v>0</v>
      </c>
      <c r="L26" s="151">
        <v>0</v>
      </c>
      <c r="M26" s="151">
        <v>0</v>
      </c>
      <c r="N26" s="151">
        <v>0</v>
      </c>
      <c r="O26" s="151">
        <v>0</v>
      </c>
      <c r="P26" s="151">
        <v>0</v>
      </c>
      <c r="Q26" s="35">
        <f t="shared" si="1"/>
        <v>0</v>
      </c>
      <c r="R26" s="101"/>
      <c r="S26" s="103" t="str">
        <f t="shared" ca="1" si="4"/>
        <v>#</v>
      </c>
      <c r="T26" s="106">
        <v>0</v>
      </c>
      <c r="U26" s="101"/>
      <c r="V26" s="103" t="str">
        <f t="shared" ca="1" si="5"/>
        <v>#</v>
      </c>
      <c r="W26" s="150">
        <v>0</v>
      </c>
      <c r="X26" s="151">
        <v>0</v>
      </c>
      <c r="Y26" s="151">
        <v>0</v>
      </c>
      <c r="Z26" s="151">
        <v>0</v>
      </c>
      <c r="AA26" s="151">
        <v>0</v>
      </c>
      <c r="AB26" s="151">
        <v>0</v>
      </c>
      <c r="AC26" s="151">
        <v>0</v>
      </c>
      <c r="AD26" s="151">
        <v>0</v>
      </c>
      <c r="AE26" s="151">
        <v>0</v>
      </c>
      <c r="AF26" s="151">
        <v>0</v>
      </c>
      <c r="AG26" s="35">
        <f t="shared" si="2"/>
        <v>0</v>
      </c>
      <c r="AH26" s="101"/>
      <c r="AI26" s="103" t="str">
        <f t="shared" ca="1" si="6"/>
        <v>#</v>
      </c>
      <c r="AJ26" s="150">
        <v>0</v>
      </c>
      <c r="AK26" s="151">
        <v>0</v>
      </c>
      <c r="AL26" s="151">
        <v>0</v>
      </c>
      <c r="AM26" s="151">
        <v>0</v>
      </c>
      <c r="AN26" s="151">
        <v>0</v>
      </c>
      <c r="AO26" s="151">
        <v>0</v>
      </c>
      <c r="AP26" s="151">
        <v>0</v>
      </c>
      <c r="AQ26" s="151">
        <v>0</v>
      </c>
      <c r="AR26" s="151">
        <v>0</v>
      </c>
      <c r="AS26" s="151">
        <v>0</v>
      </c>
      <c r="AT26" s="35">
        <f t="shared" si="3"/>
        <v>0</v>
      </c>
      <c r="AU26" s="103" t="str">
        <f t="shared" si="7"/>
        <v>OK</v>
      </c>
    </row>
    <row r="27" spans="1:47" s="112" customFormat="1" ht="14.25">
      <c r="A27" s="298"/>
      <c r="B27" s="300"/>
      <c r="C27" s="302"/>
      <c r="D27" s="104" t="s">
        <v>110</v>
      </c>
      <c r="E27" s="101"/>
      <c r="F27" s="103" t="s">
        <v>105</v>
      </c>
      <c r="G27" s="150">
        <v>0</v>
      </c>
      <c r="H27" s="151">
        <v>0</v>
      </c>
      <c r="I27" s="151">
        <v>0</v>
      </c>
      <c r="J27" s="151">
        <v>0</v>
      </c>
      <c r="K27" s="151">
        <v>0</v>
      </c>
      <c r="L27" s="151">
        <v>0</v>
      </c>
      <c r="M27" s="151">
        <v>0</v>
      </c>
      <c r="N27" s="151">
        <v>0</v>
      </c>
      <c r="O27" s="151">
        <v>0</v>
      </c>
      <c r="P27" s="151">
        <v>0</v>
      </c>
      <c r="Q27" s="35">
        <f t="shared" si="1"/>
        <v>0</v>
      </c>
      <c r="R27" s="101"/>
      <c r="S27" s="103" t="str">
        <f t="shared" ca="1" si="4"/>
        <v>#</v>
      </c>
      <c r="T27" s="106">
        <v>0</v>
      </c>
      <c r="U27" s="101"/>
      <c r="V27" s="103" t="str">
        <f t="shared" ca="1" si="5"/>
        <v>#</v>
      </c>
      <c r="W27" s="150">
        <v>0</v>
      </c>
      <c r="X27" s="151">
        <v>0</v>
      </c>
      <c r="Y27" s="151">
        <v>0</v>
      </c>
      <c r="Z27" s="151">
        <v>0</v>
      </c>
      <c r="AA27" s="151">
        <v>0</v>
      </c>
      <c r="AB27" s="151">
        <v>0</v>
      </c>
      <c r="AC27" s="151">
        <v>0</v>
      </c>
      <c r="AD27" s="151">
        <v>0</v>
      </c>
      <c r="AE27" s="151">
        <v>0</v>
      </c>
      <c r="AF27" s="151">
        <v>0</v>
      </c>
      <c r="AG27" s="35">
        <f t="shared" si="2"/>
        <v>0</v>
      </c>
      <c r="AH27" s="101"/>
      <c r="AI27" s="103" t="str">
        <f t="shared" ca="1" si="6"/>
        <v>#</v>
      </c>
      <c r="AJ27" s="150">
        <v>0</v>
      </c>
      <c r="AK27" s="151">
        <v>0</v>
      </c>
      <c r="AL27" s="151">
        <v>0</v>
      </c>
      <c r="AM27" s="151">
        <v>0</v>
      </c>
      <c r="AN27" s="151">
        <v>0</v>
      </c>
      <c r="AO27" s="151">
        <v>0</v>
      </c>
      <c r="AP27" s="151">
        <v>0</v>
      </c>
      <c r="AQ27" s="151">
        <v>0</v>
      </c>
      <c r="AR27" s="151">
        <v>0</v>
      </c>
      <c r="AS27" s="151">
        <v>0</v>
      </c>
      <c r="AT27" s="35">
        <f t="shared" si="3"/>
        <v>0</v>
      </c>
      <c r="AU27" s="103" t="str">
        <f t="shared" si="7"/>
        <v>OK</v>
      </c>
    </row>
    <row r="28" spans="1:47" s="112" customFormat="1" ht="14.25">
      <c r="A28" s="298"/>
      <c r="B28" s="300"/>
      <c r="C28" s="302"/>
      <c r="D28" s="104" t="str">
        <f>'N1.1_Intervention_Definitions'!A17</f>
        <v>Indirect Intervention</v>
      </c>
      <c r="E28" s="101"/>
      <c r="F28" s="103" t="s">
        <v>105</v>
      </c>
      <c r="G28" s="150">
        <v>0</v>
      </c>
      <c r="H28" s="151">
        <v>0</v>
      </c>
      <c r="I28" s="151">
        <v>0</v>
      </c>
      <c r="J28" s="151">
        <v>0</v>
      </c>
      <c r="K28" s="151">
        <v>0</v>
      </c>
      <c r="L28" s="151">
        <v>0</v>
      </c>
      <c r="M28" s="151">
        <v>0</v>
      </c>
      <c r="N28" s="151">
        <v>0</v>
      </c>
      <c r="O28" s="151">
        <v>0</v>
      </c>
      <c r="P28" s="151">
        <v>0</v>
      </c>
      <c r="Q28" s="35">
        <f t="shared" si="1"/>
        <v>0</v>
      </c>
      <c r="R28" s="101"/>
      <c r="S28" s="103" t="str">
        <f t="shared" ca="1" si="4"/>
        <v>#</v>
      </c>
      <c r="T28" s="106">
        <v>0</v>
      </c>
      <c r="U28" s="101"/>
      <c r="V28" s="103" t="str">
        <f t="shared" ca="1" si="5"/>
        <v>#</v>
      </c>
      <c r="W28" s="150">
        <v>0</v>
      </c>
      <c r="X28" s="151">
        <v>0</v>
      </c>
      <c r="Y28" s="151">
        <v>0</v>
      </c>
      <c r="Z28" s="151">
        <v>0</v>
      </c>
      <c r="AA28" s="151">
        <v>0</v>
      </c>
      <c r="AB28" s="151">
        <v>0</v>
      </c>
      <c r="AC28" s="151">
        <v>0</v>
      </c>
      <c r="AD28" s="151">
        <v>0</v>
      </c>
      <c r="AE28" s="151">
        <v>0</v>
      </c>
      <c r="AF28" s="151">
        <v>0</v>
      </c>
      <c r="AG28" s="35">
        <f t="shared" si="2"/>
        <v>0</v>
      </c>
      <c r="AH28" s="101"/>
      <c r="AI28" s="103" t="str">
        <f t="shared" ca="1" si="6"/>
        <v>#</v>
      </c>
      <c r="AJ28" s="150">
        <v>0</v>
      </c>
      <c r="AK28" s="151">
        <v>0</v>
      </c>
      <c r="AL28" s="151">
        <v>0</v>
      </c>
      <c r="AM28" s="151">
        <v>0</v>
      </c>
      <c r="AN28" s="151">
        <v>0</v>
      </c>
      <c r="AO28" s="151">
        <v>0</v>
      </c>
      <c r="AP28" s="151">
        <v>0</v>
      </c>
      <c r="AQ28" s="151">
        <v>0</v>
      </c>
      <c r="AR28" s="151">
        <v>0</v>
      </c>
      <c r="AS28" s="151">
        <v>0</v>
      </c>
      <c r="AT28" s="35">
        <f t="shared" si="3"/>
        <v>0</v>
      </c>
      <c r="AU28" s="103" t="str">
        <f t="shared" si="7"/>
        <v>OK</v>
      </c>
    </row>
    <row r="29" spans="1:47" s="112" customFormat="1" ht="14.25">
      <c r="A29" s="298"/>
      <c r="B29" s="300"/>
      <c r="C29" s="302"/>
      <c r="D29" s="104" t="s">
        <v>109</v>
      </c>
      <c r="E29" s="101"/>
      <c r="F29" s="103" t="s">
        <v>105</v>
      </c>
      <c r="G29" s="34"/>
      <c r="H29" s="34"/>
      <c r="I29" s="34"/>
      <c r="J29" s="34"/>
      <c r="K29" s="34"/>
      <c r="L29" s="34"/>
      <c r="M29" s="34"/>
      <c r="N29" s="34"/>
      <c r="O29" s="34"/>
      <c r="P29" s="34"/>
      <c r="Q29" s="35">
        <f t="shared" si="1"/>
        <v>0</v>
      </c>
      <c r="R29" s="101"/>
      <c r="S29" s="103" t="str">
        <f t="shared" ca="1" si="4"/>
        <v>#</v>
      </c>
      <c r="T29" s="34"/>
      <c r="U29" s="101"/>
      <c r="V29" s="103" t="str">
        <f t="shared" ca="1" si="5"/>
        <v>#</v>
      </c>
      <c r="W29" s="34"/>
      <c r="X29" s="34"/>
      <c r="Y29" s="34"/>
      <c r="Z29" s="34"/>
      <c r="AA29" s="34"/>
      <c r="AB29" s="34"/>
      <c r="AC29" s="34"/>
      <c r="AD29" s="34"/>
      <c r="AE29" s="34"/>
      <c r="AF29" s="34"/>
      <c r="AG29" s="35">
        <f t="shared" si="2"/>
        <v>0</v>
      </c>
      <c r="AH29" s="101"/>
      <c r="AI29" s="103" t="str">
        <f t="shared" ca="1" si="6"/>
        <v>#</v>
      </c>
      <c r="AJ29" s="34"/>
      <c r="AK29" s="34"/>
      <c r="AL29" s="34"/>
      <c r="AM29" s="34"/>
      <c r="AN29" s="34"/>
      <c r="AO29" s="34"/>
      <c r="AP29" s="34"/>
      <c r="AQ29" s="34"/>
      <c r="AR29" s="34"/>
      <c r="AS29" s="34"/>
      <c r="AT29" s="35">
        <f t="shared" si="3"/>
        <v>0</v>
      </c>
      <c r="AU29" s="103" t="str">
        <f t="shared" si="7"/>
        <v>OK</v>
      </c>
    </row>
    <row r="30" spans="1:47" s="112" customFormat="1" ht="14.25">
      <c r="A30" s="298"/>
      <c r="B30" s="300"/>
      <c r="C30" s="302"/>
      <c r="D30" s="104" t="s">
        <v>108</v>
      </c>
      <c r="E30" s="101"/>
      <c r="F30" s="103" t="s">
        <v>105</v>
      </c>
      <c r="G30" s="34"/>
      <c r="H30" s="34"/>
      <c r="I30" s="34"/>
      <c r="J30" s="34"/>
      <c r="K30" s="34"/>
      <c r="L30" s="34"/>
      <c r="M30" s="34"/>
      <c r="N30" s="34"/>
      <c r="O30" s="34"/>
      <c r="P30" s="34"/>
      <c r="Q30" s="35">
        <f t="shared" si="1"/>
        <v>0</v>
      </c>
      <c r="R30" s="101"/>
      <c r="S30" s="103" t="str">
        <f t="shared" ca="1" si="4"/>
        <v>#</v>
      </c>
      <c r="T30" s="34"/>
      <c r="U30" s="101"/>
      <c r="V30" s="103" t="str">
        <f t="shared" ca="1" si="5"/>
        <v>#</v>
      </c>
      <c r="W30" s="34"/>
      <c r="X30" s="34"/>
      <c r="Y30" s="34"/>
      <c r="Z30" s="34"/>
      <c r="AA30" s="34"/>
      <c r="AB30" s="34"/>
      <c r="AC30" s="34"/>
      <c r="AD30" s="34"/>
      <c r="AE30" s="34"/>
      <c r="AF30" s="34"/>
      <c r="AG30" s="35">
        <f t="shared" si="2"/>
        <v>0</v>
      </c>
      <c r="AH30" s="101"/>
      <c r="AI30" s="103" t="str">
        <f t="shared" ca="1" si="6"/>
        <v>#</v>
      </c>
      <c r="AJ30" s="34"/>
      <c r="AK30" s="34"/>
      <c r="AL30" s="34"/>
      <c r="AM30" s="34"/>
      <c r="AN30" s="34"/>
      <c r="AO30" s="34"/>
      <c r="AP30" s="34"/>
      <c r="AQ30" s="34"/>
      <c r="AR30" s="34"/>
      <c r="AS30" s="34"/>
      <c r="AT30" s="35">
        <f t="shared" si="3"/>
        <v>0</v>
      </c>
      <c r="AU30" s="103" t="str">
        <f t="shared" si="7"/>
        <v>OK</v>
      </c>
    </row>
    <row r="31" spans="1:47" s="112" customFormat="1" ht="14.25">
      <c r="A31" s="298"/>
      <c r="B31" s="300"/>
      <c r="C31" s="302"/>
      <c r="D31" s="104" t="s">
        <v>58</v>
      </c>
      <c r="E31" s="101"/>
      <c r="F31" s="103" t="s">
        <v>105</v>
      </c>
      <c r="G31" s="34"/>
      <c r="H31" s="34"/>
      <c r="I31" s="34"/>
      <c r="J31" s="34"/>
      <c r="K31" s="34"/>
      <c r="L31" s="34"/>
      <c r="M31" s="34"/>
      <c r="N31" s="34"/>
      <c r="O31" s="34"/>
      <c r="P31" s="34"/>
      <c r="Q31" s="35">
        <f t="shared" si="1"/>
        <v>0</v>
      </c>
      <c r="R31" s="101"/>
      <c r="S31" s="103" t="str">
        <f t="shared" ca="1" si="4"/>
        <v>#</v>
      </c>
      <c r="T31" s="34"/>
      <c r="U31" s="101"/>
      <c r="V31" s="103" t="str">
        <f t="shared" ca="1" si="5"/>
        <v>#</v>
      </c>
      <c r="W31" s="34"/>
      <c r="X31" s="34"/>
      <c r="Y31" s="34"/>
      <c r="Z31" s="34"/>
      <c r="AA31" s="34"/>
      <c r="AB31" s="34"/>
      <c r="AC31" s="34"/>
      <c r="AD31" s="34"/>
      <c r="AE31" s="34"/>
      <c r="AF31" s="34"/>
      <c r="AG31" s="35">
        <f t="shared" si="2"/>
        <v>0</v>
      </c>
      <c r="AH31" s="101"/>
      <c r="AI31" s="103" t="str">
        <f t="shared" ca="1" si="6"/>
        <v>#</v>
      </c>
      <c r="AJ31" s="34"/>
      <c r="AK31" s="34"/>
      <c r="AL31" s="34"/>
      <c r="AM31" s="34"/>
      <c r="AN31" s="34"/>
      <c r="AO31" s="34"/>
      <c r="AP31" s="34"/>
      <c r="AQ31" s="34"/>
      <c r="AR31" s="34"/>
      <c r="AS31" s="34"/>
      <c r="AT31" s="35">
        <f t="shared" si="3"/>
        <v>0</v>
      </c>
      <c r="AU31" s="103" t="str">
        <f t="shared" si="7"/>
        <v>OK</v>
      </c>
    </row>
    <row r="32" spans="1:47" s="112" customFormat="1" ht="14.25">
      <c r="A32" s="298"/>
      <c r="B32" s="300"/>
      <c r="C32" s="302"/>
      <c r="D32" s="104" t="s">
        <v>107</v>
      </c>
      <c r="E32" s="101"/>
      <c r="F32" s="103" t="s">
        <v>105</v>
      </c>
      <c r="G32" s="34"/>
      <c r="H32" s="34"/>
      <c r="I32" s="34"/>
      <c r="J32" s="34"/>
      <c r="K32" s="34"/>
      <c r="L32" s="34"/>
      <c r="M32" s="34"/>
      <c r="N32" s="34"/>
      <c r="O32" s="34"/>
      <c r="P32" s="34"/>
      <c r="Q32" s="35">
        <f t="shared" si="1"/>
        <v>0</v>
      </c>
      <c r="R32" s="101"/>
      <c r="S32" s="103" t="str">
        <f t="shared" ca="1" si="4"/>
        <v>#</v>
      </c>
      <c r="T32" s="34"/>
      <c r="U32" s="101"/>
      <c r="V32" s="103" t="str">
        <f t="shared" ca="1" si="5"/>
        <v>#</v>
      </c>
      <c r="W32" s="34"/>
      <c r="X32" s="34"/>
      <c r="Y32" s="34"/>
      <c r="Z32" s="34"/>
      <c r="AA32" s="34"/>
      <c r="AB32" s="34"/>
      <c r="AC32" s="34"/>
      <c r="AD32" s="34"/>
      <c r="AE32" s="34"/>
      <c r="AF32" s="34"/>
      <c r="AG32" s="35">
        <f t="shared" si="2"/>
        <v>0</v>
      </c>
      <c r="AH32" s="101"/>
      <c r="AI32" s="103" t="str">
        <f t="shared" ca="1" si="6"/>
        <v>#</v>
      </c>
      <c r="AJ32" s="34"/>
      <c r="AK32" s="34"/>
      <c r="AL32" s="34"/>
      <c r="AM32" s="34"/>
      <c r="AN32" s="34"/>
      <c r="AO32" s="34"/>
      <c r="AP32" s="34"/>
      <c r="AQ32" s="34"/>
      <c r="AR32" s="34"/>
      <c r="AS32" s="34"/>
      <c r="AT32" s="35">
        <f t="shared" si="3"/>
        <v>0</v>
      </c>
      <c r="AU32" s="103" t="str">
        <f t="shared" si="7"/>
        <v>OK</v>
      </c>
    </row>
    <row r="33" spans="1:47" s="112" customFormat="1" ht="14.25">
      <c r="A33" s="298"/>
      <c r="B33" s="300"/>
      <c r="C33" s="302"/>
      <c r="D33" s="104" t="s">
        <v>106</v>
      </c>
      <c r="E33" s="101"/>
      <c r="F33" s="103" t="s">
        <v>105</v>
      </c>
      <c r="G33" s="150">
        <v>0</v>
      </c>
      <c r="H33" s="151">
        <v>0</v>
      </c>
      <c r="I33" s="151">
        <v>0</v>
      </c>
      <c r="J33" s="151">
        <v>0</v>
      </c>
      <c r="K33" s="151">
        <v>0</v>
      </c>
      <c r="L33" s="151">
        <v>0</v>
      </c>
      <c r="M33" s="151">
        <v>0</v>
      </c>
      <c r="N33" s="151">
        <v>0</v>
      </c>
      <c r="O33" s="151">
        <v>0</v>
      </c>
      <c r="P33" s="151">
        <v>0</v>
      </c>
      <c r="Q33" s="35">
        <f t="shared" si="1"/>
        <v>0</v>
      </c>
      <c r="R33" s="101"/>
      <c r="S33" s="103" t="str">
        <f t="shared" ca="1" si="4"/>
        <v>#</v>
      </c>
      <c r="T33" s="106">
        <v>0</v>
      </c>
      <c r="U33" s="101"/>
      <c r="V33" s="103" t="str">
        <f t="shared" ca="1" si="5"/>
        <v>#</v>
      </c>
      <c r="W33" s="150">
        <v>0</v>
      </c>
      <c r="X33" s="151">
        <v>0</v>
      </c>
      <c r="Y33" s="151">
        <v>0</v>
      </c>
      <c r="Z33" s="151">
        <v>0</v>
      </c>
      <c r="AA33" s="151">
        <v>0</v>
      </c>
      <c r="AB33" s="151">
        <v>0</v>
      </c>
      <c r="AC33" s="151">
        <v>0</v>
      </c>
      <c r="AD33" s="151">
        <v>0</v>
      </c>
      <c r="AE33" s="151">
        <v>0</v>
      </c>
      <c r="AF33" s="151">
        <v>0</v>
      </c>
      <c r="AG33" s="35">
        <f t="shared" si="2"/>
        <v>0</v>
      </c>
      <c r="AH33" s="101"/>
      <c r="AI33" s="103" t="str">
        <f t="shared" ca="1" si="6"/>
        <v>#</v>
      </c>
      <c r="AJ33" s="150">
        <v>0</v>
      </c>
      <c r="AK33" s="151">
        <v>0</v>
      </c>
      <c r="AL33" s="151">
        <v>0</v>
      </c>
      <c r="AM33" s="151">
        <v>0</v>
      </c>
      <c r="AN33" s="151">
        <v>0</v>
      </c>
      <c r="AO33" s="151">
        <v>0</v>
      </c>
      <c r="AP33" s="151">
        <v>0</v>
      </c>
      <c r="AQ33" s="151">
        <v>0</v>
      </c>
      <c r="AR33" s="151">
        <v>0</v>
      </c>
      <c r="AS33" s="151">
        <v>0</v>
      </c>
      <c r="AT33" s="35">
        <f t="shared" si="3"/>
        <v>0</v>
      </c>
      <c r="AU33" s="103" t="str">
        <f t="shared" si="7"/>
        <v>OK</v>
      </c>
    </row>
    <row r="34" spans="1:47" s="112" customFormat="1" ht="14.25">
      <c r="A34" s="298"/>
      <c r="B34" s="301"/>
      <c r="C34" s="105" t="s">
        <v>393</v>
      </c>
      <c r="D34" s="104"/>
      <c r="E34" s="101"/>
      <c r="F34" s="103" t="s">
        <v>105</v>
      </c>
      <c r="G34" s="35">
        <f t="shared" ref="G34:P34" si="8">SUM(G16:G33)</f>
        <v>8.4812376049375193E-3</v>
      </c>
      <c r="H34" s="35">
        <f t="shared" si="8"/>
        <v>2.0293397241231341</v>
      </c>
      <c r="I34" s="35">
        <f t="shared" si="8"/>
        <v>0.17133190313603536</v>
      </c>
      <c r="J34" s="35">
        <f t="shared" si="8"/>
        <v>0.28832553708200892</v>
      </c>
      <c r="K34" s="35">
        <f t="shared" si="8"/>
        <v>0.5809128539916969</v>
      </c>
      <c r="L34" s="35">
        <f t="shared" si="8"/>
        <v>0.47342934235541234</v>
      </c>
      <c r="M34" s="35">
        <f t="shared" si="8"/>
        <v>0.29014425072452643</v>
      </c>
      <c r="N34" s="35">
        <f t="shared" si="8"/>
        <v>0.32636263909648044</v>
      </c>
      <c r="O34" s="35">
        <f t="shared" si="8"/>
        <v>0</v>
      </c>
      <c r="P34" s="35">
        <f t="shared" si="8"/>
        <v>2.8705325549551794</v>
      </c>
      <c r="Q34" s="94">
        <f t="shared" si="1"/>
        <v>7.0388600430694117</v>
      </c>
      <c r="R34" s="101"/>
      <c r="S34" s="103" t="str">
        <f t="shared" ca="1" si="4"/>
        <v>#</v>
      </c>
      <c r="T34" s="103"/>
      <c r="U34" s="101"/>
      <c r="V34" s="103" t="str">
        <f t="shared" ca="1" si="5"/>
        <v>#</v>
      </c>
      <c r="W34" s="35">
        <f t="shared" ref="W34:AF34" si="9">SUM(W16:W33)</f>
        <v>3</v>
      </c>
      <c r="X34" s="35">
        <f t="shared" si="9"/>
        <v>96</v>
      </c>
      <c r="Y34" s="35">
        <f t="shared" si="9"/>
        <v>2</v>
      </c>
      <c r="Z34" s="35">
        <f t="shared" si="9"/>
        <v>2</v>
      </c>
      <c r="AA34" s="35">
        <f t="shared" si="9"/>
        <v>3</v>
      </c>
      <c r="AB34" s="35">
        <f t="shared" si="9"/>
        <v>2</v>
      </c>
      <c r="AC34" s="35">
        <f t="shared" si="9"/>
        <v>1</v>
      </c>
      <c r="AD34" s="35">
        <f t="shared" si="9"/>
        <v>1</v>
      </c>
      <c r="AE34" s="35">
        <f t="shared" si="9"/>
        <v>0</v>
      </c>
      <c r="AF34" s="35">
        <f t="shared" si="9"/>
        <v>4</v>
      </c>
      <c r="AG34" s="94">
        <f>SUM(W34:AF34)</f>
        <v>114</v>
      </c>
      <c r="AH34" s="101"/>
      <c r="AI34" s="103" t="str">
        <f t="shared" ca="1" si="6"/>
        <v>#</v>
      </c>
      <c r="AJ34" s="35">
        <f t="shared" ref="AJ34:AS34" si="10">SUM(AJ16:AJ33)</f>
        <v>87</v>
      </c>
      <c r="AK34" s="35">
        <f t="shared" si="10"/>
        <v>6</v>
      </c>
      <c r="AL34" s="35">
        <f t="shared" si="10"/>
        <v>2</v>
      </c>
      <c r="AM34" s="35">
        <f t="shared" si="10"/>
        <v>0</v>
      </c>
      <c r="AN34" s="35">
        <f t="shared" si="10"/>
        <v>0</v>
      </c>
      <c r="AO34" s="35">
        <f t="shared" si="10"/>
        <v>0</v>
      </c>
      <c r="AP34" s="35">
        <f t="shared" si="10"/>
        <v>6</v>
      </c>
      <c r="AQ34" s="35">
        <f t="shared" si="10"/>
        <v>0</v>
      </c>
      <c r="AR34" s="35">
        <f t="shared" si="10"/>
        <v>13</v>
      </c>
      <c r="AS34" s="35">
        <f t="shared" si="10"/>
        <v>0</v>
      </c>
      <c r="AT34" s="94">
        <f>SUM(AJ34:AS34)</f>
        <v>114</v>
      </c>
      <c r="AU34" s="103" t="str">
        <f t="shared" si="7"/>
        <v>OK</v>
      </c>
    </row>
    <row r="35" spans="1:47" ht="15" thickBot="1">
      <c r="A35" s="299" t="s">
        <v>25</v>
      </c>
      <c r="B35" s="299" t="s">
        <v>385</v>
      </c>
      <c r="C35" s="111"/>
      <c r="D35" s="104"/>
      <c r="F35" s="110" t="s">
        <v>53</v>
      </c>
      <c r="G35" s="109" t="s">
        <v>14</v>
      </c>
      <c r="H35" s="21" t="s">
        <v>15</v>
      </c>
      <c r="I35" s="22" t="s">
        <v>16</v>
      </c>
      <c r="J35" s="23" t="s">
        <v>17</v>
      </c>
      <c r="K35" s="24" t="s">
        <v>18</v>
      </c>
      <c r="L35" s="25" t="s">
        <v>19</v>
      </c>
      <c r="M35" s="26" t="s">
        <v>20</v>
      </c>
      <c r="N35" s="29" t="s">
        <v>21</v>
      </c>
      <c r="O35" s="27" t="s">
        <v>22</v>
      </c>
      <c r="P35" s="31" t="s">
        <v>23</v>
      </c>
      <c r="Q35" s="108" t="s">
        <v>29</v>
      </c>
      <c r="S35" s="110" t="s">
        <v>53</v>
      </c>
      <c r="T35" s="110" t="s">
        <v>94</v>
      </c>
      <c r="V35" s="110" t="s">
        <v>53</v>
      </c>
      <c r="W35" s="109" t="s">
        <v>14</v>
      </c>
      <c r="X35" s="21" t="s">
        <v>15</v>
      </c>
      <c r="Y35" s="22" t="s">
        <v>16</v>
      </c>
      <c r="Z35" s="23" t="s">
        <v>17</v>
      </c>
      <c r="AA35" s="24" t="s">
        <v>18</v>
      </c>
      <c r="AB35" s="25" t="s">
        <v>19</v>
      </c>
      <c r="AC35" s="26" t="s">
        <v>20</v>
      </c>
      <c r="AD35" s="29" t="s">
        <v>21</v>
      </c>
      <c r="AE35" s="27" t="s">
        <v>22</v>
      </c>
      <c r="AF35" s="31" t="s">
        <v>23</v>
      </c>
      <c r="AG35" s="108" t="s">
        <v>29</v>
      </c>
      <c r="AI35" s="110" t="s">
        <v>53</v>
      </c>
      <c r="AJ35" s="109" t="s">
        <v>5</v>
      </c>
      <c r="AK35" s="21" t="s">
        <v>6</v>
      </c>
      <c r="AL35" s="22" t="s">
        <v>7</v>
      </c>
      <c r="AM35" s="23" t="s">
        <v>8</v>
      </c>
      <c r="AN35" s="24" t="s">
        <v>9</v>
      </c>
      <c r="AO35" s="25" t="s">
        <v>116</v>
      </c>
      <c r="AP35" s="26" t="s">
        <v>117</v>
      </c>
      <c r="AQ35" s="29" t="s">
        <v>118</v>
      </c>
      <c r="AR35" s="27" t="s">
        <v>119</v>
      </c>
      <c r="AS35" s="31" t="s">
        <v>120</v>
      </c>
      <c r="AT35" s="108" t="s">
        <v>29</v>
      </c>
      <c r="AU35" s="108" t="s">
        <v>47</v>
      </c>
    </row>
    <row r="36" spans="1:47" ht="14.25">
      <c r="A36" s="300"/>
      <c r="B36" s="300"/>
      <c r="C36" s="107" t="s">
        <v>394</v>
      </c>
      <c r="D36" s="104"/>
      <c r="F36" s="103" t="s">
        <v>205</v>
      </c>
      <c r="G36" s="103"/>
      <c r="H36" s="103"/>
      <c r="I36" s="103"/>
      <c r="J36" s="103"/>
      <c r="K36" s="103"/>
      <c r="L36" s="103"/>
      <c r="M36" s="103"/>
      <c r="N36" s="103"/>
      <c r="O36" s="103"/>
      <c r="P36" s="151">
        <v>99.637205078233606</v>
      </c>
      <c r="Q36" s="35">
        <f t="shared" ref="Q36:Q54" si="11">SUM(G36:P36)</f>
        <v>99.637205078233606</v>
      </c>
      <c r="S36" s="103"/>
      <c r="T36" s="34"/>
      <c r="V36" s="103"/>
      <c r="W36" s="34"/>
      <c r="X36" s="34"/>
      <c r="Y36" s="34"/>
      <c r="Z36" s="34"/>
      <c r="AA36" s="34"/>
      <c r="AB36" s="34"/>
      <c r="AC36" s="34"/>
      <c r="AD36" s="34"/>
      <c r="AE36" s="34"/>
      <c r="AF36" s="34"/>
      <c r="AG36" s="35">
        <f t="shared" ref="AG36:AG55" si="12">SUM(W36:AF36)</f>
        <v>0</v>
      </c>
      <c r="AI36" s="103"/>
      <c r="AJ36" s="34"/>
      <c r="AK36" s="34"/>
      <c r="AL36" s="34"/>
      <c r="AM36" s="34"/>
      <c r="AN36" s="34"/>
      <c r="AO36" s="34"/>
      <c r="AP36" s="34"/>
      <c r="AQ36" s="34"/>
      <c r="AR36" s="34"/>
      <c r="AS36" s="34"/>
      <c r="AT36" s="35">
        <f t="shared" ref="AT36:AT55" si="13">SUM(AJ36:AS36)</f>
        <v>0</v>
      </c>
      <c r="AU36" s="103"/>
    </row>
    <row r="37" spans="1:47" ht="14.25">
      <c r="A37" s="300"/>
      <c r="B37" s="300"/>
      <c r="C37" s="105" t="s">
        <v>223</v>
      </c>
      <c r="D37" s="104"/>
      <c r="F37" s="103" t="s">
        <v>105</v>
      </c>
      <c r="G37" s="35">
        <f>G34</f>
        <v>8.4812376049375193E-3</v>
      </c>
      <c r="H37" s="35">
        <f t="shared" ref="H37:P37" si="14">H34</f>
        <v>2.0293397241231341</v>
      </c>
      <c r="I37" s="35">
        <f t="shared" si="14"/>
        <v>0.17133190313603536</v>
      </c>
      <c r="J37" s="35">
        <f t="shared" si="14"/>
        <v>0.28832553708200892</v>
      </c>
      <c r="K37" s="35">
        <f t="shared" si="14"/>
        <v>0.5809128539916969</v>
      </c>
      <c r="L37" s="35">
        <f t="shared" si="14"/>
        <v>0.47342934235541234</v>
      </c>
      <c r="M37" s="35">
        <f t="shared" si="14"/>
        <v>0.29014425072452643</v>
      </c>
      <c r="N37" s="35">
        <f t="shared" si="14"/>
        <v>0.32636263909648044</v>
      </c>
      <c r="O37" s="35">
        <f t="shared" si="14"/>
        <v>0</v>
      </c>
      <c r="P37" s="35">
        <f t="shared" si="14"/>
        <v>2.8705325549551794</v>
      </c>
      <c r="Q37" s="35">
        <f t="shared" si="11"/>
        <v>7.0388600430694117</v>
      </c>
      <c r="S37" s="103" t="str">
        <f ca="1">$X$12</f>
        <v>#</v>
      </c>
      <c r="T37" s="34"/>
      <c r="V37" s="103" t="str">
        <f ca="1">$X$12</f>
        <v>#</v>
      </c>
      <c r="W37" s="35">
        <f t="shared" ref="W37:AF37" si="15">W34</f>
        <v>3</v>
      </c>
      <c r="X37" s="35">
        <f t="shared" si="15"/>
        <v>96</v>
      </c>
      <c r="Y37" s="35">
        <f t="shared" si="15"/>
        <v>2</v>
      </c>
      <c r="Z37" s="35">
        <f t="shared" si="15"/>
        <v>2</v>
      </c>
      <c r="AA37" s="35">
        <f t="shared" si="15"/>
        <v>3</v>
      </c>
      <c r="AB37" s="35">
        <f t="shared" si="15"/>
        <v>2</v>
      </c>
      <c r="AC37" s="35">
        <f t="shared" si="15"/>
        <v>1</v>
      </c>
      <c r="AD37" s="35">
        <f t="shared" si="15"/>
        <v>1</v>
      </c>
      <c r="AE37" s="35">
        <f t="shared" si="15"/>
        <v>0</v>
      </c>
      <c r="AF37" s="35">
        <f t="shared" si="15"/>
        <v>4</v>
      </c>
      <c r="AG37" s="35">
        <f t="shared" si="12"/>
        <v>114</v>
      </c>
      <c r="AI37" s="103" t="str">
        <f ca="1">$X$12</f>
        <v>#</v>
      </c>
      <c r="AJ37" s="35">
        <f t="shared" ref="AJ37:AS37" si="16">AJ34</f>
        <v>87</v>
      </c>
      <c r="AK37" s="35">
        <f t="shared" si="16"/>
        <v>6</v>
      </c>
      <c r="AL37" s="35">
        <f t="shared" si="16"/>
        <v>2</v>
      </c>
      <c r="AM37" s="35">
        <f t="shared" si="16"/>
        <v>0</v>
      </c>
      <c r="AN37" s="35">
        <f t="shared" si="16"/>
        <v>0</v>
      </c>
      <c r="AO37" s="35">
        <f t="shared" si="16"/>
        <v>0</v>
      </c>
      <c r="AP37" s="35">
        <f t="shared" si="16"/>
        <v>6</v>
      </c>
      <c r="AQ37" s="35">
        <f t="shared" si="16"/>
        <v>0</v>
      </c>
      <c r="AR37" s="35">
        <f t="shared" si="16"/>
        <v>13</v>
      </c>
      <c r="AS37" s="35">
        <f t="shared" si="16"/>
        <v>0</v>
      </c>
      <c r="AT37" s="35">
        <f t="shared" si="13"/>
        <v>114</v>
      </c>
      <c r="AU37" s="103" t="str">
        <f>IF(ABS(AG37-AT37)&lt;0.01,"OK","Error")</f>
        <v>OK</v>
      </c>
    </row>
    <row r="38" spans="1:47" ht="14.25">
      <c r="A38" s="300"/>
      <c r="B38" s="300"/>
      <c r="C38" s="302" t="s">
        <v>115</v>
      </c>
      <c r="D38" s="104" t="s">
        <v>206</v>
      </c>
      <c r="F38" s="103" t="s">
        <v>105</v>
      </c>
      <c r="G38" s="150">
        <v>0</v>
      </c>
      <c r="H38" s="150">
        <v>0</v>
      </c>
      <c r="I38" s="150">
        <v>0</v>
      </c>
      <c r="J38" s="150">
        <v>0</v>
      </c>
      <c r="K38" s="150">
        <v>0</v>
      </c>
      <c r="L38" s="150">
        <v>0</v>
      </c>
      <c r="M38" s="150">
        <v>0</v>
      </c>
      <c r="N38" s="150">
        <v>0</v>
      </c>
      <c r="O38" s="150">
        <v>0</v>
      </c>
      <c r="P38" s="150">
        <v>0</v>
      </c>
      <c r="Q38" s="35">
        <f t="shared" si="11"/>
        <v>0</v>
      </c>
      <c r="S38" s="103" t="str">
        <f t="shared" ref="S38:S55" ca="1" si="17">$X$12</f>
        <v>#</v>
      </c>
      <c r="T38" s="106">
        <v>0</v>
      </c>
      <c r="V38" s="103" t="str">
        <f t="shared" ref="V38:V55" ca="1" si="18">$X$12</f>
        <v>#</v>
      </c>
      <c r="W38" s="150">
        <v>0</v>
      </c>
      <c r="X38" s="150">
        <v>0</v>
      </c>
      <c r="Y38" s="150">
        <v>0</v>
      </c>
      <c r="Z38" s="150">
        <v>0</v>
      </c>
      <c r="AA38" s="150">
        <v>0</v>
      </c>
      <c r="AB38" s="150">
        <v>0</v>
      </c>
      <c r="AC38" s="150">
        <v>0</v>
      </c>
      <c r="AD38" s="150">
        <v>0</v>
      </c>
      <c r="AE38" s="150">
        <v>0</v>
      </c>
      <c r="AF38" s="150">
        <v>0</v>
      </c>
      <c r="AG38" s="35">
        <f t="shared" si="12"/>
        <v>0</v>
      </c>
      <c r="AI38" s="103" t="str">
        <f t="shared" ref="AI38:AI55" ca="1" si="19">$X$12</f>
        <v>#</v>
      </c>
      <c r="AJ38" s="150">
        <v>0</v>
      </c>
      <c r="AK38" s="150">
        <v>0</v>
      </c>
      <c r="AL38" s="150">
        <v>0</v>
      </c>
      <c r="AM38" s="150">
        <v>0</v>
      </c>
      <c r="AN38" s="150">
        <v>0</v>
      </c>
      <c r="AO38" s="150">
        <v>0</v>
      </c>
      <c r="AP38" s="150">
        <v>0</v>
      </c>
      <c r="AQ38" s="150">
        <v>0</v>
      </c>
      <c r="AR38" s="150">
        <v>0</v>
      </c>
      <c r="AS38" s="150">
        <v>0</v>
      </c>
      <c r="AT38" s="35">
        <f t="shared" si="13"/>
        <v>0</v>
      </c>
      <c r="AU38" s="103" t="str">
        <f t="shared" ref="AU38:AU55" si="20">IF(ABS(AG38-AT38)&lt;0.01,"OK","Error")</f>
        <v>OK</v>
      </c>
    </row>
    <row r="39" spans="1:47" ht="14.25">
      <c r="A39" s="300"/>
      <c r="B39" s="300"/>
      <c r="C39" s="302"/>
      <c r="D39" s="104" t="s">
        <v>207</v>
      </c>
      <c r="F39" s="103" t="s">
        <v>105</v>
      </c>
      <c r="G39" s="150">
        <v>0</v>
      </c>
      <c r="H39" s="151">
        <v>0</v>
      </c>
      <c r="I39" s="151">
        <v>0</v>
      </c>
      <c r="J39" s="151">
        <v>0</v>
      </c>
      <c r="K39" s="151">
        <v>0</v>
      </c>
      <c r="L39" s="151">
        <v>0</v>
      </c>
      <c r="M39" s="151">
        <v>0</v>
      </c>
      <c r="N39" s="151">
        <v>0</v>
      </c>
      <c r="O39" s="151">
        <v>0</v>
      </c>
      <c r="P39" s="151">
        <v>0</v>
      </c>
      <c r="Q39" s="35">
        <f t="shared" si="11"/>
        <v>0</v>
      </c>
      <c r="S39" s="103" t="str">
        <f t="shared" ca="1" si="17"/>
        <v>#</v>
      </c>
      <c r="T39" s="106">
        <v>0</v>
      </c>
      <c r="V39" s="103" t="str">
        <f t="shared" ca="1" si="18"/>
        <v>#</v>
      </c>
      <c r="W39" s="150">
        <v>0</v>
      </c>
      <c r="X39" s="151">
        <v>0</v>
      </c>
      <c r="Y39" s="151">
        <v>0</v>
      </c>
      <c r="Z39" s="151">
        <v>0</v>
      </c>
      <c r="AA39" s="151">
        <v>0</v>
      </c>
      <c r="AB39" s="151">
        <v>0</v>
      </c>
      <c r="AC39" s="151">
        <v>0</v>
      </c>
      <c r="AD39" s="151">
        <v>0</v>
      </c>
      <c r="AE39" s="151">
        <v>0</v>
      </c>
      <c r="AF39" s="151">
        <v>0</v>
      </c>
      <c r="AG39" s="35">
        <f t="shared" si="12"/>
        <v>0</v>
      </c>
      <c r="AI39" s="103" t="str">
        <f t="shared" ca="1" si="19"/>
        <v>#</v>
      </c>
      <c r="AJ39" s="150">
        <v>0</v>
      </c>
      <c r="AK39" s="151">
        <v>0</v>
      </c>
      <c r="AL39" s="151">
        <v>0</v>
      </c>
      <c r="AM39" s="151">
        <v>0</v>
      </c>
      <c r="AN39" s="151">
        <v>0</v>
      </c>
      <c r="AO39" s="151">
        <v>0</v>
      </c>
      <c r="AP39" s="151">
        <v>0</v>
      </c>
      <c r="AQ39" s="151">
        <v>0</v>
      </c>
      <c r="AR39" s="151">
        <v>0</v>
      </c>
      <c r="AS39" s="151">
        <v>0</v>
      </c>
      <c r="AT39" s="35">
        <f t="shared" si="13"/>
        <v>0</v>
      </c>
      <c r="AU39" s="103" t="str">
        <f t="shared" si="20"/>
        <v>OK</v>
      </c>
    </row>
    <row r="40" spans="1:47" ht="14.25">
      <c r="A40" s="300"/>
      <c r="B40" s="300"/>
      <c r="C40" s="302"/>
      <c r="D40" s="104" t="s">
        <v>3</v>
      </c>
      <c r="F40" s="103" t="s">
        <v>105</v>
      </c>
      <c r="G40" s="150">
        <v>0</v>
      </c>
      <c r="H40" s="151">
        <v>0.19914459885543057</v>
      </c>
      <c r="I40" s="151">
        <v>-0.10980125607044536</v>
      </c>
      <c r="J40" s="151">
        <v>-0.28832553708200892</v>
      </c>
      <c r="K40" s="151">
        <v>-0.36788139476992987</v>
      </c>
      <c r="L40" s="151">
        <v>-0.24072549003347993</v>
      </c>
      <c r="M40" s="151">
        <v>0.32747527869069581</v>
      </c>
      <c r="N40" s="151">
        <v>-0.32636263909648044</v>
      </c>
      <c r="O40" s="151">
        <v>1.6220027688931957</v>
      </c>
      <c r="P40" s="151">
        <v>1.2047762764977232</v>
      </c>
      <c r="Q40" s="35">
        <f t="shared" si="11"/>
        <v>2.0203026058847007</v>
      </c>
      <c r="S40" s="103" t="str">
        <f t="shared" ca="1" si="17"/>
        <v>#</v>
      </c>
      <c r="T40" s="34"/>
      <c r="V40" s="103" t="str">
        <f t="shared" ca="1" si="18"/>
        <v>#</v>
      </c>
      <c r="W40" s="150">
        <v>0</v>
      </c>
      <c r="X40" s="151">
        <v>0</v>
      </c>
      <c r="Y40" s="151">
        <v>-1</v>
      </c>
      <c r="Z40" s="151">
        <v>-2</v>
      </c>
      <c r="AA40" s="151">
        <v>-2</v>
      </c>
      <c r="AB40" s="151">
        <v>-1</v>
      </c>
      <c r="AC40" s="151">
        <v>1</v>
      </c>
      <c r="AD40" s="151">
        <v>-1</v>
      </c>
      <c r="AE40" s="151">
        <v>4</v>
      </c>
      <c r="AF40" s="151">
        <v>2</v>
      </c>
      <c r="AG40" s="35">
        <f t="shared" si="12"/>
        <v>0</v>
      </c>
      <c r="AI40" s="103" t="str">
        <f t="shared" ca="1" si="19"/>
        <v>#</v>
      </c>
      <c r="AJ40" s="150">
        <v>0</v>
      </c>
      <c r="AK40" s="151">
        <v>0</v>
      </c>
      <c r="AL40" s="151">
        <v>-2</v>
      </c>
      <c r="AM40" s="151">
        <v>2</v>
      </c>
      <c r="AN40" s="151">
        <v>0</v>
      </c>
      <c r="AO40" s="151">
        <v>0</v>
      </c>
      <c r="AP40" s="151">
        <v>-6</v>
      </c>
      <c r="AQ40" s="151">
        <v>0</v>
      </c>
      <c r="AR40" s="151">
        <v>-9</v>
      </c>
      <c r="AS40" s="151">
        <v>15</v>
      </c>
      <c r="AT40" s="35">
        <f t="shared" si="13"/>
        <v>0</v>
      </c>
      <c r="AU40" s="103" t="str">
        <f t="shared" si="20"/>
        <v>OK</v>
      </c>
    </row>
    <row r="41" spans="1:47" ht="14.25">
      <c r="A41" s="300"/>
      <c r="B41" s="300"/>
      <c r="C41" s="302"/>
      <c r="D41" s="104" t="s">
        <v>114</v>
      </c>
      <c r="F41" s="103" t="s">
        <v>105</v>
      </c>
      <c r="G41" s="150">
        <v>0</v>
      </c>
      <c r="H41" s="151">
        <v>0</v>
      </c>
      <c r="I41" s="151">
        <v>0</v>
      </c>
      <c r="J41" s="151">
        <v>0</v>
      </c>
      <c r="K41" s="151">
        <v>0</v>
      </c>
      <c r="L41" s="151">
        <v>0</v>
      </c>
      <c r="M41" s="151">
        <v>0</v>
      </c>
      <c r="N41" s="151">
        <v>0</v>
      </c>
      <c r="O41" s="151">
        <v>0</v>
      </c>
      <c r="P41" s="151">
        <v>0</v>
      </c>
      <c r="Q41" s="35">
        <f t="shared" si="11"/>
        <v>0</v>
      </c>
      <c r="S41" s="103" t="str">
        <f t="shared" ca="1" si="17"/>
        <v>#</v>
      </c>
      <c r="T41" s="106">
        <v>0</v>
      </c>
      <c r="V41" s="103" t="str">
        <f t="shared" ca="1" si="18"/>
        <v>#</v>
      </c>
      <c r="W41" s="150">
        <v>0</v>
      </c>
      <c r="X41" s="151">
        <v>0</v>
      </c>
      <c r="Y41" s="151">
        <v>0</v>
      </c>
      <c r="Z41" s="151">
        <v>0</v>
      </c>
      <c r="AA41" s="151">
        <v>0</v>
      </c>
      <c r="AB41" s="151">
        <v>0</v>
      </c>
      <c r="AC41" s="151">
        <v>0</v>
      </c>
      <c r="AD41" s="151">
        <v>0</v>
      </c>
      <c r="AE41" s="151">
        <v>0</v>
      </c>
      <c r="AF41" s="151">
        <v>0</v>
      </c>
      <c r="AG41" s="35">
        <f t="shared" si="12"/>
        <v>0</v>
      </c>
      <c r="AI41" s="103" t="str">
        <f t="shared" ca="1" si="19"/>
        <v>#</v>
      </c>
      <c r="AJ41" s="150">
        <v>0</v>
      </c>
      <c r="AK41" s="151">
        <v>0</v>
      </c>
      <c r="AL41" s="151">
        <v>0</v>
      </c>
      <c r="AM41" s="151">
        <v>0</v>
      </c>
      <c r="AN41" s="151">
        <v>0</v>
      </c>
      <c r="AO41" s="151">
        <v>0</v>
      </c>
      <c r="AP41" s="151">
        <v>0</v>
      </c>
      <c r="AQ41" s="151">
        <v>0</v>
      </c>
      <c r="AR41" s="151">
        <v>0</v>
      </c>
      <c r="AS41" s="151">
        <v>0</v>
      </c>
      <c r="AT41" s="35">
        <f t="shared" si="13"/>
        <v>0</v>
      </c>
      <c r="AU41" s="103" t="str">
        <f t="shared" si="20"/>
        <v>OK</v>
      </c>
    </row>
    <row r="42" spans="1:47" ht="14.25">
      <c r="A42" s="300"/>
      <c r="B42" s="300"/>
      <c r="C42" s="302"/>
      <c r="D42" s="104" t="s">
        <v>104</v>
      </c>
      <c r="F42" s="103" t="s">
        <v>105</v>
      </c>
      <c r="G42" s="34"/>
      <c r="H42" s="34"/>
      <c r="I42" s="34"/>
      <c r="J42" s="34"/>
      <c r="K42" s="34"/>
      <c r="L42" s="34"/>
      <c r="M42" s="34"/>
      <c r="N42" s="34"/>
      <c r="O42" s="34"/>
      <c r="P42" s="34"/>
      <c r="Q42" s="35">
        <f t="shared" si="11"/>
        <v>0</v>
      </c>
      <c r="S42" s="103" t="str">
        <f t="shared" ca="1" si="17"/>
        <v>#</v>
      </c>
      <c r="T42" s="34"/>
      <c r="V42" s="103" t="str">
        <f t="shared" ca="1" si="18"/>
        <v>#</v>
      </c>
      <c r="W42" s="34"/>
      <c r="X42" s="34"/>
      <c r="Y42" s="34"/>
      <c r="Z42" s="34"/>
      <c r="AA42" s="34"/>
      <c r="AB42" s="34"/>
      <c r="AC42" s="34"/>
      <c r="AD42" s="34"/>
      <c r="AE42" s="34"/>
      <c r="AF42" s="34"/>
      <c r="AG42" s="35">
        <f t="shared" si="12"/>
        <v>0</v>
      </c>
      <c r="AI42" s="103" t="str">
        <f t="shared" ca="1" si="19"/>
        <v>#</v>
      </c>
      <c r="AJ42" s="34"/>
      <c r="AK42" s="34"/>
      <c r="AL42" s="34"/>
      <c r="AM42" s="34"/>
      <c r="AN42" s="34"/>
      <c r="AO42" s="34"/>
      <c r="AP42" s="34"/>
      <c r="AQ42" s="34"/>
      <c r="AR42" s="34"/>
      <c r="AS42" s="34"/>
      <c r="AT42" s="35">
        <f t="shared" si="13"/>
        <v>0</v>
      </c>
      <c r="AU42" s="103" t="str">
        <f t="shared" si="20"/>
        <v>OK</v>
      </c>
    </row>
    <row r="43" spans="1:47" ht="14.25">
      <c r="A43" s="300"/>
      <c r="B43" s="300"/>
      <c r="C43" s="302"/>
      <c r="D43" s="104" t="s">
        <v>113</v>
      </c>
      <c r="F43" s="103" t="s">
        <v>105</v>
      </c>
      <c r="G43" s="150">
        <v>0</v>
      </c>
      <c r="H43" s="151">
        <v>-0.19790396513060851</v>
      </c>
      <c r="I43" s="151">
        <v>0</v>
      </c>
      <c r="J43" s="151">
        <v>0</v>
      </c>
      <c r="K43" s="151">
        <v>0</v>
      </c>
      <c r="L43" s="151">
        <v>0</v>
      </c>
      <c r="M43" s="151">
        <v>0</v>
      </c>
      <c r="N43" s="151">
        <v>0</v>
      </c>
      <c r="O43" s="151">
        <v>-0.40805442531066899</v>
      </c>
      <c r="P43" s="151">
        <v>-0.49182429941309941</v>
      </c>
      <c r="Q43" s="35">
        <f t="shared" si="11"/>
        <v>-1.097782689854377</v>
      </c>
      <c r="S43" s="103" t="str">
        <f t="shared" ca="1" si="17"/>
        <v>#</v>
      </c>
      <c r="T43" s="106">
        <v>4</v>
      </c>
      <c r="V43" s="103" t="str">
        <f t="shared" ca="1" si="18"/>
        <v>#</v>
      </c>
      <c r="W43" s="150">
        <v>0</v>
      </c>
      <c r="X43" s="151">
        <v>-3</v>
      </c>
      <c r="Y43" s="151">
        <v>0</v>
      </c>
      <c r="Z43" s="151">
        <v>0</v>
      </c>
      <c r="AA43" s="151">
        <v>0</v>
      </c>
      <c r="AB43" s="151">
        <v>0</v>
      </c>
      <c r="AC43" s="151">
        <v>0</v>
      </c>
      <c r="AD43" s="151">
        <v>0</v>
      </c>
      <c r="AE43" s="151">
        <v>-1</v>
      </c>
      <c r="AF43" s="151">
        <v>-1</v>
      </c>
      <c r="AG43" s="35">
        <f t="shared" si="12"/>
        <v>-5</v>
      </c>
      <c r="AI43" s="103" t="str">
        <f t="shared" ca="1" si="19"/>
        <v>#</v>
      </c>
      <c r="AJ43" s="150">
        <v>2</v>
      </c>
      <c r="AK43" s="151">
        <v>0</v>
      </c>
      <c r="AL43" s="151">
        <v>0</v>
      </c>
      <c r="AM43" s="151">
        <v>0</v>
      </c>
      <c r="AN43" s="151">
        <v>0</v>
      </c>
      <c r="AO43" s="151">
        <v>0</v>
      </c>
      <c r="AP43" s="151">
        <v>0</v>
      </c>
      <c r="AQ43" s="151">
        <v>0</v>
      </c>
      <c r="AR43" s="151">
        <v>0</v>
      </c>
      <c r="AS43" s="151">
        <v>-7</v>
      </c>
      <c r="AT43" s="35">
        <f t="shared" si="13"/>
        <v>-5</v>
      </c>
      <c r="AU43" s="103" t="str">
        <f t="shared" si="20"/>
        <v>OK</v>
      </c>
    </row>
    <row r="44" spans="1:47" ht="14.25">
      <c r="A44" s="300"/>
      <c r="B44" s="300"/>
      <c r="C44" s="302"/>
      <c r="D44" s="104" t="s">
        <v>389</v>
      </c>
      <c r="F44" s="103" t="s">
        <v>105</v>
      </c>
      <c r="G44" s="150">
        <v>0</v>
      </c>
      <c r="H44" s="151">
        <v>0</v>
      </c>
      <c r="I44" s="151">
        <v>0</v>
      </c>
      <c r="J44" s="151">
        <v>0</v>
      </c>
      <c r="K44" s="151">
        <v>0</v>
      </c>
      <c r="L44" s="151">
        <v>0</v>
      </c>
      <c r="M44" s="151">
        <v>0</v>
      </c>
      <c r="N44" s="151">
        <v>0</v>
      </c>
      <c r="O44" s="151">
        <v>0</v>
      </c>
      <c r="P44" s="151">
        <v>0</v>
      </c>
      <c r="Q44" s="35">
        <f t="shared" si="11"/>
        <v>0</v>
      </c>
      <c r="S44" s="103" t="str">
        <f t="shared" ca="1" si="17"/>
        <v>#</v>
      </c>
      <c r="T44" s="106">
        <v>0</v>
      </c>
      <c r="V44" s="103" t="str">
        <f t="shared" ca="1" si="18"/>
        <v>#</v>
      </c>
      <c r="W44" s="150">
        <v>0</v>
      </c>
      <c r="X44" s="151">
        <v>0</v>
      </c>
      <c r="Y44" s="151">
        <v>0</v>
      </c>
      <c r="Z44" s="151">
        <v>0</v>
      </c>
      <c r="AA44" s="151">
        <v>0</v>
      </c>
      <c r="AB44" s="151">
        <v>0</v>
      </c>
      <c r="AC44" s="151">
        <v>0</v>
      </c>
      <c r="AD44" s="151">
        <v>0</v>
      </c>
      <c r="AE44" s="151">
        <v>0</v>
      </c>
      <c r="AF44" s="151">
        <v>0</v>
      </c>
      <c r="AG44" s="35">
        <f t="shared" si="12"/>
        <v>0</v>
      </c>
      <c r="AI44" s="103" t="str">
        <f t="shared" ca="1" si="19"/>
        <v>#</v>
      </c>
      <c r="AJ44" s="150">
        <v>0</v>
      </c>
      <c r="AK44" s="151">
        <v>0</v>
      </c>
      <c r="AL44" s="151">
        <v>0</v>
      </c>
      <c r="AM44" s="151">
        <v>0</v>
      </c>
      <c r="AN44" s="151">
        <v>0</v>
      </c>
      <c r="AO44" s="151">
        <v>0</v>
      </c>
      <c r="AP44" s="151">
        <v>0</v>
      </c>
      <c r="AQ44" s="151">
        <v>0</v>
      </c>
      <c r="AR44" s="151">
        <v>0</v>
      </c>
      <c r="AS44" s="151">
        <v>0</v>
      </c>
      <c r="AT44" s="35">
        <f t="shared" si="13"/>
        <v>0</v>
      </c>
      <c r="AU44" s="103" t="str">
        <f t="shared" si="20"/>
        <v>OK</v>
      </c>
    </row>
    <row r="45" spans="1:47" ht="14.25">
      <c r="A45" s="300"/>
      <c r="B45" s="300"/>
      <c r="C45" s="302"/>
      <c r="D45" s="104" t="s">
        <v>112</v>
      </c>
      <c r="F45" s="103" t="s">
        <v>105</v>
      </c>
      <c r="G45" s="150">
        <v>0</v>
      </c>
      <c r="H45" s="151">
        <v>0</v>
      </c>
      <c r="I45" s="151">
        <v>0</v>
      </c>
      <c r="J45" s="151">
        <v>0</v>
      </c>
      <c r="K45" s="151">
        <v>0</v>
      </c>
      <c r="L45" s="151">
        <v>0</v>
      </c>
      <c r="M45" s="151">
        <v>0</v>
      </c>
      <c r="N45" s="151">
        <v>0</v>
      </c>
      <c r="O45" s="151">
        <v>0</v>
      </c>
      <c r="P45" s="151">
        <v>0</v>
      </c>
      <c r="Q45" s="35">
        <f t="shared" si="11"/>
        <v>0</v>
      </c>
      <c r="S45" s="103" t="str">
        <f t="shared" ca="1" si="17"/>
        <v>#</v>
      </c>
      <c r="T45" s="106">
        <v>0</v>
      </c>
      <c r="V45" s="103" t="str">
        <f t="shared" ca="1" si="18"/>
        <v>#</v>
      </c>
      <c r="W45" s="150">
        <v>0</v>
      </c>
      <c r="X45" s="151">
        <v>0</v>
      </c>
      <c r="Y45" s="151">
        <v>0</v>
      </c>
      <c r="Z45" s="151">
        <v>0</v>
      </c>
      <c r="AA45" s="151">
        <v>0</v>
      </c>
      <c r="AB45" s="151">
        <v>0</v>
      </c>
      <c r="AC45" s="151">
        <v>0</v>
      </c>
      <c r="AD45" s="151">
        <v>0</v>
      </c>
      <c r="AE45" s="151">
        <v>0</v>
      </c>
      <c r="AF45" s="151">
        <v>0</v>
      </c>
      <c r="AG45" s="35">
        <f t="shared" si="12"/>
        <v>0</v>
      </c>
      <c r="AI45" s="103" t="str">
        <f t="shared" ca="1" si="19"/>
        <v>#</v>
      </c>
      <c r="AJ45" s="150">
        <v>0</v>
      </c>
      <c r="AK45" s="151">
        <v>0</v>
      </c>
      <c r="AL45" s="151">
        <v>0</v>
      </c>
      <c r="AM45" s="151">
        <v>0</v>
      </c>
      <c r="AN45" s="151">
        <v>0</v>
      </c>
      <c r="AO45" s="151">
        <v>0</v>
      </c>
      <c r="AP45" s="151">
        <v>0</v>
      </c>
      <c r="AQ45" s="151">
        <v>0</v>
      </c>
      <c r="AR45" s="151">
        <v>0</v>
      </c>
      <c r="AS45" s="151">
        <v>0</v>
      </c>
      <c r="AT45" s="35">
        <f t="shared" si="13"/>
        <v>0</v>
      </c>
      <c r="AU45" s="103" t="str">
        <f t="shared" si="20"/>
        <v>OK</v>
      </c>
    </row>
    <row r="46" spans="1:47" ht="14.25">
      <c r="A46" s="300"/>
      <c r="B46" s="300"/>
      <c r="C46" s="302"/>
      <c r="D46" s="104" t="s">
        <v>111</v>
      </c>
      <c r="F46" s="103" t="s">
        <v>105</v>
      </c>
      <c r="G46" s="150">
        <v>0</v>
      </c>
      <c r="H46" s="151">
        <v>0.19914746373222808</v>
      </c>
      <c r="I46" s="151">
        <v>0</v>
      </c>
      <c r="J46" s="151">
        <v>0</v>
      </c>
      <c r="K46" s="151">
        <v>-0.21303145922176706</v>
      </c>
      <c r="L46" s="151">
        <v>0</v>
      </c>
      <c r="M46" s="151">
        <v>-0.61761952941522225</v>
      </c>
      <c r="N46" s="151">
        <v>0</v>
      </c>
      <c r="O46" s="151">
        <v>-1.2139483435825267</v>
      </c>
      <c r="P46" s="151">
        <v>-0.71295197708462388</v>
      </c>
      <c r="Q46" s="35">
        <f t="shared" si="11"/>
        <v>-2.5584038455719118</v>
      </c>
      <c r="S46" s="103" t="str">
        <f t="shared" ca="1" si="17"/>
        <v>#</v>
      </c>
      <c r="T46" s="106">
        <v>11</v>
      </c>
      <c r="V46" s="103" t="str">
        <f t="shared" ca="1" si="18"/>
        <v>#</v>
      </c>
      <c r="W46" s="150">
        <v>0</v>
      </c>
      <c r="X46" s="151">
        <v>7</v>
      </c>
      <c r="Y46" s="151">
        <v>0</v>
      </c>
      <c r="Z46" s="151">
        <v>0</v>
      </c>
      <c r="AA46" s="151">
        <v>-1</v>
      </c>
      <c r="AB46" s="151">
        <v>0</v>
      </c>
      <c r="AC46" s="151">
        <v>-2</v>
      </c>
      <c r="AD46" s="151">
        <v>0</v>
      </c>
      <c r="AE46" s="151">
        <v>-3</v>
      </c>
      <c r="AF46" s="151">
        <v>-1</v>
      </c>
      <c r="AG46" s="35">
        <f t="shared" si="12"/>
        <v>0</v>
      </c>
      <c r="AI46" s="103" t="str">
        <f t="shared" ca="1" si="19"/>
        <v>#</v>
      </c>
      <c r="AJ46" s="150">
        <v>0</v>
      </c>
      <c r="AK46" s="151">
        <v>0</v>
      </c>
      <c r="AL46" s="151">
        <v>3</v>
      </c>
      <c r="AM46" s="151">
        <v>0</v>
      </c>
      <c r="AN46" s="151">
        <v>0</v>
      </c>
      <c r="AO46" s="151">
        <v>8</v>
      </c>
      <c r="AP46" s="151">
        <v>0</v>
      </c>
      <c r="AQ46" s="151">
        <v>0</v>
      </c>
      <c r="AR46" s="151">
        <v>-3</v>
      </c>
      <c r="AS46" s="151">
        <v>-8</v>
      </c>
      <c r="AT46" s="35">
        <f t="shared" si="13"/>
        <v>0</v>
      </c>
      <c r="AU46" s="103" t="str">
        <f t="shared" si="20"/>
        <v>OK</v>
      </c>
    </row>
    <row r="47" spans="1:47" ht="14.25">
      <c r="A47" s="300"/>
      <c r="B47" s="300"/>
      <c r="C47" s="302"/>
      <c r="D47" s="104" t="s">
        <v>390</v>
      </c>
      <c r="F47" s="103" t="s">
        <v>105</v>
      </c>
      <c r="G47" s="150">
        <v>0</v>
      </c>
      <c r="H47" s="151">
        <v>0</v>
      </c>
      <c r="I47" s="151">
        <v>0</v>
      </c>
      <c r="J47" s="151">
        <v>0</v>
      </c>
      <c r="K47" s="151">
        <v>0</v>
      </c>
      <c r="L47" s="151">
        <v>0</v>
      </c>
      <c r="M47" s="151">
        <v>0</v>
      </c>
      <c r="N47" s="151">
        <v>0</v>
      </c>
      <c r="O47" s="151">
        <v>0</v>
      </c>
      <c r="P47" s="151">
        <v>0</v>
      </c>
      <c r="Q47" s="35">
        <f t="shared" si="11"/>
        <v>0</v>
      </c>
      <c r="S47" s="103" t="str">
        <f t="shared" ca="1" si="17"/>
        <v>#</v>
      </c>
      <c r="T47" s="106">
        <v>0</v>
      </c>
      <c r="V47" s="103" t="str">
        <f t="shared" ca="1" si="18"/>
        <v>#</v>
      </c>
      <c r="W47" s="150">
        <v>0</v>
      </c>
      <c r="X47" s="151">
        <v>0</v>
      </c>
      <c r="Y47" s="151">
        <v>0</v>
      </c>
      <c r="Z47" s="151">
        <v>0</v>
      </c>
      <c r="AA47" s="151">
        <v>0</v>
      </c>
      <c r="AB47" s="151">
        <v>0</v>
      </c>
      <c r="AC47" s="151">
        <v>0</v>
      </c>
      <c r="AD47" s="151">
        <v>0</v>
      </c>
      <c r="AE47" s="151">
        <v>0</v>
      </c>
      <c r="AF47" s="151">
        <v>0</v>
      </c>
      <c r="AG47" s="35">
        <f t="shared" si="12"/>
        <v>0</v>
      </c>
      <c r="AI47" s="103" t="str">
        <f t="shared" ca="1" si="19"/>
        <v>#</v>
      </c>
      <c r="AJ47" s="150">
        <v>0</v>
      </c>
      <c r="AK47" s="151">
        <v>0</v>
      </c>
      <c r="AL47" s="151">
        <v>0</v>
      </c>
      <c r="AM47" s="151">
        <v>0</v>
      </c>
      <c r="AN47" s="151">
        <v>0</v>
      </c>
      <c r="AO47" s="151">
        <v>0</v>
      </c>
      <c r="AP47" s="151">
        <v>0</v>
      </c>
      <c r="AQ47" s="151">
        <v>0</v>
      </c>
      <c r="AR47" s="151">
        <v>0</v>
      </c>
      <c r="AS47" s="151">
        <v>0</v>
      </c>
      <c r="AT47" s="35">
        <f t="shared" si="13"/>
        <v>0</v>
      </c>
      <c r="AU47" s="103" t="str">
        <f t="shared" si="20"/>
        <v>OK</v>
      </c>
    </row>
    <row r="48" spans="1:47" ht="14.25">
      <c r="A48" s="300"/>
      <c r="B48" s="300"/>
      <c r="C48" s="302"/>
      <c r="D48" s="104" t="s">
        <v>110</v>
      </c>
      <c r="F48" s="103" t="s">
        <v>105</v>
      </c>
      <c r="G48" s="150">
        <v>0</v>
      </c>
      <c r="H48" s="151">
        <v>0</v>
      </c>
      <c r="I48" s="151">
        <v>0</v>
      </c>
      <c r="J48" s="151">
        <v>0</v>
      </c>
      <c r="K48" s="151">
        <v>0</v>
      </c>
      <c r="L48" s="151">
        <v>0</v>
      </c>
      <c r="M48" s="151">
        <v>0</v>
      </c>
      <c r="N48" s="151">
        <v>0</v>
      </c>
      <c r="O48" s="151">
        <v>0</v>
      </c>
      <c r="P48" s="151">
        <v>0</v>
      </c>
      <c r="Q48" s="35">
        <f t="shared" si="11"/>
        <v>0</v>
      </c>
      <c r="S48" s="103" t="str">
        <f t="shared" ca="1" si="17"/>
        <v>#</v>
      </c>
      <c r="T48" s="106">
        <v>0</v>
      </c>
      <c r="V48" s="103" t="str">
        <f t="shared" ca="1" si="18"/>
        <v>#</v>
      </c>
      <c r="W48" s="150">
        <v>0</v>
      </c>
      <c r="X48" s="151">
        <v>0</v>
      </c>
      <c r="Y48" s="151">
        <v>0</v>
      </c>
      <c r="Z48" s="151">
        <v>0</v>
      </c>
      <c r="AA48" s="151">
        <v>0</v>
      </c>
      <c r="AB48" s="151">
        <v>0</v>
      </c>
      <c r="AC48" s="151">
        <v>0</v>
      </c>
      <c r="AD48" s="151">
        <v>0</v>
      </c>
      <c r="AE48" s="151">
        <v>0</v>
      </c>
      <c r="AF48" s="151">
        <v>0</v>
      </c>
      <c r="AG48" s="35">
        <f t="shared" si="12"/>
        <v>0</v>
      </c>
      <c r="AI48" s="103" t="str">
        <f t="shared" ca="1" si="19"/>
        <v>#</v>
      </c>
      <c r="AJ48" s="150">
        <v>0</v>
      </c>
      <c r="AK48" s="151">
        <v>0</v>
      </c>
      <c r="AL48" s="151">
        <v>0</v>
      </c>
      <c r="AM48" s="151">
        <v>0</v>
      </c>
      <c r="AN48" s="151">
        <v>0</v>
      </c>
      <c r="AO48" s="151">
        <v>0</v>
      </c>
      <c r="AP48" s="151">
        <v>0</v>
      </c>
      <c r="AQ48" s="151">
        <v>0</v>
      </c>
      <c r="AR48" s="151">
        <v>0</v>
      </c>
      <c r="AS48" s="151">
        <v>0</v>
      </c>
      <c r="AT48" s="35">
        <f t="shared" si="13"/>
        <v>0</v>
      </c>
      <c r="AU48" s="103" t="str">
        <f t="shared" si="20"/>
        <v>OK</v>
      </c>
    </row>
    <row r="49" spans="1:47" ht="14.25">
      <c r="A49" s="300"/>
      <c r="B49" s="300"/>
      <c r="C49" s="302"/>
      <c r="D49" s="104" t="str">
        <f>D28</f>
        <v>Indirect Intervention</v>
      </c>
      <c r="F49" s="103" t="s">
        <v>105</v>
      </c>
      <c r="G49" s="150">
        <v>0</v>
      </c>
      <c r="H49" s="151">
        <v>0</v>
      </c>
      <c r="I49" s="151">
        <v>0</v>
      </c>
      <c r="J49" s="151">
        <v>0</v>
      </c>
      <c r="K49" s="151">
        <v>0</v>
      </c>
      <c r="L49" s="151">
        <v>0</v>
      </c>
      <c r="M49" s="151">
        <v>0</v>
      </c>
      <c r="N49" s="151">
        <v>0</v>
      </c>
      <c r="O49" s="151">
        <v>0</v>
      </c>
      <c r="P49" s="151">
        <v>0</v>
      </c>
      <c r="Q49" s="35">
        <f t="shared" si="11"/>
        <v>0</v>
      </c>
      <c r="S49" s="103" t="str">
        <f t="shared" ca="1" si="17"/>
        <v>#</v>
      </c>
      <c r="T49" s="106">
        <v>0</v>
      </c>
      <c r="V49" s="103" t="str">
        <f t="shared" ca="1" si="18"/>
        <v>#</v>
      </c>
      <c r="W49" s="150">
        <v>0</v>
      </c>
      <c r="X49" s="151">
        <v>0</v>
      </c>
      <c r="Y49" s="151">
        <v>0</v>
      </c>
      <c r="Z49" s="151">
        <v>0</v>
      </c>
      <c r="AA49" s="151">
        <v>0</v>
      </c>
      <c r="AB49" s="151">
        <v>0</v>
      </c>
      <c r="AC49" s="151">
        <v>0</v>
      </c>
      <c r="AD49" s="151">
        <v>0</v>
      </c>
      <c r="AE49" s="151">
        <v>0</v>
      </c>
      <c r="AF49" s="151">
        <v>0</v>
      </c>
      <c r="AG49" s="35">
        <f t="shared" si="12"/>
        <v>0</v>
      </c>
      <c r="AI49" s="103" t="str">
        <f t="shared" ca="1" si="19"/>
        <v>#</v>
      </c>
      <c r="AJ49" s="150">
        <v>0</v>
      </c>
      <c r="AK49" s="151">
        <v>0</v>
      </c>
      <c r="AL49" s="151">
        <v>0</v>
      </c>
      <c r="AM49" s="151">
        <v>0</v>
      </c>
      <c r="AN49" s="151">
        <v>0</v>
      </c>
      <c r="AO49" s="151">
        <v>0</v>
      </c>
      <c r="AP49" s="151">
        <v>0</v>
      </c>
      <c r="AQ49" s="151">
        <v>0</v>
      </c>
      <c r="AR49" s="151">
        <v>0</v>
      </c>
      <c r="AS49" s="151">
        <v>0</v>
      </c>
      <c r="AT49" s="35">
        <f t="shared" si="13"/>
        <v>0</v>
      </c>
      <c r="AU49" s="103" t="str">
        <f t="shared" si="20"/>
        <v>OK</v>
      </c>
    </row>
    <row r="50" spans="1:47" ht="14.25">
      <c r="A50" s="300"/>
      <c r="B50" s="300"/>
      <c r="C50" s="302"/>
      <c r="D50" s="104" t="s">
        <v>109</v>
      </c>
      <c r="F50" s="103" t="s">
        <v>105</v>
      </c>
      <c r="G50" s="34"/>
      <c r="H50" s="34"/>
      <c r="I50" s="34"/>
      <c r="J50" s="34"/>
      <c r="K50" s="34"/>
      <c r="L50" s="34"/>
      <c r="M50" s="34"/>
      <c r="N50" s="34"/>
      <c r="O50" s="34"/>
      <c r="P50" s="34"/>
      <c r="Q50" s="35">
        <f t="shared" si="11"/>
        <v>0</v>
      </c>
      <c r="S50" s="103" t="str">
        <f t="shared" ca="1" si="17"/>
        <v>#</v>
      </c>
      <c r="T50" s="34"/>
      <c r="V50" s="103" t="str">
        <f t="shared" ca="1" si="18"/>
        <v>#</v>
      </c>
      <c r="W50" s="34"/>
      <c r="X50" s="34"/>
      <c r="Y50" s="34"/>
      <c r="Z50" s="34"/>
      <c r="AA50" s="34"/>
      <c r="AB50" s="34"/>
      <c r="AC50" s="34"/>
      <c r="AD50" s="34"/>
      <c r="AE50" s="34"/>
      <c r="AF50" s="34"/>
      <c r="AG50" s="35">
        <f t="shared" si="12"/>
        <v>0</v>
      </c>
      <c r="AI50" s="103" t="str">
        <f t="shared" ca="1" si="19"/>
        <v>#</v>
      </c>
      <c r="AJ50" s="34"/>
      <c r="AK50" s="34"/>
      <c r="AL50" s="34"/>
      <c r="AM50" s="34"/>
      <c r="AN50" s="34"/>
      <c r="AO50" s="34"/>
      <c r="AP50" s="34"/>
      <c r="AQ50" s="34"/>
      <c r="AR50" s="34"/>
      <c r="AS50" s="34"/>
      <c r="AT50" s="35">
        <f t="shared" si="13"/>
        <v>0</v>
      </c>
      <c r="AU50" s="103" t="str">
        <f t="shared" si="20"/>
        <v>OK</v>
      </c>
    </row>
    <row r="51" spans="1:47" ht="14.25">
      <c r="A51" s="300"/>
      <c r="B51" s="300"/>
      <c r="C51" s="302"/>
      <c r="D51" s="104" t="s">
        <v>108</v>
      </c>
      <c r="F51" s="103" t="s">
        <v>105</v>
      </c>
      <c r="G51" s="34"/>
      <c r="H51" s="34"/>
      <c r="I51" s="34"/>
      <c r="J51" s="34"/>
      <c r="K51" s="34"/>
      <c r="L51" s="34"/>
      <c r="M51" s="34"/>
      <c r="N51" s="34"/>
      <c r="O51" s="34"/>
      <c r="P51" s="34"/>
      <c r="Q51" s="35">
        <f t="shared" si="11"/>
        <v>0</v>
      </c>
      <c r="S51" s="103" t="str">
        <f t="shared" ca="1" si="17"/>
        <v>#</v>
      </c>
      <c r="T51" s="34"/>
      <c r="V51" s="103" t="str">
        <f t="shared" ca="1" si="18"/>
        <v>#</v>
      </c>
      <c r="W51" s="34"/>
      <c r="X51" s="34"/>
      <c r="Y51" s="34"/>
      <c r="Z51" s="34"/>
      <c r="AA51" s="34"/>
      <c r="AB51" s="34"/>
      <c r="AC51" s="34"/>
      <c r="AD51" s="34"/>
      <c r="AE51" s="34"/>
      <c r="AF51" s="34"/>
      <c r="AG51" s="35">
        <f t="shared" si="12"/>
        <v>0</v>
      </c>
      <c r="AI51" s="103" t="str">
        <f t="shared" ca="1" si="19"/>
        <v>#</v>
      </c>
      <c r="AJ51" s="34"/>
      <c r="AK51" s="34"/>
      <c r="AL51" s="34"/>
      <c r="AM51" s="34"/>
      <c r="AN51" s="34"/>
      <c r="AO51" s="34"/>
      <c r="AP51" s="34"/>
      <c r="AQ51" s="34"/>
      <c r="AR51" s="34"/>
      <c r="AS51" s="34"/>
      <c r="AT51" s="35">
        <f t="shared" si="13"/>
        <v>0</v>
      </c>
      <c r="AU51" s="103" t="str">
        <f t="shared" si="20"/>
        <v>OK</v>
      </c>
    </row>
    <row r="52" spans="1:47" ht="14.25">
      <c r="A52" s="300"/>
      <c r="B52" s="300"/>
      <c r="C52" s="302"/>
      <c r="D52" s="104" t="s">
        <v>58</v>
      </c>
      <c r="F52" s="103" t="s">
        <v>105</v>
      </c>
      <c r="G52" s="34"/>
      <c r="H52" s="34"/>
      <c r="I52" s="34"/>
      <c r="J52" s="34"/>
      <c r="K52" s="34"/>
      <c r="L52" s="34"/>
      <c r="M52" s="34"/>
      <c r="N52" s="34"/>
      <c r="O52" s="34"/>
      <c r="P52" s="34"/>
      <c r="Q52" s="35">
        <f t="shared" si="11"/>
        <v>0</v>
      </c>
      <c r="S52" s="103" t="str">
        <f t="shared" ca="1" si="17"/>
        <v>#</v>
      </c>
      <c r="T52" s="34"/>
      <c r="V52" s="103" t="str">
        <f t="shared" ca="1" si="18"/>
        <v>#</v>
      </c>
      <c r="W52" s="34"/>
      <c r="X52" s="34"/>
      <c r="Y52" s="34"/>
      <c r="Z52" s="34"/>
      <c r="AA52" s="34"/>
      <c r="AB52" s="34"/>
      <c r="AC52" s="34"/>
      <c r="AD52" s="34"/>
      <c r="AE52" s="34"/>
      <c r="AF52" s="34"/>
      <c r="AG52" s="35">
        <f t="shared" si="12"/>
        <v>0</v>
      </c>
      <c r="AI52" s="103" t="str">
        <f t="shared" ca="1" si="19"/>
        <v>#</v>
      </c>
      <c r="AJ52" s="34"/>
      <c r="AK52" s="34"/>
      <c r="AL52" s="34"/>
      <c r="AM52" s="34"/>
      <c r="AN52" s="34"/>
      <c r="AO52" s="34"/>
      <c r="AP52" s="34"/>
      <c r="AQ52" s="34"/>
      <c r="AR52" s="34"/>
      <c r="AS52" s="34"/>
      <c r="AT52" s="35">
        <f t="shared" si="13"/>
        <v>0</v>
      </c>
      <c r="AU52" s="103" t="str">
        <f t="shared" si="20"/>
        <v>OK</v>
      </c>
    </row>
    <row r="53" spans="1:47" ht="14.25">
      <c r="A53" s="300"/>
      <c r="B53" s="300"/>
      <c r="C53" s="302"/>
      <c r="D53" s="104" t="s">
        <v>107</v>
      </c>
      <c r="F53" s="103" t="s">
        <v>105</v>
      </c>
      <c r="G53" s="34"/>
      <c r="H53" s="34"/>
      <c r="I53" s="34"/>
      <c r="J53" s="34"/>
      <c r="K53" s="34"/>
      <c r="L53" s="34"/>
      <c r="M53" s="34"/>
      <c r="N53" s="34"/>
      <c r="O53" s="34"/>
      <c r="P53" s="34"/>
      <c r="Q53" s="35">
        <f t="shared" si="11"/>
        <v>0</v>
      </c>
      <c r="S53" s="103" t="str">
        <f t="shared" ca="1" si="17"/>
        <v>#</v>
      </c>
      <c r="T53" s="34"/>
      <c r="V53" s="103" t="str">
        <f t="shared" ca="1" si="18"/>
        <v>#</v>
      </c>
      <c r="W53" s="34"/>
      <c r="X53" s="34"/>
      <c r="Y53" s="34"/>
      <c r="Z53" s="34"/>
      <c r="AA53" s="34"/>
      <c r="AB53" s="34"/>
      <c r="AC53" s="34"/>
      <c r="AD53" s="34"/>
      <c r="AE53" s="34"/>
      <c r="AF53" s="34"/>
      <c r="AG53" s="35">
        <f t="shared" si="12"/>
        <v>0</v>
      </c>
      <c r="AI53" s="103" t="str">
        <f t="shared" ca="1" si="19"/>
        <v>#</v>
      </c>
      <c r="AJ53" s="34"/>
      <c r="AK53" s="34"/>
      <c r="AL53" s="34"/>
      <c r="AM53" s="34"/>
      <c r="AN53" s="34"/>
      <c r="AO53" s="34"/>
      <c r="AP53" s="34"/>
      <c r="AQ53" s="34"/>
      <c r="AR53" s="34"/>
      <c r="AS53" s="34"/>
      <c r="AT53" s="35">
        <f t="shared" si="13"/>
        <v>0</v>
      </c>
      <c r="AU53" s="103" t="str">
        <f t="shared" si="20"/>
        <v>OK</v>
      </c>
    </row>
    <row r="54" spans="1:47" ht="14.25">
      <c r="A54" s="300"/>
      <c r="B54" s="300"/>
      <c r="C54" s="302"/>
      <c r="D54" s="104" t="s">
        <v>106</v>
      </c>
      <c r="F54" s="103" t="s">
        <v>105</v>
      </c>
      <c r="G54" s="150">
        <v>0</v>
      </c>
      <c r="H54" s="151">
        <v>0</v>
      </c>
      <c r="I54" s="151">
        <v>0</v>
      </c>
      <c r="J54" s="151">
        <v>0</v>
      </c>
      <c r="K54" s="151">
        <v>0</v>
      </c>
      <c r="L54" s="151">
        <v>0</v>
      </c>
      <c r="M54" s="151">
        <v>0</v>
      </c>
      <c r="N54" s="151">
        <v>0</v>
      </c>
      <c r="O54" s="151">
        <v>0</v>
      </c>
      <c r="P54" s="151">
        <v>0</v>
      </c>
      <c r="Q54" s="35">
        <f t="shared" si="11"/>
        <v>0</v>
      </c>
      <c r="S54" s="103" t="str">
        <f t="shared" ca="1" si="17"/>
        <v>#</v>
      </c>
      <c r="T54" s="106">
        <v>0</v>
      </c>
      <c r="V54" s="103" t="str">
        <f t="shared" ca="1" si="18"/>
        <v>#</v>
      </c>
      <c r="W54" s="150">
        <v>0</v>
      </c>
      <c r="X54" s="151">
        <v>0</v>
      </c>
      <c r="Y54" s="151">
        <v>0</v>
      </c>
      <c r="Z54" s="151">
        <v>0</v>
      </c>
      <c r="AA54" s="151">
        <v>0</v>
      </c>
      <c r="AB54" s="151">
        <v>0</v>
      </c>
      <c r="AC54" s="151">
        <v>0</v>
      </c>
      <c r="AD54" s="151">
        <v>0</v>
      </c>
      <c r="AE54" s="151">
        <v>0</v>
      </c>
      <c r="AF54" s="151">
        <v>0</v>
      </c>
      <c r="AG54" s="35">
        <f t="shared" si="12"/>
        <v>0</v>
      </c>
      <c r="AI54" s="103" t="str">
        <f t="shared" ca="1" si="19"/>
        <v>#</v>
      </c>
      <c r="AJ54" s="150">
        <v>0</v>
      </c>
      <c r="AK54" s="151">
        <v>0</v>
      </c>
      <c r="AL54" s="151">
        <v>0</v>
      </c>
      <c r="AM54" s="151">
        <v>0</v>
      </c>
      <c r="AN54" s="151">
        <v>0</v>
      </c>
      <c r="AO54" s="151">
        <v>0</v>
      </c>
      <c r="AP54" s="151">
        <v>0</v>
      </c>
      <c r="AQ54" s="151">
        <v>0</v>
      </c>
      <c r="AR54" s="151">
        <v>0</v>
      </c>
      <c r="AS54" s="151">
        <v>0</v>
      </c>
      <c r="AT54" s="35">
        <f t="shared" si="13"/>
        <v>0</v>
      </c>
      <c r="AU54" s="103" t="str">
        <f t="shared" si="20"/>
        <v>OK</v>
      </c>
    </row>
    <row r="55" spans="1:47" ht="14.25">
      <c r="A55" s="301"/>
      <c r="B55" s="301"/>
      <c r="C55" s="105" t="s">
        <v>224</v>
      </c>
      <c r="D55" s="104"/>
      <c r="F55" s="103" t="s">
        <v>105</v>
      </c>
      <c r="G55" s="35">
        <f t="shared" ref="G55:P55" si="21">SUM(G37:G54)</f>
        <v>8.4812376049375193E-3</v>
      </c>
      <c r="H55" s="35">
        <f t="shared" si="21"/>
        <v>2.2297278215801843</v>
      </c>
      <c r="I55" s="35">
        <f t="shared" si="21"/>
        <v>6.153064706559E-2</v>
      </c>
      <c r="J55" s="35">
        <f t="shared" si="21"/>
        <v>0</v>
      </c>
      <c r="K55" s="35">
        <f t="shared" si="21"/>
        <v>-2.7755575615628914E-17</v>
      </c>
      <c r="L55" s="35">
        <f t="shared" si="21"/>
        <v>0.23270385232193241</v>
      </c>
      <c r="M55" s="35">
        <f t="shared" si="21"/>
        <v>0</v>
      </c>
      <c r="N55" s="35">
        <f t="shared" si="21"/>
        <v>0</v>
      </c>
      <c r="O55" s="35">
        <f t="shared" si="21"/>
        <v>0</v>
      </c>
      <c r="P55" s="35">
        <f t="shared" si="21"/>
        <v>2.8705325549551794</v>
      </c>
      <c r="Q55" s="94">
        <f>SUM(G55:P55)</f>
        <v>5.4029761135278243</v>
      </c>
      <c r="S55" s="103" t="str">
        <f t="shared" ca="1" si="17"/>
        <v>#</v>
      </c>
      <c r="T55" s="103"/>
      <c r="V55" s="103" t="str">
        <f t="shared" ca="1" si="18"/>
        <v>#</v>
      </c>
      <c r="W55" s="35">
        <f t="shared" ref="W55:AF55" si="22">SUM(W37:W54)</f>
        <v>3</v>
      </c>
      <c r="X55" s="35">
        <f t="shared" si="22"/>
        <v>100</v>
      </c>
      <c r="Y55" s="35">
        <f t="shared" si="22"/>
        <v>1</v>
      </c>
      <c r="Z55" s="35">
        <f t="shared" si="22"/>
        <v>0</v>
      </c>
      <c r="AA55" s="35">
        <f t="shared" si="22"/>
        <v>0</v>
      </c>
      <c r="AB55" s="35">
        <f t="shared" si="22"/>
        <v>1</v>
      </c>
      <c r="AC55" s="35">
        <f t="shared" si="22"/>
        <v>0</v>
      </c>
      <c r="AD55" s="35">
        <f t="shared" si="22"/>
        <v>0</v>
      </c>
      <c r="AE55" s="35">
        <f t="shared" si="22"/>
        <v>0</v>
      </c>
      <c r="AF55" s="35">
        <f t="shared" si="22"/>
        <v>4</v>
      </c>
      <c r="AG55" s="94">
        <f t="shared" si="12"/>
        <v>109</v>
      </c>
      <c r="AI55" s="103" t="str">
        <f t="shared" ca="1" si="19"/>
        <v>#</v>
      </c>
      <c r="AJ55" s="35">
        <f t="shared" ref="AJ55:AS55" si="23">SUM(AJ37:AJ54)</f>
        <v>89</v>
      </c>
      <c r="AK55" s="35">
        <f t="shared" si="23"/>
        <v>6</v>
      </c>
      <c r="AL55" s="35">
        <f t="shared" si="23"/>
        <v>3</v>
      </c>
      <c r="AM55" s="35">
        <f t="shared" si="23"/>
        <v>2</v>
      </c>
      <c r="AN55" s="35">
        <f t="shared" si="23"/>
        <v>0</v>
      </c>
      <c r="AO55" s="35">
        <f t="shared" si="23"/>
        <v>8</v>
      </c>
      <c r="AP55" s="35">
        <f t="shared" si="23"/>
        <v>0</v>
      </c>
      <c r="AQ55" s="35">
        <f t="shared" si="23"/>
        <v>0</v>
      </c>
      <c r="AR55" s="35">
        <f t="shared" si="23"/>
        <v>1</v>
      </c>
      <c r="AS55" s="35">
        <f t="shared" si="23"/>
        <v>0</v>
      </c>
      <c r="AT55" s="94">
        <f t="shared" si="13"/>
        <v>109</v>
      </c>
      <c r="AU55" s="103" t="str">
        <f t="shared" si="20"/>
        <v>OK</v>
      </c>
    </row>
  </sheetData>
  <mergeCells count="6">
    <mergeCell ref="A14:A34"/>
    <mergeCell ref="B14:B34"/>
    <mergeCell ref="C17:C33"/>
    <mergeCell ref="A35:A55"/>
    <mergeCell ref="B35:B55"/>
    <mergeCell ref="C38:C54"/>
  </mergeCell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0">
    <tabColor rgb="FF7030A0"/>
  </sheetPr>
  <dimension ref="A1:AU55"/>
  <sheetViews>
    <sheetView workbookViewId="0"/>
  </sheetViews>
  <sheetFormatPr defaultColWidth="9" defaultRowHeight="12.75"/>
  <cols>
    <col min="1" max="2" width="3.42578125" style="101" customWidth="1"/>
    <col min="3" max="3" width="51.28515625" style="101" bestFit="1" customWidth="1"/>
    <col min="4" max="4" width="46.5703125" style="101" bestFit="1" customWidth="1"/>
    <col min="5" max="5" width="1" style="101" customWidth="1"/>
    <col min="6" max="6" width="6.28515625" style="102" customWidth="1"/>
    <col min="7" max="17" width="9" style="101"/>
    <col min="18" max="18" width="1" style="101" customWidth="1"/>
    <col min="19" max="19" width="6.28515625" style="102" customWidth="1"/>
    <col min="20" max="20" width="9" style="101"/>
    <col min="21" max="21" width="1" style="101" customWidth="1"/>
    <col min="22" max="22" width="6.28515625" style="102" customWidth="1"/>
    <col min="23" max="33" width="9" style="101"/>
    <col min="34" max="34" width="1" style="101" customWidth="1"/>
    <col min="35" max="35" width="6.28515625" style="102" customWidth="1"/>
    <col min="36" max="46" width="9" style="101"/>
    <col min="47" max="47" width="9.42578125" style="101" bestFit="1" customWidth="1"/>
    <col min="48" max="16384" width="9" style="101"/>
  </cols>
  <sheetData>
    <row r="1" spans="1:47" ht="24.75">
      <c r="A1" s="1" t="str">
        <f>N0_Cover!A1</f>
        <v>RIIO-2 Business Plan Data Template</v>
      </c>
      <c r="B1" s="1"/>
      <c r="C1" s="2"/>
      <c r="D1" s="2"/>
      <c r="E1" s="2"/>
      <c r="F1" s="73"/>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row>
    <row r="2" spans="1:47" ht="22.5">
      <c r="A2" s="1" t="str">
        <f>N0_Cover!$B$12</f>
        <v>Scottish Power Transmission</v>
      </c>
      <c r="B2" s="1"/>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row>
    <row r="3" spans="1:47" ht="19.5">
      <c r="A3" s="5" t="str">
        <f>"Workbook " &amp; N0_Cover!$B$12</f>
        <v>Workbook Scottish Power Transmission</v>
      </c>
      <c r="B3" s="5"/>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row>
    <row r="4" spans="1:47" ht="18">
      <c r="A4" s="7" t="str">
        <f>"Submission Version " &amp; N0_Cover!$B$15 &amp; " - Submitted on " &amp; TEXT(N0_Cover!$B$16,"dd mmm yyyy")</f>
        <v>Submission Version 3.0 - Submitted on 09 Dec 2019</v>
      </c>
      <c r="B4" s="7"/>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row>
    <row r="5" spans="1:47" ht="18">
      <c r="A5" s="7" t="str">
        <f>"Template Version: " &amp; N0_Cover!$B$11</f>
        <v>Template Version: v3.0</v>
      </c>
      <c r="B5" s="7"/>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row>
    <row r="6" spans="1:47" ht="19.5">
      <c r="A6" s="5" t="str">
        <f ca="1">"Sheet: " &amp;VLOOKUP(RIGHT(CELL("filename",A1),LEN(CELL("filename",A1))-FIND("]",CELL("filename",A1))),'N0.1_Contents'!$A$11:$B$87,2,FALSE)</f>
        <v>Sheet: N3.22 400kV Transformer</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row>
    <row r="7" spans="1:47" ht="18">
      <c r="A7" s="7" t="str">
        <f>"Prices Base: " &amp; 'N0.5_Data_Constants'!C13</f>
        <v>Prices Base: 2018/19</v>
      </c>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row>
    <row r="8" spans="1:47" s="168" customFormat="1">
      <c r="A8" s="171" t="str">
        <f ca="1">"Error Checks: " &amp; IF(ISERROR(MATCH("Error",$A$9:$AU$9,0)),"OK","Error")</f>
        <v>Error Checks: OK</v>
      </c>
      <c r="B8" s="171"/>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row>
    <row r="9" spans="1:47" s="168" customFormat="1">
      <c r="A9" s="173" t="str">
        <f t="shared" ref="A9:AU9" ca="1" si="0">IF(ISERROR(MATCH("Error",A10:A55,0)),"-","Error")</f>
        <v>-</v>
      </c>
      <c r="B9" s="173" t="str">
        <f t="shared" si="0"/>
        <v>-</v>
      </c>
      <c r="C9" s="173" t="str">
        <f t="shared" si="0"/>
        <v>-</v>
      </c>
      <c r="D9" s="173" t="str">
        <f t="shared" si="0"/>
        <v>-</v>
      </c>
      <c r="E9" s="173" t="str">
        <f t="shared" si="0"/>
        <v>-</v>
      </c>
      <c r="F9" s="173" t="str">
        <f t="shared" si="0"/>
        <v>-</v>
      </c>
      <c r="G9" s="173" t="str">
        <f t="shared" si="0"/>
        <v>-</v>
      </c>
      <c r="H9" s="173" t="str">
        <f t="shared" si="0"/>
        <v>-</v>
      </c>
      <c r="I9" s="173" t="str">
        <f t="shared" si="0"/>
        <v>-</v>
      </c>
      <c r="J9" s="173" t="str">
        <f t="shared" si="0"/>
        <v>-</v>
      </c>
      <c r="K9" s="173" t="str">
        <f t="shared" si="0"/>
        <v>-</v>
      </c>
      <c r="L9" s="173" t="str">
        <f t="shared" si="0"/>
        <v>-</v>
      </c>
      <c r="M9" s="173" t="str">
        <f t="shared" si="0"/>
        <v>-</v>
      </c>
      <c r="N9" s="173" t="str">
        <f t="shared" si="0"/>
        <v>-</v>
      </c>
      <c r="O9" s="173" t="str">
        <f t="shared" si="0"/>
        <v>-</v>
      </c>
      <c r="P9" s="173" t="str">
        <f t="shared" si="0"/>
        <v>-</v>
      </c>
      <c r="Q9" s="173" t="str">
        <f t="shared" si="0"/>
        <v>-</v>
      </c>
      <c r="R9" s="173" t="str">
        <f t="shared" si="0"/>
        <v>-</v>
      </c>
      <c r="S9" s="173" t="str">
        <f t="shared" ca="1" si="0"/>
        <v>-</v>
      </c>
      <c r="T9" s="173" t="str">
        <f t="shared" si="0"/>
        <v>-</v>
      </c>
      <c r="U9" s="173" t="str">
        <f t="shared" si="0"/>
        <v>-</v>
      </c>
      <c r="V9" s="173" t="str">
        <f t="shared" ca="1" si="0"/>
        <v>-</v>
      </c>
      <c r="W9" s="173" t="str">
        <f t="shared" si="0"/>
        <v>-</v>
      </c>
      <c r="X9" s="173" t="str">
        <f t="shared" ca="1" si="0"/>
        <v>-</v>
      </c>
      <c r="Y9" s="173" t="str">
        <f t="shared" si="0"/>
        <v>-</v>
      </c>
      <c r="Z9" s="173" t="str">
        <f t="shared" si="0"/>
        <v>-</v>
      </c>
      <c r="AA9" s="173" t="str">
        <f t="shared" si="0"/>
        <v>-</v>
      </c>
      <c r="AB9" s="173" t="str">
        <f t="shared" si="0"/>
        <v>-</v>
      </c>
      <c r="AC9" s="173" t="str">
        <f t="shared" si="0"/>
        <v>-</v>
      </c>
      <c r="AD9" s="173" t="str">
        <f t="shared" si="0"/>
        <v>-</v>
      </c>
      <c r="AE9" s="173" t="str">
        <f t="shared" si="0"/>
        <v>-</v>
      </c>
      <c r="AF9" s="173" t="str">
        <f t="shared" si="0"/>
        <v>-</v>
      </c>
      <c r="AG9" s="173" t="str">
        <f t="shared" si="0"/>
        <v>-</v>
      </c>
      <c r="AH9" s="173" t="str">
        <f t="shared" si="0"/>
        <v>-</v>
      </c>
      <c r="AI9" s="173" t="str">
        <f t="shared" ca="1" si="0"/>
        <v>-</v>
      </c>
      <c r="AJ9" s="173" t="str">
        <f t="shared" si="0"/>
        <v>-</v>
      </c>
      <c r="AK9" s="173" t="str">
        <f t="shared" si="0"/>
        <v>-</v>
      </c>
      <c r="AL9" s="173" t="str">
        <f t="shared" si="0"/>
        <v>-</v>
      </c>
      <c r="AM9" s="173" t="str">
        <f t="shared" si="0"/>
        <v>-</v>
      </c>
      <c r="AN9" s="173" t="str">
        <f t="shared" si="0"/>
        <v>-</v>
      </c>
      <c r="AO9" s="173" t="str">
        <f t="shared" si="0"/>
        <v>-</v>
      </c>
      <c r="AP9" s="173" t="str">
        <f t="shared" si="0"/>
        <v>-</v>
      </c>
      <c r="AQ9" s="173" t="str">
        <f t="shared" si="0"/>
        <v>-</v>
      </c>
      <c r="AR9" s="173" t="str">
        <f t="shared" si="0"/>
        <v>-</v>
      </c>
      <c r="AS9" s="173" t="str">
        <f t="shared" si="0"/>
        <v>-</v>
      </c>
      <c r="AT9" s="173" t="str">
        <f t="shared" si="0"/>
        <v>-</v>
      </c>
      <c r="AU9" s="173" t="str">
        <f t="shared" si="0"/>
        <v>-</v>
      </c>
    </row>
    <row r="12" spans="1:47" ht="19.5">
      <c r="A12" s="11" t="str">
        <f ca="1">SUBSTITUTE(VLOOKUP(RIGHT(CELL("filename",A1),LEN(CELL("filename",A1))-FIND("]",CELL("filename",A1))),'N0.1_Contents'!$A$11:$B$87,2,FALSE), LEFT(VLOOKUP(RIGHT(CELL("filename",A1),LEN(CELL("filename",A1))-FIND("]",CELL("filename",A1))),'N0.1_Contents'!$A$11:$B$87,2,FALSE),FIND(" ",VLOOKUP(RIGHT(CELL("filename",A1),LEN(CELL("filename",A1))-FIND("]",CELL("filename",A1))),'N0.1_Contents'!$A$11:$B$87,2,FALSE))),"")</f>
        <v>400kV Transformer</v>
      </c>
      <c r="B12" s="11"/>
      <c r="D12"/>
      <c r="F12" s="11" t="s">
        <v>0</v>
      </c>
      <c r="S12" s="11" t="s">
        <v>2</v>
      </c>
      <c r="W12" s="190" t="s">
        <v>331</v>
      </c>
      <c r="X12" s="189" t="str">
        <f ca="1">VLOOKUP(A12, 'N0.6_Lookup_References'!A14:B50, 2, FALSE)</f>
        <v>#</v>
      </c>
      <c r="AI12" s="11"/>
    </row>
    <row r="13" spans="1:47" ht="15">
      <c r="C13" s="12"/>
      <c r="D13"/>
      <c r="S13" s="124" t="s">
        <v>152</v>
      </c>
      <c r="V13" s="124" t="s">
        <v>150</v>
      </c>
      <c r="AI13" s="124" t="s">
        <v>151</v>
      </c>
    </row>
    <row r="14" spans="1:47" s="112" customFormat="1" ht="13.9" customHeight="1" thickBot="1">
      <c r="A14" s="297" t="s">
        <v>24</v>
      </c>
      <c r="B14" s="299" t="s">
        <v>384</v>
      </c>
      <c r="C14" s="111"/>
      <c r="D14" s="104"/>
      <c r="E14" s="101"/>
      <c r="F14" s="110" t="s">
        <v>53</v>
      </c>
      <c r="G14" s="109" t="s">
        <v>14</v>
      </c>
      <c r="H14" s="21" t="s">
        <v>15</v>
      </c>
      <c r="I14" s="22" t="s">
        <v>16</v>
      </c>
      <c r="J14" s="23" t="s">
        <v>17</v>
      </c>
      <c r="K14" s="24" t="s">
        <v>18</v>
      </c>
      <c r="L14" s="25" t="s">
        <v>19</v>
      </c>
      <c r="M14" s="26" t="s">
        <v>20</v>
      </c>
      <c r="N14" s="29" t="s">
        <v>21</v>
      </c>
      <c r="O14" s="27" t="s">
        <v>22</v>
      </c>
      <c r="P14" s="31" t="s">
        <v>23</v>
      </c>
      <c r="Q14" s="108" t="s">
        <v>29</v>
      </c>
      <c r="R14" s="101"/>
      <c r="S14" s="110" t="s">
        <v>53</v>
      </c>
      <c r="T14" s="110" t="s">
        <v>94</v>
      </c>
      <c r="U14" s="101"/>
      <c r="V14" s="110" t="s">
        <v>53</v>
      </c>
      <c r="W14" s="109" t="s">
        <v>14</v>
      </c>
      <c r="X14" s="21" t="s">
        <v>15</v>
      </c>
      <c r="Y14" s="22" t="s">
        <v>16</v>
      </c>
      <c r="Z14" s="23" t="s">
        <v>17</v>
      </c>
      <c r="AA14" s="24" t="s">
        <v>18</v>
      </c>
      <c r="AB14" s="25" t="s">
        <v>19</v>
      </c>
      <c r="AC14" s="26" t="s">
        <v>20</v>
      </c>
      <c r="AD14" s="29" t="s">
        <v>21</v>
      </c>
      <c r="AE14" s="27" t="s">
        <v>22</v>
      </c>
      <c r="AF14" s="31" t="s">
        <v>23</v>
      </c>
      <c r="AG14" s="108" t="s">
        <v>29</v>
      </c>
      <c r="AH14" s="101"/>
      <c r="AI14" s="110" t="s">
        <v>53</v>
      </c>
      <c r="AJ14" s="109" t="s">
        <v>5</v>
      </c>
      <c r="AK14" s="21" t="s">
        <v>6</v>
      </c>
      <c r="AL14" s="22" t="s">
        <v>7</v>
      </c>
      <c r="AM14" s="23" t="s">
        <v>8</v>
      </c>
      <c r="AN14" s="24" t="s">
        <v>9</v>
      </c>
      <c r="AO14" s="25" t="s">
        <v>116</v>
      </c>
      <c r="AP14" s="26" t="s">
        <v>117</v>
      </c>
      <c r="AQ14" s="29" t="s">
        <v>118</v>
      </c>
      <c r="AR14" s="27" t="s">
        <v>119</v>
      </c>
      <c r="AS14" s="31" t="s">
        <v>120</v>
      </c>
      <c r="AT14" s="108" t="s">
        <v>29</v>
      </c>
      <c r="AU14" s="108" t="s">
        <v>47</v>
      </c>
    </row>
    <row r="15" spans="1:47" s="112" customFormat="1" ht="14.25" customHeight="1">
      <c r="A15" s="298"/>
      <c r="B15" s="300"/>
      <c r="C15" s="107" t="s">
        <v>383</v>
      </c>
      <c r="D15" s="104"/>
      <c r="E15" s="101"/>
      <c r="F15" s="103" t="s">
        <v>205</v>
      </c>
      <c r="G15" s="34"/>
      <c r="H15" s="34"/>
      <c r="I15" s="34"/>
      <c r="J15" s="34"/>
      <c r="K15" s="34"/>
      <c r="L15" s="34"/>
      <c r="M15" s="34"/>
      <c r="N15" s="34"/>
      <c r="O15" s="34"/>
      <c r="P15" s="34"/>
      <c r="Q15" s="35">
        <f t="shared" ref="Q15:Q34" si="1">SUM(G15:P15)</f>
        <v>0</v>
      </c>
      <c r="R15" s="101"/>
      <c r="S15" s="103"/>
      <c r="T15" s="34"/>
      <c r="U15" s="101"/>
      <c r="V15" s="103"/>
      <c r="W15" s="34"/>
      <c r="X15" s="34"/>
      <c r="Y15" s="34"/>
      <c r="Z15" s="34"/>
      <c r="AA15" s="34"/>
      <c r="AB15" s="34"/>
      <c r="AC15" s="34"/>
      <c r="AD15" s="34"/>
      <c r="AE15" s="34"/>
      <c r="AF15" s="34"/>
      <c r="AG15" s="35">
        <f t="shared" ref="AG15:AG33" si="2">SUM(W15:AF15)</f>
        <v>0</v>
      </c>
      <c r="AH15" s="101"/>
      <c r="AI15" s="103"/>
      <c r="AJ15" s="34"/>
      <c r="AK15" s="34"/>
      <c r="AL15" s="34"/>
      <c r="AM15" s="34"/>
      <c r="AN15" s="34"/>
      <c r="AO15" s="34"/>
      <c r="AP15" s="34"/>
      <c r="AQ15" s="34"/>
      <c r="AR15" s="34"/>
      <c r="AS15" s="34"/>
      <c r="AT15" s="35">
        <f t="shared" ref="AT15:AT33" si="3">SUM(AJ15:AS15)</f>
        <v>0</v>
      </c>
      <c r="AU15" s="103"/>
    </row>
    <row r="16" spans="1:47" s="112" customFormat="1" ht="14.25">
      <c r="A16" s="298"/>
      <c r="B16" s="300"/>
      <c r="C16" s="105" t="s">
        <v>554</v>
      </c>
      <c r="D16" s="104"/>
      <c r="E16" s="101"/>
      <c r="F16" s="103" t="s">
        <v>105</v>
      </c>
      <c r="G16" s="150">
        <v>4.7393076449372067E-2</v>
      </c>
      <c r="H16" s="150">
        <v>3.6580975160446871</v>
      </c>
      <c r="I16" s="150">
        <v>1.0316087432806649</v>
      </c>
      <c r="J16" s="150">
        <v>1.8952648071593343</v>
      </c>
      <c r="K16" s="150">
        <v>1.6147800202362363</v>
      </c>
      <c r="L16" s="150">
        <v>0</v>
      </c>
      <c r="M16" s="150">
        <v>0</v>
      </c>
      <c r="N16" s="150">
        <v>0</v>
      </c>
      <c r="O16" s="150">
        <v>0</v>
      </c>
      <c r="P16" s="150">
        <v>0</v>
      </c>
      <c r="Q16" s="35">
        <f t="shared" si="1"/>
        <v>8.2471441631702938</v>
      </c>
      <c r="R16" s="101"/>
      <c r="S16" s="103" t="str">
        <f ca="1">$X$12</f>
        <v>#</v>
      </c>
      <c r="T16" s="34"/>
      <c r="U16" s="101"/>
      <c r="V16" s="103" t="str">
        <f ca="1">$X$12</f>
        <v>#</v>
      </c>
      <c r="W16" s="150">
        <v>1</v>
      </c>
      <c r="X16" s="150">
        <v>28</v>
      </c>
      <c r="Y16" s="150">
        <v>3</v>
      </c>
      <c r="Z16" s="150">
        <v>3</v>
      </c>
      <c r="AA16" s="150">
        <v>2</v>
      </c>
      <c r="AB16" s="150">
        <v>0</v>
      </c>
      <c r="AC16" s="150">
        <v>0</v>
      </c>
      <c r="AD16" s="150">
        <v>0</v>
      </c>
      <c r="AE16" s="150">
        <v>0</v>
      </c>
      <c r="AF16" s="150">
        <v>0</v>
      </c>
      <c r="AG16" s="35">
        <f t="shared" si="2"/>
        <v>37</v>
      </c>
      <c r="AH16" s="101"/>
      <c r="AI16" s="103" t="str">
        <f ca="1">$X$12</f>
        <v>#</v>
      </c>
      <c r="AJ16" s="150">
        <v>21</v>
      </c>
      <c r="AK16" s="150">
        <v>0</v>
      </c>
      <c r="AL16" s="150">
        <v>1</v>
      </c>
      <c r="AM16" s="150">
        <v>2</v>
      </c>
      <c r="AN16" s="150">
        <v>1</v>
      </c>
      <c r="AO16" s="150">
        <v>7</v>
      </c>
      <c r="AP16" s="150">
        <v>5</v>
      </c>
      <c r="AQ16" s="150">
        <v>0</v>
      </c>
      <c r="AR16" s="150">
        <v>0</v>
      </c>
      <c r="AS16" s="150">
        <v>0</v>
      </c>
      <c r="AT16" s="35">
        <f t="shared" si="3"/>
        <v>37</v>
      </c>
      <c r="AU16" s="103" t="str">
        <f>IF(ABS(AG16-AT16)&lt;0.01,"OK","Error")</f>
        <v>OK</v>
      </c>
    </row>
    <row r="17" spans="1:47" s="112" customFormat="1" ht="14.25">
      <c r="A17" s="298"/>
      <c r="B17" s="300"/>
      <c r="C17" s="302" t="s">
        <v>115</v>
      </c>
      <c r="D17" s="104" t="s">
        <v>206</v>
      </c>
      <c r="E17" s="101"/>
      <c r="F17" s="103" t="s">
        <v>105</v>
      </c>
      <c r="G17" s="150">
        <v>0</v>
      </c>
      <c r="H17" s="151">
        <v>0.35550940797022729</v>
      </c>
      <c r="I17" s="151">
        <v>0</v>
      </c>
      <c r="J17" s="151">
        <v>0</v>
      </c>
      <c r="K17" s="151">
        <v>0</v>
      </c>
      <c r="L17" s="151">
        <v>0</v>
      </c>
      <c r="M17" s="151">
        <v>0</v>
      </c>
      <c r="N17" s="151">
        <v>0</v>
      </c>
      <c r="O17" s="151">
        <v>0</v>
      </c>
      <c r="P17" s="151">
        <v>0</v>
      </c>
      <c r="Q17" s="35">
        <f t="shared" si="1"/>
        <v>0.35550940797022729</v>
      </c>
      <c r="R17" s="101"/>
      <c r="S17" s="103" t="str">
        <f t="shared" ref="S17:S34" ca="1" si="4">$X$12</f>
        <v>#</v>
      </c>
      <c r="T17" s="106">
        <v>2</v>
      </c>
      <c r="U17" s="101"/>
      <c r="V17" s="103" t="str">
        <f t="shared" ref="V17:V34" ca="1" si="5">$X$12</f>
        <v>#</v>
      </c>
      <c r="W17" s="150">
        <v>0</v>
      </c>
      <c r="X17" s="151">
        <v>2</v>
      </c>
      <c r="Y17" s="151">
        <v>0</v>
      </c>
      <c r="Z17" s="151">
        <v>0</v>
      </c>
      <c r="AA17" s="151">
        <v>0</v>
      </c>
      <c r="AB17" s="151">
        <v>0</v>
      </c>
      <c r="AC17" s="151">
        <v>0</v>
      </c>
      <c r="AD17" s="151">
        <v>0</v>
      </c>
      <c r="AE17" s="151">
        <v>0</v>
      </c>
      <c r="AF17" s="151">
        <v>0</v>
      </c>
      <c r="AG17" s="35">
        <f t="shared" si="2"/>
        <v>2</v>
      </c>
      <c r="AH17" s="101"/>
      <c r="AI17" s="103" t="str">
        <f t="shared" ref="AI17:AI34" ca="1" si="6">$X$12</f>
        <v>#</v>
      </c>
      <c r="AJ17" s="150">
        <v>2</v>
      </c>
      <c r="AK17" s="151">
        <v>0</v>
      </c>
      <c r="AL17" s="151">
        <v>0</v>
      </c>
      <c r="AM17" s="151">
        <v>0</v>
      </c>
      <c r="AN17" s="151">
        <v>0</v>
      </c>
      <c r="AO17" s="151">
        <v>0</v>
      </c>
      <c r="AP17" s="151">
        <v>0</v>
      </c>
      <c r="AQ17" s="151">
        <v>0</v>
      </c>
      <c r="AR17" s="151">
        <v>0</v>
      </c>
      <c r="AS17" s="151">
        <v>0</v>
      </c>
      <c r="AT17" s="35">
        <f t="shared" si="3"/>
        <v>2</v>
      </c>
      <c r="AU17" s="103" t="str">
        <f t="shared" ref="AU17:AU34" si="7">IF(ABS(AG17-AT17)&lt;0.01,"OK","Error")</f>
        <v>OK</v>
      </c>
    </row>
    <row r="18" spans="1:47" s="112" customFormat="1" ht="14.25">
      <c r="A18" s="298"/>
      <c r="B18" s="300"/>
      <c r="C18" s="302"/>
      <c r="D18" s="104" t="s">
        <v>207</v>
      </c>
      <c r="E18" s="101"/>
      <c r="F18" s="103" t="s">
        <v>105</v>
      </c>
      <c r="G18" s="150">
        <v>0</v>
      </c>
      <c r="H18" s="151">
        <v>0</v>
      </c>
      <c r="I18" s="151">
        <v>0</v>
      </c>
      <c r="J18" s="151">
        <v>0</v>
      </c>
      <c r="K18" s="151">
        <v>0</v>
      </c>
      <c r="L18" s="151">
        <v>0</v>
      </c>
      <c r="M18" s="151">
        <v>0</v>
      </c>
      <c r="N18" s="151">
        <v>0</v>
      </c>
      <c r="O18" s="151">
        <v>0</v>
      </c>
      <c r="P18" s="151">
        <v>0</v>
      </c>
      <c r="Q18" s="35">
        <f t="shared" si="1"/>
        <v>0</v>
      </c>
      <c r="R18" s="101"/>
      <c r="S18" s="103" t="str">
        <f t="shared" ca="1" si="4"/>
        <v>#</v>
      </c>
      <c r="T18" s="106">
        <v>0</v>
      </c>
      <c r="U18" s="101"/>
      <c r="V18" s="103" t="str">
        <f t="shared" ca="1" si="5"/>
        <v>#</v>
      </c>
      <c r="W18" s="150">
        <v>0</v>
      </c>
      <c r="X18" s="151">
        <v>0</v>
      </c>
      <c r="Y18" s="151">
        <v>0</v>
      </c>
      <c r="Z18" s="151">
        <v>0</v>
      </c>
      <c r="AA18" s="151">
        <v>0</v>
      </c>
      <c r="AB18" s="151">
        <v>0</v>
      </c>
      <c r="AC18" s="151">
        <v>0</v>
      </c>
      <c r="AD18" s="151">
        <v>0</v>
      </c>
      <c r="AE18" s="151">
        <v>0</v>
      </c>
      <c r="AF18" s="151">
        <v>0</v>
      </c>
      <c r="AG18" s="35">
        <f t="shared" si="2"/>
        <v>0</v>
      </c>
      <c r="AH18" s="101"/>
      <c r="AI18" s="103" t="str">
        <f t="shared" ca="1" si="6"/>
        <v>#</v>
      </c>
      <c r="AJ18" s="150">
        <v>0</v>
      </c>
      <c r="AK18" s="151">
        <v>0</v>
      </c>
      <c r="AL18" s="151">
        <v>0</v>
      </c>
      <c r="AM18" s="151">
        <v>0</v>
      </c>
      <c r="AN18" s="151">
        <v>0</v>
      </c>
      <c r="AO18" s="151">
        <v>0</v>
      </c>
      <c r="AP18" s="151">
        <v>0</v>
      </c>
      <c r="AQ18" s="151">
        <v>0</v>
      </c>
      <c r="AR18" s="151">
        <v>0</v>
      </c>
      <c r="AS18" s="151">
        <v>0</v>
      </c>
      <c r="AT18" s="35">
        <f t="shared" si="3"/>
        <v>0</v>
      </c>
      <c r="AU18" s="103" t="str">
        <f t="shared" si="7"/>
        <v>OK</v>
      </c>
    </row>
    <row r="19" spans="1:47" s="112" customFormat="1" ht="14.25">
      <c r="A19" s="298"/>
      <c r="B19" s="300"/>
      <c r="C19" s="302"/>
      <c r="D19" s="104" t="s">
        <v>3</v>
      </c>
      <c r="E19" s="101"/>
      <c r="F19" s="103" t="s">
        <v>105</v>
      </c>
      <c r="G19" s="150">
        <v>-3.3138491950523985E-12</v>
      </c>
      <c r="H19" s="151">
        <v>-0.36013939599250566</v>
      </c>
      <c r="I19" s="151">
        <v>0.82159330434563027</v>
      </c>
      <c r="J19" s="151">
        <v>-1.2147570185846208</v>
      </c>
      <c r="K19" s="151">
        <v>-1.6008121123032293E-2</v>
      </c>
      <c r="L19" s="151">
        <v>2.1064844322162708</v>
      </c>
      <c r="M19" s="151">
        <v>0</v>
      </c>
      <c r="N19" s="151">
        <v>0</v>
      </c>
      <c r="O19" s="151">
        <v>0</v>
      </c>
      <c r="P19" s="151">
        <v>0</v>
      </c>
      <c r="Q19" s="35">
        <f t="shared" si="1"/>
        <v>1.3371732008584285</v>
      </c>
      <c r="R19" s="101"/>
      <c r="S19" s="103" t="str">
        <f t="shared" ca="1" si="4"/>
        <v>#</v>
      </c>
      <c r="T19" s="34"/>
      <c r="U19" s="101"/>
      <c r="V19" s="103" t="str">
        <f t="shared" ca="1" si="5"/>
        <v>#</v>
      </c>
      <c r="W19" s="150">
        <v>0</v>
      </c>
      <c r="X19" s="151">
        <v>-2</v>
      </c>
      <c r="Y19" s="151">
        <v>2</v>
      </c>
      <c r="Z19" s="151">
        <v>-2</v>
      </c>
      <c r="AA19" s="151">
        <v>0</v>
      </c>
      <c r="AB19" s="151">
        <v>2</v>
      </c>
      <c r="AC19" s="151">
        <v>0</v>
      </c>
      <c r="AD19" s="151">
        <v>0</v>
      </c>
      <c r="AE19" s="151">
        <v>0</v>
      </c>
      <c r="AF19" s="151">
        <v>0</v>
      </c>
      <c r="AG19" s="35">
        <f t="shared" si="2"/>
        <v>0</v>
      </c>
      <c r="AH19" s="101"/>
      <c r="AI19" s="103" t="str">
        <f t="shared" ca="1" si="6"/>
        <v>#</v>
      </c>
      <c r="AJ19" s="150">
        <v>-1</v>
      </c>
      <c r="AK19" s="151">
        <v>1</v>
      </c>
      <c r="AL19" s="151">
        <v>-1</v>
      </c>
      <c r="AM19" s="151">
        <v>1</v>
      </c>
      <c r="AN19" s="151">
        <v>0</v>
      </c>
      <c r="AO19" s="151">
        <v>0</v>
      </c>
      <c r="AP19" s="151">
        <v>0</v>
      </c>
      <c r="AQ19" s="151">
        <v>0</v>
      </c>
      <c r="AR19" s="151">
        <v>0</v>
      </c>
      <c r="AS19" s="151">
        <v>0</v>
      </c>
      <c r="AT19" s="35">
        <f t="shared" si="3"/>
        <v>0</v>
      </c>
      <c r="AU19" s="103" t="str">
        <f t="shared" si="7"/>
        <v>OK</v>
      </c>
    </row>
    <row r="20" spans="1:47" s="112" customFormat="1" ht="14.25">
      <c r="A20" s="298"/>
      <c r="B20" s="300"/>
      <c r="C20" s="302"/>
      <c r="D20" s="104" t="s">
        <v>114</v>
      </c>
      <c r="E20" s="101"/>
      <c r="F20" s="103" t="s">
        <v>105</v>
      </c>
      <c r="G20" s="150">
        <v>0</v>
      </c>
      <c r="H20" s="151">
        <v>0</v>
      </c>
      <c r="I20" s="151">
        <v>0</v>
      </c>
      <c r="J20" s="151">
        <v>0</v>
      </c>
      <c r="K20" s="151">
        <v>0</v>
      </c>
      <c r="L20" s="151">
        <v>0</v>
      </c>
      <c r="M20" s="151">
        <v>0</v>
      </c>
      <c r="N20" s="151">
        <v>0</v>
      </c>
      <c r="O20" s="151">
        <v>0</v>
      </c>
      <c r="P20" s="151">
        <v>0</v>
      </c>
      <c r="Q20" s="35">
        <f t="shared" si="1"/>
        <v>0</v>
      </c>
      <c r="R20" s="101"/>
      <c r="S20" s="103" t="str">
        <f t="shared" ca="1" si="4"/>
        <v>#</v>
      </c>
      <c r="T20" s="106">
        <v>0</v>
      </c>
      <c r="U20" s="101"/>
      <c r="V20" s="103" t="str">
        <f t="shared" ca="1" si="5"/>
        <v>#</v>
      </c>
      <c r="W20" s="150">
        <v>0</v>
      </c>
      <c r="X20" s="151">
        <v>0</v>
      </c>
      <c r="Y20" s="151">
        <v>0</v>
      </c>
      <c r="Z20" s="151">
        <v>0</v>
      </c>
      <c r="AA20" s="151">
        <v>0</v>
      </c>
      <c r="AB20" s="151">
        <v>0</v>
      </c>
      <c r="AC20" s="151">
        <v>0</v>
      </c>
      <c r="AD20" s="151">
        <v>0</v>
      </c>
      <c r="AE20" s="151">
        <v>0</v>
      </c>
      <c r="AF20" s="151">
        <v>0</v>
      </c>
      <c r="AG20" s="35">
        <f t="shared" si="2"/>
        <v>0</v>
      </c>
      <c r="AH20" s="101"/>
      <c r="AI20" s="103" t="str">
        <f t="shared" ca="1" si="6"/>
        <v>#</v>
      </c>
      <c r="AJ20" s="150">
        <v>0</v>
      </c>
      <c r="AK20" s="151">
        <v>0</v>
      </c>
      <c r="AL20" s="151">
        <v>0</v>
      </c>
      <c r="AM20" s="151">
        <v>0</v>
      </c>
      <c r="AN20" s="151">
        <v>0</v>
      </c>
      <c r="AO20" s="151">
        <v>0</v>
      </c>
      <c r="AP20" s="151">
        <v>0</v>
      </c>
      <c r="AQ20" s="151">
        <v>0</v>
      </c>
      <c r="AR20" s="151">
        <v>0</v>
      </c>
      <c r="AS20" s="151">
        <v>0</v>
      </c>
      <c r="AT20" s="35">
        <f t="shared" si="3"/>
        <v>0</v>
      </c>
      <c r="AU20" s="103" t="str">
        <f t="shared" si="7"/>
        <v>OK</v>
      </c>
    </row>
    <row r="21" spans="1:47" s="112" customFormat="1" ht="14.25">
      <c r="A21" s="298"/>
      <c r="B21" s="300"/>
      <c r="C21" s="302"/>
      <c r="D21" s="104" t="s">
        <v>104</v>
      </c>
      <c r="E21" s="101"/>
      <c r="F21" s="103" t="s">
        <v>105</v>
      </c>
      <c r="G21" s="34"/>
      <c r="H21" s="34"/>
      <c r="I21" s="34"/>
      <c r="J21" s="34"/>
      <c r="K21" s="34"/>
      <c r="L21" s="34"/>
      <c r="M21" s="34"/>
      <c r="N21" s="34"/>
      <c r="O21" s="34"/>
      <c r="P21" s="34"/>
      <c r="Q21" s="35">
        <f t="shared" si="1"/>
        <v>0</v>
      </c>
      <c r="R21" s="101"/>
      <c r="S21" s="103" t="str">
        <f t="shared" ca="1" si="4"/>
        <v>#</v>
      </c>
      <c r="T21" s="34"/>
      <c r="U21" s="101"/>
      <c r="V21" s="103" t="str">
        <f t="shared" ca="1" si="5"/>
        <v>#</v>
      </c>
      <c r="W21" s="34"/>
      <c r="X21" s="34"/>
      <c r="Y21" s="34"/>
      <c r="Z21" s="34"/>
      <c r="AA21" s="34"/>
      <c r="AB21" s="34"/>
      <c r="AC21" s="34"/>
      <c r="AD21" s="34"/>
      <c r="AE21" s="34"/>
      <c r="AF21" s="34"/>
      <c r="AG21" s="35">
        <f t="shared" si="2"/>
        <v>0</v>
      </c>
      <c r="AH21" s="101"/>
      <c r="AI21" s="103" t="str">
        <f t="shared" ca="1" si="6"/>
        <v>#</v>
      </c>
      <c r="AJ21" s="34"/>
      <c r="AK21" s="34"/>
      <c r="AL21" s="34"/>
      <c r="AM21" s="34"/>
      <c r="AN21" s="34"/>
      <c r="AO21" s="34"/>
      <c r="AP21" s="34"/>
      <c r="AQ21" s="34"/>
      <c r="AR21" s="34"/>
      <c r="AS21" s="34"/>
      <c r="AT21" s="35">
        <f t="shared" si="3"/>
        <v>0</v>
      </c>
      <c r="AU21" s="103" t="str">
        <f t="shared" si="7"/>
        <v>OK</v>
      </c>
    </row>
    <row r="22" spans="1:47" s="112" customFormat="1" ht="14.25">
      <c r="A22" s="298"/>
      <c r="B22" s="300"/>
      <c r="C22" s="302"/>
      <c r="D22" s="104" t="s">
        <v>113</v>
      </c>
      <c r="E22" s="101"/>
      <c r="F22" s="103" t="s">
        <v>105</v>
      </c>
      <c r="G22" s="150">
        <v>0</v>
      </c>
      <c r="H22" s="151">
        <v>0</v>
      </c>
      <c r="I22" s="151">
        <v>0</v>
      </c>
      <c r="J22" s="151">
        <v>0</v>
      </c>
      <c r="K22" s="151">
        <v>0</v>
      </c>
      <c r="L22" s="151">
        <v>0</v>
      </c>
      <c r="M22" s="151">
        <v>0</v>
      </c>
      <c r="N22" s="151">
        <v>0</v>
      </c>
      <c r="O22" s="151">
        <v>0</v>
      </c>
      <c r="P22" s="151">
        <v>0</v>
      </c>
      <c r="Q22" s="35">
        <f t="shared" si="1"/>
        <v>0</v>
      </c>
      <c r="R22" s="101"/>
      <c r="S22" s="103" t="str">
        <f t="shared" ca="1" si="4"/>
        <v>#</v>
      </c>
      <c r="T22" s="106">
        <v>0</v>
      </c>
      <c r="U22" s="101"/>
      <c r="V22" s="103" t="str">
        <f t="shared" ca="1" si="5"/>
        <v>#</v>
      </c>
      <c r="W22" s="150">
        <v>0</v>
      </c>
      <c r="X22" s="151">
        <v>0</v>
      </c>
      <c r="Y22" s="151">
        <v>0</v>
      </c>
      <c r="Z22" s="151">
        <v>0</v>
      </c>
      <c r="AA22" s="151">
        <v>0</v>
      </c>
      <c r="AB22" s="151">
        <v>0</v>
      </c>
      <c r="AC22" s="151">
        <v>0</v>
      </c>
      <c r="AD22" s="151">
        <v>0</v>
      </c>
      <c r="AE22" s="151">
        <v>0</v>
      </c>
      <c r="AF22" s="151">
        <v>0</v>
      </c>
      <c r="AG22" s="35">
        <f t="shared" si="2"/>
        <v>0</v>
      </c>
      <c r="AH22" s="101"/>
      <c r="AI22" s="103" t="str">
        <f t="shared" ca="1" si="6"/>
        <v>#</v>
      </c>
      <c r="AJ22" s="150">
        <v>0</v>
      </c>
      <c r="AK22" s="151">
        <v>0</v>
      </c>
      <c r="AL22" s="151">
        <v>0</v>
      </c>
      <c r="AM22" s="151">
        <v>0</v>
      </c>
      <c r="AN22" s="151">
        <v>0</v>
      </c>
      <c r="AO22" s="151">
        <v>0</v>
      </c>
      <c r="AP22" s="151">
        <v>0</v>
      </c>
      <c r="AQ22" s="151">
        <v>0</v>
      </c>
      <c r="AR22" s="151">
        <v>0</v>
      </c>
      <c r="AS22" s="151">
        <v>0</v>
      </c>
      <c r="AT22" s="35">
        <f t="shared" si="3"/>
        <v>0</v>
      </c>
      <c r="AU22" s="103" t="str">
        <f t="shared" si="7"/>
        <v>OK</v>
      </c>
    </row>
    <row r="23" spans="1:47" s="112" customFormat="1" ht="14.25">
      <c r="A23" s="298"/>
      <c r="B23" s="300"/>
      <c r="C23" s="302"/>
      <c r="D23" s="104" t="s">
        <v>389</v>
      </c>
      <c r="E23" s="101"/>
      <c r="F23" s="103" t="s">
        <v>105</v>
      </c>
      <c r="G23" s="150">
        <v>0</v>
      </c>
      <c r="H23" s="151">
        <v>0</v>
      </c>
      <c r="I23" s="151">
        <v>0</v>
      </c>
      <c r="J23" s="151">
        <v>0</v>
      </c>
      <c r="K23" s="151">
        <v>0</v>
      </c>
      <c r="L23" s="151">
        <v>0</v>
      </c>
      <c r="M23" s="151">
        <v>0</v>
      </c>
      <c r="N23" s="151">
        <v>0</v>
      </c>
      <c r="O23" s="151">
        <v>0</v>
      </c>
      <c r="P23" s="151">
        <v>0</v>
      </c>
      <c r="Q23" s="35">
        <f t="shared" si="1"/>
        <v>0</v>
      </c>
      <c r="R23" s="101"/>
      <c r="S23" s="103" t="str">
        <f t="shared" ca="1" si="4"/>
        <v>#</v>
      </c>
      <c r="T23" s="106">
        <v>0</v>
      </c>
      <c r="U23" s="101"/>
      <c r="V23" s="103" t="str">
        <f t="shared" ca="1" si="5"/>
        <v>#</v>
      </c>
      <c r="W23" s="150">
        <v>0</v>
      </c>
      <c r="X23" s="151">
        <v>0</v>
      </c>
      <c r="Y23" s="151">
        <v>0</v>
      </c>
      <c r="Z23" s="151">
        <v>0</v>
      </c>
      <c r="AA23" s="151">
        <v>0</v>
      </c>
      <c r="AB23" s="151">
        <v>0</v>
      </c>
      <c r="AC23" s="151">
        <v>0</v>
      </c>
      <c r="AD23" s="151">
        <v>0</v>
      </c>
      <c r="AE23" s="151">
        <v>0</v>
      </c>
      <c r="AF23" s="151">
        <v>0</v>
      </c>
      <c r="AG23" s="35">
        <f t="shared" si="2"/>
        <v>0</v>
      </c>
      <c r="AH23" s="101"/>
      <c r="AI23" s="103" t="str">
        <f t="shared" ca="1" si="6"/>
        <v>#</v>
      </c>
      <c r="AJ23" s="150">
        <v>0</v>
      </c>
      <c r="AK23" s="151">
        <v>0</v>
      </c>
      <c r="AL23" s="151">
        <v>0</v>
      </c>
      <c r="AM23" s="151">
        <v>0</v>
      </c>
      <c r="AN23" s="151">
        <v>0</v>
      </c>
      <c r="AO23" s="151">
        <v>0</v>
      </c>
      <c r="AP23" s="151">
        <v>0</v>
      </c>
      <c r="AQ23" s="151">
        <v>0</v>
      </c>
      <c r="AR23" s="151">
        <v>0</v>
      </c>
      <c r="AS23" s="151">
        <v>0</v>
      </c>
      <c r="AT23" s="35">
        <f t="shared" si="3"/>
        <v>0</v>
      </c>
      <c r="AU23" s="103" t="str">
        <f t="shared" si="7"/>
        <v>OK</v>
      </c>
    </row>
    <row r="24" spans="1:47" s="112" customFormat="1" ht="14.25">
      <c r="A24" s="298"/>
      <c r="B24" s="300"/>
      <c r="C24" s="302"/>
      <c r="D24" s="104" t="s">
        <v>112</v>
      </c>
      <c r="E24" s="101"/>
      <c r="F24" s="103" t="s">
        <v>105</v>
      </c>
      <c r="G24" s="150">
        <v>0</v>
      </c>
      <c r="H24" s="151">
        <v>0</v>
      </c>
      <c r="I24" s="151">
        <v>0</v>
      </c>
      <c r="J24" s="151">
        <v>0</v>
      </c>
      <c r="K24" s="151">
        <v>0</v>
      </c>
      <c r="L24" s="151">
        <v>0</v>
      </c>
      <c r="M24" s="151">
        <v>0</v>
      </c>
      <c r="N24" s="151">
        <v>0</v>
      </c>
      <c r="O24" s="151">
        <v>0</v>
      </c>
      <c r="P24" s="151">
        <v>0</v>
      </c>
      <c r="Q24" s="35">
        <f t="shared" si="1"/>
        <v>0</v>
      </c>
      <c r="R24" s="101"/>
      <c r="S24" s="103" t="str">
        <f t="shared" ca="1" si="4"/>
        <v>#</v>
      </c>
      <c r="T24" s="106">
        <v>0</v>
      </c>
      <c r="U24" s="101"/>
      <c r="V24" s="103" t="str">
        <f t="shared" ca="1" si="5"/>
        <v>#</v>
      </c>
      <c r="W24" s="150">
        <v>0</v>
      </c>
      <c r="X24" s="151">
        <v>0</v>
      </c>
      <c r="Y24" s="151">
        <v>0</v>
      </c>
      <c r="Z24" s="151">
        <v>0</v>
      </c>
      <c r="AA24" s="151">
        <v>0</v>
      </c>
      <c r="AB24" s="151">
        <v>0</v>
      </c>
      <c r="AC24" s="151">
        <v>0</v>
      </c>
      <c r="AD24" s="151">
        <v>0</v>
      </c>
      <c r="AE24" s="151">
        <v>0</v>
      </c>
      <c r="AF24" s="151">
        <v>0</v>
      </c>
      <c r="AG24" s="35">
        <f t="shared" si="2"/>
        <v>0</v>
      </c>
      <c r="AH24" s="101"/>
      <c r="AI24" s="103" t="str">
        <f t="shared" ca="1" si="6"/>
        <v>#</v>
      </c>
      <c r="AJ24" s="150">
        <v>0</v>
      </c>
      <c r="AK24" s="151">
        <v>0</v>
      </c>
      <c r="AL24" s="151">
        <v>0</v>
      </c>
      <c r="AM24" s="151">
        <v>0</v>
      </c>
      <c r="AN24" s="151">
        <v>0</v>
      </c>
      <c r="AO24" s="151">
        <v>0</v>
      </c>
      <c r="AP24" s="151">
        <v>0</v>
      </c>
      <c r="AQ24" s="151">
        <v>0</v>
      </c>
      <c r="AR24" s="151">
        <v>0</v>
      </c>
      <c r="AS24" s="151">
        <v>0</v>
      </c>
      <c r="AT24" s="35">
        <f t="shared" si="3"/>
        <v>0</v>
      </c>
      <c r="AU24" s="103" t="str">
        <f t="shared" si="7"/>
        <v>OK</v>
      </c>
    </row>
    <row r="25" spans="1:47" s="112" customFormat="1" ht="14.25">
      <c r="A25" s="298"/>
      <c r="B25" s="300"/>
      <c r="C25" s="302"/>
      <c r="D25" s="104" t="s">
        <v>111</v>
      </c>
      <c r="E25" s="101"/>
      <c r="F25" s="103" t="s">
        <v>105</v>
      </c>
      <c r="G25" s="150">
        <v>0</v>
      </c>
      <c r="H25" s="151">
        <v>0</v>
      </c>
      <c r="I25" s="151">
        <v>0</v>
      </c>
      <c r="J25" s="151">
        <v>0</v>
      </c>
      <c r="K25" s="151">
        <v>0</v>
      </c>
      <c r="L25" s="151">
        <v>0</v>
      </c>
      <c r="M25" s="151">
        <v>0</v>
      </c>
      <c r="N25" s="151">
        <v>0</v>
      </c>
      <c r="O25" s="151">
        <v>0</v>
      </c>
      <c r="P25" s="151">
        <v>0</v>
      </c>
      <c r="Q25" s="35">
        <f t="shared" si="1"/>
        <v>0</v>
      </c>
      <c r="R25" s="101"/>
      <c r="S25" s="103" t="str">
        <f t="shared" ca="1" si="4"/>
        <v>#</v>
      </c>
      <c r="T25" s="106">
        <v>0</v>
      </c>
      <c r="U25" s="101"/>
      <c r="V25" s="103" t="str">
        <f t="shared" ca="1" si="5"/>
        <v>#</v>
      </c>
      <c r="W25" s="150">
        <v>0</v>
      </c>
      <c r="X25" s="151">
        <v>0</v>
      </c>
      <c r="Y25" s="151">
        <v>0</v>
      </c>
      <c r="Z25" s="151">
        <v>0</v>
      </c>
      <c r="AA25" s="151">
        <v>0</v>
      </c>
      <c r="AB25" s="151">
        <v>0</v>
      </c>
      <c r="AC25" s="151">
        <v>0</v>
      </c>
      <c r="AD25" s="151">
        <v>0</v>
      </c>
      <c r="AE25" s="151">
        <v>0</v>
      </c>
      <c r="AF25" s="151">
        <v>0</v>
      </c>
      <c r="AG25" s="35">
        <f t="shared" si="2"/>
        <v>0</v>
      </c>
      <c r="AH25" s="101"/>
      <c r="AI25" s="103" t="str">
        <f t="shared" ca="1" si="6"/>
        <v>#</v>
      </c>
      <c r="AJ25" s="150">
        <v>0</v>
      </c>
      <c r="AK25" s="151">
        <v>0</v>
      </c>
      <c r="AL25" s="151">
        <v>0</v>
      </c>
      <c r="AM25" s="151">
        <v>0</v>
      </c>
      <c r="AN25" s="151">
        <v>0</v>
      </c>
      <c r="AO25" s="151">
        <v>0</v>
      </c>
      <c r="AP25" s="151">
        <v>0</v>
      </c>
      <c r="AQ25" s="151">
        <v>0</v>
      </c>
      <c r="AR25" s="151">
        <v>0</v>
      </c>
      <c r="AS25" s="151">
        <v>0</v>
      </c>
      <c r="AT25" s="35">
        <f t="shared" si="3"/>
        <v>0</v>
      </c>
      <c r="AU25" s="103" t="str">
        <f t="shared" si="7"/>
        <v>OK</v>
      </c>
    </row>
    <row r="26" spans="1:47" s="112" customFormat="1" ht="14.25">
      <c r="A26" s="298"/>
      <c r="B26" s="300"/>
      <c r="C26" s="302"/>
      <c r="D26" s="104" t="s">
        <v>390</v>
      </c>
      <c r="E26" s="101"/>
      <c r="F26" s="103" t="s">
        <v>105</v>
      </c>
      <c r="G26" s="150">
        <v>0</v>
      </c>
      <c r="H26" s="151">
        <v>0</v>
      </c>
      <c r="I26" s="151">
        <v>0</v>
      </c>
      <c r="J26" s="151">
        <v>0</v>
      </c>
      <c r="K26" s="151">
        <v>0</v>
      </c>
      <c r="L26" s="151">
        <v>0</v>
      </c>
      <c r="M26" s="151">
        <v>0</v>
      </c>
      <c r="N26" s="151">
        <v>0</v>
      </c>
      <c r="O26" s="151">
        <v>0</v>
      </c>
      <c r="P26" s="151">
        <v>0</v>
      </c>
      <c r="Q26" s="35">
        <f t="shared" si="1"/>
        <v>0</v>
      </c>
      <c r="R26" s="101"/>
      <c r="S26" s="103" t="str">
        <f t="shared" ca="1" si="4"/>
        <v>#</v>
      </c>
      <c r="T26" s="106">
        <v>0</v>
      </c>
      <c r="U26" s="101"/>
      <c r="V26" s="103" t="str">
        <f t="shared" ca="1" si="5"/>
        <v>#</v>
      </c>
      <c r="W26" s="150">
        <v>0</v>
      </c>
      <c r="X26" s="151">
        <v>0</v>
      </c>
      <c r="Y26" s="151">
        <v>0</v>
      </c>
      <c r="Z26" s="151">
        <v>0</v>
      </c>
      <c r="AA26" s="151">
        <v>0</v>
      </c>
      <c r="AB26" s="151">
        <v>0</v>
      </c>
      <c r="AC26" s="151">
        <v>0</v>
      </c>
      <c r="AD26" s="151">
        <v>0</v>
      </c>
      <c r="AE26" s="151">
        <v>0</v>
      </c>
      <c r="AF26" s="151">
        <v>0</v>
      </c>
      <c r="AG26" s="35">
        <f t="shared" si="2"/>
        <v>0</v>
      </c>
      <c r="AH26" s="101"/>
      <c r="AI26" s="103" t="str">
        <f t="shared" ca="1" si="6"/>
        <v>#</v>
      </c>
      <c r="AJ26" s="150">
        <v>0</v>
      </c>
      <c r="AK26" s="151">
        <v>0</v>
      </c>
      <c r="AL26" s="151">
        <v>0</v>
      </c>
      <c r="AM26" s="151">
        <v>0</v>
      </c>
      <c r="AN26" s="151">
        <v>0</v>
      </c>
      <c r="AO26" s="151">
        <v>0</v>
      </c>
      <c r="AP26" s="151">
        <v>0</v>
      </c>
      <c r="AQ26" s="151">
        <v>0</v>
      </c>
      <c r="AR26" s="151">
        <v>0</v>
      </c>
      <c r="AS26" s="151">
        <v>0</v>
      </c>
      <c r="AT26" s="35">
        <f t="shared" si="3"/>
        <v>0</v>
      </c>
      <c r="AU26" s="103" t="str">
        <f t="shared" si="7"/>
        <v>OK</v>
      </c>
    </row>
    <row r="27" spans="1:47" s="112" customFormat="1" ht="14.25">
      <c r="A27" s="298"/>
      <c r="B27" s="300"/>
      <c r="C27" s="302"/>
      <c r="D27" s="104" t="s">
        <v>110</v>
      </c>
      <c r="E27" s="101"/>
      <c r="F27" s="103" t="s">
        <v>105</v>
      </c>
      <c r="G27" s="150">
        <v>0</v>
      </c>
      <c r="H27" s="151">
        <v>0</v>
      </c>
      <c r="I27" s="151">
        <v>0</v>
      </c>
      <c r="J27" s="151">
        <v>0</v>
      </c>
      <c r="K27" s="151">
        <v>0</v>
      </c>
      <c r="L27" s="151">
        <v>0</v>
      </c>
      <c r="M27" s="151">
        <v>0</v>
      </c>
      <c r="N27" s="151">
        <v>0</v>
      </c>
      <c r="O27" s="151">
        <v>0</v>
      </c>
      <c r="P27" s="151">
        <v>0</v>
      </c>
      <c r="Q27" s="35">
        <f t="shared" si="1"/>
        <v>0</v>
      </c>
      <c r="R27" s="101"/>
      <c r="S27" s="103" t="str">
        <f t="shared" ca="1" si="4"/>
        <v>#</v>
      </c>
      <c r="T27" s="106">
        <v>0</v>
      </c>
      <c r="U27" s="101"/>
      <c r="V27" s="103" t="str">
        <f t="shared" ca="1" si="5"/>
        <v>#</v>
      </c>
      <c r="W27" s="150">
        <v>0</v>
      </c>
      <c r="X27" s="151">
        <v>0</v>
      </c>
      <c r="Y27" s="151">
        <v>0</v>
      </c>
      <c r="Z27" s="151">
        <v>0</v>
      </c>
      <c r="AA27" s="151">
        <v>0</v>
      </c>
      <c r="AB27" s="151">
        <v>0</v>
      </c>
      <c r="AC27" s="151">
        <v>0</v>
      </c>
      <c r="AD27" s="151">
        <v>0</v>
      </c>
      <c r="AE27" s="151">
        <v>0</v>
      </c>
      <c r="AF27" s="151">
        <v>0</v>
      </c>
      <c r="AG27" s="35">
        <f t="shared" si="2"/>
        <v>0</v>
      </c>
      <c r="AH27" s="101"/>
      <c r="AI27" s="103" t="str">
        <f t="shared" ca="1" si="6"/>
        <v>#</v>
      </c>
      <c r="AJ27" s="150">
        <v>0</v>
      </c>
      <c r="AK27" s="151">
        <v>0</v>
      </c>
      <c r="AL27" s="151">
        <v>0</v>
      </c>
      <c r="AM27" s="151">
        <v>0</v>
      </c>
      <c r="AN27" s="151">
        <v>0</v>
      </c>
      <c r="AO27" s="151">
        <v>0</v>
      </c>
      <c r="AP27" s="151">
        <v>0</v>
      </c>
      <c r="AQ27" s="151">
        <v>0</v>
      </c>
      <c r="AR27" s="151">
        <v>0</v>
      </c>
      <c r="AS27" s="151">
        <v>0</v>
      </c>
      <c r="AT27" s="35">
        <f t="shared" si="3"/>
        <v>0</v>
      </c>
      <c r="AU27" s="103" t="str">
        <f t="shared" si="7"/>
        <v>OK</v>
      </c>
    </row>
    <row r="28" spans="1:47" s="112" customFormat="1" ht="14.25">
      <c r="A28" s="298"/>
      <c r="B28" s="300"/>
      <c r="C28" s="302"/>
      <c r="D28" s="104" t="str">
        <f>'N1.1_Intervention_Definitions'!A17</f>
        <v>Indirect Intervention</v>
      </c>
      <c r="E28" s="101"/>
      <c r="F28" s="103" t="s">
        <v>105</v>
      </c>
      <c r="G28" s="150">
        <v>0</v>
      </c>
      <c r="H28" s="151">
        <v>0</v>
      </c>
      <c r="I28" s="151">
        <v>0</v>
      </c>
      <c r="J28" s="151">
        <v>0</v>
      </c>
      <c r="K28" s="151">
        <v>0</v>
      </c>
      <c r="L28" s="151">
        <v>0</v>
      </c>
      <c r="M28" s="151">
        <v>0</v>
      </c>
      <c r="N28" s="151">
        <v>0</v>
      </c>
      <c r="O28" s="151">
        <v>0</v>
      </c>
      <c r="P28" s="151">
        <v>0</v>
      </c>
      <c r="Q28" s="35">
        <f t="shared" si="1"/>
        <v>0</v>
      </c>
      <c r="R28" s="101"/>
      <c r="S28" s="103" t="str">
        <f t="shared" ca="1" si="4"/>
        <v>#</v>
      </c>
      <c r="T28" s="106">
        <v>0</v>
      </c>
      <c r="U28" s="101"/>
      <c r="V28" s="103" t="str">
        <f t="shared" ca="1" si="5"/>
        <v>#</v>
      </c>
      <c r="W28" s="150">
        <v>0</v>
      </c>
      <c r="X28" s="151">
        <v>0</v>
      </c>
      <c r="Y28" s="151">
        <v>0</v>
      </c>
      <c r="Z28" s="151">
        <v>0</v>
      </c>
      <c r="AA28" s="151">
        <v>0</v>
      </c>
      <c r="AB28" s="151">
        <v>0</v>
      </c>
      <c r="AC28" s="151">
        <v>0</v>
      </c>
      <c r="AD28" s="151">
        <v>0</v>
      </c>
      <c r="AE28" s="151">
        <v>0</v>
      </c>
      <c r="AF28" s="151">
        <v>0</v>
      </c>
      <c r="AG28" s="35">
        <f t="shared" si="2"/>
        <v>0</v>
      </c>
      <c r="AH28" s="101"/>
      <c r="AI28" s="103" t="str">
        <f t="shared" ca="1" si="6"/>
        <v>#</v>
      </c>
      <c r="AJ28" s="150">
        <v>0</v>
      </c>
      <c r="AK28" s="151">
        <v>0</v>
      </c>
      <c r="AL28" s="151">
        <v>0</v>
      </c>
      <c r="AM28" s="151">
        <v>0</v>
      </c>
      <c r="AN28" s="151">
        <v>0</v>
      </c>
      <c r="AO28" s="151">
        <v>0</v>
      </c>
      <c r="AP28" s="151">
        <v>0</v>
      </c>
      <c r="AQ28" s="151">
        <v>0</v>
      </c>
      <c r="AR28" s="151">
        <v>0</v>
      </c>
      <c r="AS28" s="151">
        <v>0</v>
      </c>
      <c r="AT28" s="35">
        <f t="shared" si="3"/>
        <v>0</v>
      </c>
      <c r="AU28" s="103" t="str">
        <f t="shared" si="7"/>
        <v>OK</v>
      </c>
    </row>
    <row r="29" spans="1:47" s="112" customFormat="1" ht="14.25">
      <c r="A29" s="298"/>
      <c r="B29" s="300"/>
      <c r="C29" s="302"/>
      <c r="D29" s="104" t="s">
        <v>109</v>
      </c>
      <c r="E29" s="101"/>
      <c r="F29" s="103" t="s">
        <v>105</v>
      </c>
      <c r="G29" s="34"/>
      <c r="H29" s="34"/>
      <c r="I29" s="34"/>
      <c r="J29" s="34"/>
      <c r="K29" s="34"/>
      <c r="L29" s="34"/>
      <c r="M29" s="34"/>
      <c r="N29" s="34"/>
      <c r="O29" s="34"/>
      <c r="P29" s="34"/>
      <c r="Q29" s="35">
        <f t="shared" si="1"/>
        <v>0</v>
      </c>
      <c r="R29" s="101"/>
      <c r="S29" s="103" t="str">
        <f t="shared" ca="1" si="4"/>
        <v>#</v>
      </c>
      <c r="T29" s="34"/>
      <c r="U29" s="101"/>
      <c r="V29" s="103" t="str">
        <f t="shared" ca="1" si="5"/>
        <v>#</v>
      </c>
      <c r="W29" s="34"/>
      <c r="X29" s="34"/>
      <c r="Y29" s="34"/>
      <c r="Z29" s="34"/>
      <c r="AA29" s="34"/>
      <c r="AB29" s="34"/>
      <c r="AC29" s="34"/>
      <c r="AD29" s="34"/>
      <c r="AE29" s="34"/>
      <c r="AF29" s="34"/>
      <c r="AG29" s="35">
        <f t="shared" si="2"/>
        <v>0</v>
      </c>
      <c r="AH29" s="101"/>
      <c r="AI29" s="103" t="str">
        <f t="shared" ca="1" si="6"/>
        <v>#</v>
      </c>
      <c r="AJ29" s="34"/>
      <c r="AK29" s="34"/>
      <c r="AL29" s="34"/>
      <c r="AM29" s="34"/>
      <c r="AN29" s="34"/>
      <c r="AO29" s="34"/>
      <c r="AP29" s="34"/>
      <c r="AQ29" s="34"/>
      <c r="AR29" s="34"/>
      <c r="AS29" s="34"/>
      <c r="AT29" s="35">
        <f t="shared" si="3"/>
        <v>0</v>
      </c>
      <c r="AU29" s="103" t="str">
        <f t="shared" si="7"/>
        <v>OK</v>
      </c>
    </row>
    <row r="30" spans="1:47" s="112" customFormat="1" ht="14.25">
      <c r="A30" s="298"/>
      <c r="B30" s="300"/>
      <c r="C30" s="302"/>
      <c r="D30" s="104" t="s">
        <v>108</v>
      </c>
      <c r="E30" s="101"/>
      <c r="F30" s="103" t="s">
        <v>105</v>
      </c>
      <c r="G30" s="34"/>
      <c r="H30" s="34"/>
      <c r="I30" s="34"/>
      <c r="J30" s="34"/>
      <c r="K30" s="34"/>
      <c r="L30" s="34"/>
      <c r="M30" s="34"/>
      <c r="N30" s="34"/>
      <c r="O30" s="34"/>
      <c r="P30" s="34"/>
      <c r="Q30" s="35">
        <f t="shared" si="1"/>
        <v>0</v>
      </c>
      <c r="R30" s="101"/>
      <c r="S30" s="103" t="str">
        <f t="shared" ca="1" si="4"/>
        <v>#</v>
      </c>
      <c r="T30" s="34"/>
      <c r="U30" s="101"/>
      <c r="V30" s="103" t="str">
        <f t="shared" ca="1" si="5"/>
        <v>#</v>
      </c>
      <c r="W30" s="34"/>
      <c r="X30" s="34"/>
      <c r="Y30" s="34"/>
      <c r="Z30" s="34"/>
      <c r="AA30" s="34"/>
      <c r="AB30" s="34"/>
      <c r="AC30" s="34"/>
      <c r="AD30" s="34"/>
      <c r="AE30" s="34"/>
      <c r="AF30" s="34"/>
      <c r="AG30" s="35">
        <f t="shared" si="2"/>
        <v>0</v>
      </c>
      <c r="AH30" s="101"/>
      <c r="AI30" s="103" t="str">
        <f t="shared" ca="1" si="6"/>
        <v>#</v>
      </c>
      <c r="AJ30" s="34"/>
      <c r="AK30" s="34"/>
      <c r="AL30" s="34"/>
      <c r="AM30" s="34"/>
      <c r="AN30" s="34"/>
      <c r="AO30" s="34"/>
      <c r="AP30" s="34"/>
      <c r="AQ30" s="34"/>
      <c r="AR30" s="34"/>
      <c r="AS30" s="34"/>
      <c r="AT30" s="35">
        <f t="shared" si="3"/>
        <v>0</v>
      </c>
      <c r="AU30" s="103" t="str">
        <f t="shared" si="7"/>
        <v>OK</v>
      </c>
    </row>
    <row r="31" spans="1:47" s="112" customFormat="1" ht="14.25">
      <c r="A31" s="298"/>
      <c r="B31" s="300"/>
      <c r="C31" s="302"/>
      <c r="D31" s="104" t="s">
        <v>58</v>
      </c>
      <c r="E31" s="101"/>
      <c r="F31" s="103" t="s">
        <v>105</v>
      </c>
      <c r="G31" s="34"/>
      <c r="H31" s="34"/>
      <c r="I31" s="34"/>
      <c r="J31" s="34"/>
      <c r="K31" s="34"/>
      <c r="L31" s="34"/>
      <c r="M31" s="34"/>
      <c r="N31" s="34"/>
      <c r="O31" s="34"/>
      <c r="P31" s="34"/>
      <c r="Q31" s="35">
        <f t="shared" si="1"/>
        <v>0</v>
      </c>
      <c r="R31" s="101"/>
      <c r="S31" s="103" t="str">
        <f t="shared" ca="1" si="4"/>
        <v>#</v>
      </c>
      <c r="T31" s="34"/>
      <c r="U31" s="101"/>
      <c r="V31" s="103" t="str">
        <f t="shared" ca="1" si="5"/>
        <v>#</v>
      </c>
      <c r="W31" s="34"/>
      <c r="X31" s="34"/>
      <c r="Y31" s="34"/>
      <c r="Z31" s="34"/>
      <c r="AA31" s="34"/>
      <c r="AB31" s="34"/>
      <c r="AC31" s="34"/>
      <c r="AD31" s="34"/>
      <c r="AE31" s="34"/>
      <c r="AF31" s="34"/>
      <c r="AG31" s="35">
        <f t="shared" si="2"/>
        <v>0</v>
      </c>
      <c r="AH31" s="101"/>
      <c r="AI31" s="103" t="str">
        <f t="shared" ca="1" si="6"/>
        <v>#</v>
      </c>
      <c r="AJ31" s="34"/>
      <c r="AK31" s="34"/>
      <c r="AL31" s="34"/>
      <c r="AM31" s="34"/>
      <c r="AN31" s="34"/>
      <c r="AO31" s="34"/>
      <c r="AP31" s="34"/>
      <c r="AQ31" s="34"/>
      <c r="AR31" s="34"/>
      <c r="AS31" s="34"/>
      <c r="AT31" s="35">
        <f t="shared" si="3"/>
        <v>0</v>
      </c>
      <c r="AU31" s="103" t="str">
        <f t="shared" si="7"/>
        <v>OK</v>
      </c>
    </row>
    <row r="32" spans="1:47" s="112" customFormat="1" ht="14.25">
      <c r="A32" s="298"/>
      <c r="B32" s="300"/>
      <c r="C32" s="302"/>
      <c r="D32" s="104" t="s">
        <v>107</v>
      </c>
      <c r="E32" s="101"/>
      <c r="F32" s="103" t="s">
        <v>105</v>
      </c>
      <c r="G32" s="34"/>
      <c r="H32" s="34"/>
      <c r="I32" s="34"/>
      <c r="J32" s="34"/>
      <c r="K32" s="34"/>
      <c r="L32" s="34"/>
      <c r="M32" s="34"/>
      <c r="N32" s="34"/>
      <c r="O32" s="34"/>
      <c r="P32" s="34"/>
      <c r="Q32" s="35">
        <f t="shared" si="1"/>
        <v>0</v>
      </c>
      <c r="R32" s="101"/>
      <c r="S32" s="103" t="str">
        <f t="shared" ca="1" si="4"/>
        <v>#</v>
      </c>
      <c r="T32" s="34"/>
      <c r="U32" s="101"/>
      <c r="V32" s="103" t="str">
        <f t="shared" ca="1" si="5"/>
        <v>#</v>
      </c>
      <c r="W32" s="34"/>
      <c r="X32" s="34"/>
      <c r="Y32" s="34"/>
      <c r="Z32" s="34"/>
      <c r="AA32" s="34"/>
      <c r="AB32" s="34"/>
      <c r="AC32" s="34"/>
      <c r="AD32" s="34"/>
      <c r="AE32" s="34"/>
      <c r="AF32" s="34"/>
      <c r="AG32" s="35">
        <f t="shared" si="2"/>
        <v>0</v>
      </c>
      <c r="AH32" s="101"/>
      <c r="AI32" s="103" t="str">
        <f t="shared" ca="1" si="6"/>
        <v>#</v>
      </c>
      <c r="AJ32" s="34"/>
      <c r="AK32" s="34"/>
      <c r="AL32" s="34"/>
      <c r="AM32" s="34"/>
      <c r="AN32" s="34"/>
      <c r="AO32" s="34"/>
      <c r="AP32" s="34"/>
      <c r="AQ32" s="34"/>
      <c r="AR32" s="34"/>
      <c r="AS32" s="34"/>
      <c r="AT32" s="35">
        <f t="shared" si="3"/>
        <v>0</v>
      </c>
      <c r="AU32" s="103" t="str">
        <f t="shared" si="7"/>
        <v>OK</v>
      </c>
    </row>
    <row r="33" spans="1:47" s="112" customFormat="1" ht="14.25">
      <c r="A33" s="298"/>
      <c r="B33" s="300"/>
      <c r="C33" s="302"/>
      <c r="D33" s="104" t="s">
        <v>106</v>
      </c>
      <c r="E33" s="101"/>
      <c r="F33" s="103" t="s">
        <v>105</v>
      </c>
      <c r="G33" s="150">
        <v>0</v>
      </c>
      <c r="H33" s="151">
        <v>0</v>
      </c>
      <c r="I33" s="151">
        <v>0</v>
      </c>
      <c r="J33" s="151">
        <v>0</v>
      </c>
      <c r="K33" s="151">
        <v>0</v>
      </c>
      <c r="L33" s="151">
        <v>0</v>
      </c>
      <c r="M33" s="151">
        <v>0</v>
      </c>
      <c r="N33" s="151">
        <v>0</v>
      </c>
      <c r="O33" s="151">
        <v>0</v>
      </c>
      <c r="P33" s="151">
        <v>0</v>
      </c>
      <c r="Q33" s="35">
        <f t="shared" si="1"/>
        <v>0</v>
      </c>
      <c r="R33" s="101"/>
      <c r="S33" s="103" t="str">
        <f t="shared" ca="1" si="4"/>
        <v>#</v>
      </c>
      <c r="T33" s="106">
        <v>0</v>
      </c>
      <c r="U33" s="101"/>
      <c r="V33" s="103" t="str">
        <f t="shared" ca="1" si="5"/>
        <v>#</v>
      </c>
      <c r="W33" s="150">
        <v>0</v>
      </c>
      <c r="X33" s="151">
        <v>0</v>
      </c>
      <c r="Y33" s="151">
        <v>0</v>
      </c>
      <c r="Z33" s="151">
        <v>0</v>
      </c>
      <c r="AA33" s="151">
        <v>0</v>
      </c>
      <c r="AB33" s="151">
        <v>0</v>
      </c>
      <c r="AC33" s="151">
        <v>0</v>
      </c>
      <c r="AD33" s="151">
        <v>0</v>
      </c>
      <c r="AE33" s="151">
        <v>0</v>
      </c>
      <c r="AF33" s="151">
        <v>0</v>
      </c>
      <c r="AG33" s="35">
        <f t="shared" si="2"/>
        <v>0</v>
      </c>
      <c r="AH33" s="101"/>
      <c r="AI33" s="103" t="str">
        <f t="shared" ca="1" si="6"/>
        <v>#</v>
      </c>
      <c r="AJ33" s="150">
        <v>0</v>
      </c>
      <c r="AK33" s="151">
        <v>0</v>
      </c>
      <c r="AL33" s="151">
        <v>0</v>
      </c>
      <c r="AM33" s="151">
        <v>0</v>
      </c>
      <c r="AN33" s="151">
        <v>0</v>
      </c>
      <c r="AO33" s="151">
        <v>0</v>
      </c>
      <c r="AP33" s="151">
        <v>0</v>
      </c>
      <c r="AQ33" s="151">
        <v>0</v>
      </c>
      <c r="AR33" s="151">
        <v>0</v>
      </c>
      <c r="AS33" s="151">
        <v>0</v>
      </c>
      <c r="AT33" s="35">
        <f t="shared" si="3"/>
        <v>0</v>
      </c>
      <c r="AU33" s="103" t="str">
        <f t="shared" si="7"/>
        <v>OK</v>
      </c>
    </row>
    <row r="34" spans="1:47" s="112" customFormat="1" ht="14.25">
      <c r="A34" s="298"/>
      <c r="B34" s="301"/>
      <c r="C34" s="105" t="s">
        <v>393</v>
      </c>
      <c r="D34" s="104"/>
      <c r="E34" s="101"/>
      <c r="F34" s="103" t="s">
        <v>105</v>
      </c>
      <c r="G34" s="35">
        <f t="shared" ref="G34:P34" si="8">SUM(G16:G33)</f>
        <v>4.7393076446058217E-2</v>
      </c>
      <c r="H34" s="35">
        <f t="shared" si="8"/>
        <v>3.6534675280224089</v>
      </c>
      <c r="I34" s="35">
        <f t="shared" si="8"/>
        <v>1.8532020476262951</v>
      </c>
      <c r="J34" s="35">
        <f t="shared" si="8"/>
        <v>0.6805077885747135</v>
      </c>
      <c r="K34" s="35">
        <f t="shared" si="8"/>
        <v>1.5987718991132041</v>
      </c>
      <c r="L34" s="35">
        <f t="shared" si="8"/>
        <v>2.1064844322162708</v>
      </c>
      <c r="M34" s="35">
        <f t="shared" si="8"/>
        <v>0</v>
      </c>
      <c r="N34" s="35">
        <f t="shared" si="8"/>
        <v>0</v>
      </c>
      <c r="O34" s="35">
        <f t="shared" si="8"/>
        <v>0</v>
      </c>
      <c r="P34" s="35">
        <f t="shared" si="8"/>
        <v>0</v>
      </c>
      <c r="Q34" s="94">
        <f t="shared" si="1"/>
        <v>9.9398267719989519</v>
      </c>
      <c r="R34" s="101"/>
      <c r="S34" s="103" t="str">
        <f t="shared" ca="1" si="4"/>
        <v>#</v>
      </c>
      <c r="T34" s="103"/>
      <c r="U34" s="101"/>
      <c r="V34" s="103" t="str">
        <f t="shared" ca="1" si="5"/>
        <v>#</v>
      </c>
      <c r="W34" s="35">
        <f t="shared" ref="W34:AF34" si="9">SUM(W16:W33)</f>
        <v>1</v>
      </c>
      <c r="X34" s="35">
        <f t="shared" si="9"/>
        <v>28</v>
      </c>
      <c r="Y34" s="35">
        <f t="shared" si="9"/>
        <v>5</v>
      </c>
      <c r="Z34" s="35">
        <f t="shared" si="9"/>
        <v>1</v>
      </c>
      <c r="AA34" s="35">
        <f t="shared" si="9"/>
        <v>2</v>
      </c>
      <c r="AB34" s="35">
        <f t="shared" si="9"/>
        <v>2</v>
      </c>
      <c r="AC34" s="35">
        <f t="shared" si="9"/>
        <v>0</v>
      </c>
      <c r="AD34" s="35">
        <f t="shared" si="9"/>
        <v>0</v>
      </c>
      <c r="AE34" s="35">
        <f t="shared" si="9"/>
        <v>0</v>
      </c>
      <c r="AF34" s="35">
        <f t="shared" si="9"/>
        <v>0</v>
      </c>
      <c r="AG34" s="94">
        <f>SUM(W34:AF34)</f>
        <v>39</v>
      </c>
      <c r="AH34" s="101"/>
      <c r="AI34" s="103" t="str">
        <f t="shared" ca="1" si="6"/>
        <v>#</v>
      </c>
      <c r="AJ34" s="35">
        <f t="shared" ref="AJ34:AS34" si="10">SUM(AJ16:AJ33)</f>
        <v>22</v>
      </c>
      <c r="AK34" s="35">
        <f t="shared" si="10"/>
        <v>1</v>
      </c>
      <c r="AL34" s="35">
        <f t="shared" si="10"/>
        <v>0</v>
      </c>
      <c r="AM34" s="35">
        <f t="shared" si="10"/>
        <v>3</v>
      </c>
      <c r="AN34" s="35">
        <f t="shared" si="10"/>
        <v>1</v>
      </c>
      <c r="AO34" s="35">
        <f t="shared" si="10"/>
        <v>7</v>
      </c>
      <c r="AP34" s="35">
        <f t="shared" si="10"/>
        <v>5</v>
      </c>
      <c r="AQ34" s="35">
        <f t="shared" si="10"/>
        <v>0</v>
      </c>
      <c r="AR34" s="35">
        <f t="shared" si="10"/>
        <v>0</v>
      </c>
      <c r="AS34" s="35">
        <f t="shared" si="10"/>
        <v>0</v>
      </c>
      <c r="AT34" s="94">
        <f>SUM(AJ34:AS34)</f>
        <v>39</v>
      </c>
      <c r="AU34" s="103" t="str">
        <f t="shared" si="7"/>
        <v>OK</v>
      </c>
    </row>
    <row r="35" spans="1:47" ht="15" thickBot="1">
      <c r="A35" s="299" t="s">
        <v>25</v>
      </c>
      <c r="B35" s="299" t="s">
        <v>385</v>
      </c>
      <c r="C35" s="111"/>
      <c r="D35" s="104"/>
      <c r="F35" s="110" t="s">
        <v>53</v>
      </c>
      <c r="G35" s="109" t="s">
        <v>14</v>
      </c>
      <c r="H35" s="21" t="s">
        <v>15</v>
      </c>
      <c r="I35" s="22" t="s">
        <v>16</v>
      </c>
      <c r="J35" s="23" t="s">
        <v>17</v>
      </c>
      <c r="K35" s="24" t="s">
        <v>18</v>
      </c>
      <c r="L35" s="25" t="s">
        <v>19</v>
      </c>
      <c r="M35" s="26" t="s">
        <v>20</v>
      </c>
      <c r="N35" s="29" t="s">
        <v>21</v>
      </c>
      <c r="O35" s="27" t="s">
        <v>22</v>
      </c>
      <c r="P35" s="31" t="s">
        <v>23</v>
      </c>
      <c r="Q35" s="108" t="s">
        <v>29</v>
      </c>
      <c r="S35" s="110" t="s">
        <v>53</v>
      </c>
      <c r="T35" s="110" t="s">
        <v>94</v>
      </c>
      <c r="V35" s="110" t="s">
        <v>53</v>
      </c>
      <c r="W35" s="109" t="s">
        <v>14</v>
      </c>
      <c r="X35" s="21" t="s">
        <v>15</v>
      </c>
      <c r="Y35" s="22" t="s">
        <v>16</v>
      </c>
      <c r="Z35" s="23" t="s">
        <v>17</v>
      </c>
      <c r="AA35" s="24" t="s">
        <v>18</v>
      </c>
      <c r="AB35" s="25" t="s">
        <v>19</v>
      </c>
      <c r="AC35" s="26" t="s">
        <v>20</v>
      </c>
      <c r="AD35" s="29" t="s">
        <v>21</v>
      </c>
      <c r="AE35" s="27" t="s">
        <v>22</v>
      </c>
      <c r="AF35" s="31" t="s">
        <v>23</v>
      </c>
      <c r="AG35" s="108" t="s">
        <v>29</v>
      </c>
      <c r="AI35" s="110" t="s">
        <v>53</v>
      </c>
      <c r="AJ35" s="109" t="s">
        <v>5</v>
      </c>
      <c r="AK35" s="21" t="s">
        <v>6</v>
      </c>
      <c r="AL35" s="22" t="s">
        <v>7</v>
      </c>
      <c r="AM35" s="23" t="s">
        <v>8</v>
      </c>
      <c r="AN35" s="24" t="s">
        <v>9</v>
      </c>
      <c r="AO35" s="25" t="s">
        <v>116</v>
      </c>
      <c r="AP35" s="26" t="s">
        <v>117</v>
      </c>
      <c r="AQ35" s="29" t="s">
        <v>118</v>
      </c>
      <c r="AR35" s="27" t="s">
        <v>119</v>
      </c>
      <c r="AS35" s="31" t="s">
        <v>120</v>
      </c>
      <c r="AT35" s="108" t="s">
        <v>29</v>
      </c>
      <c r="AU35" s="108" t="s">
        <v>47</v>
      </c>
    </row>
    <row r="36" spans="1:47" ht="14.25">
      <c r="A36" s="300"/>
      <c r="B36" s="300"/>
      <c r="C36" s="107" t="s">
        <v>394</v>
      </c>
      <c r="D36" s="104"/>
      <c r="F36" s="103" t="s">
        <v>205</v>
      </c>
      <c r="G36" s="103"/>
      <c r="H36" s="103"/>
      <c r="I36" s="103"/>
      <c r="J36" s="103"/>
      <c r="K36" s="103"/>
      <c r="L36" s="103"/>
      <c r="M36" s="103"/>
      <c r="N36" s="103"/>
      <c r="O36" s="103"/>
      <c r="P36" s="151">
        <v>134.93622561160194</v>
      </c>
      <c r="Q36" s="35">
        <f t="shared" ref="Q36:Q54" si="11">SUM(G36:P36)</f>
        <v>134.93622561160194</v>
      </c>
      <c r="S36" s="103"/>
      <c r="T36" s="34"/>
      <c r="V36" s="103"/>
      <c r="W36" s="34"/>
      <c r="X36" s="34"/>
      <c r="Y36" s="34"/>
      <c r="Z36" s="34"/>
      <c r="AA36" s="34"/>
      <c r="AB36" s="34"/>
      <c r="AC36" s="34"/>
      <c r="AD36" s="34"/>
      <c r="AE36" s="34"/>
      <c r="AF36" s="34"/>
      <c r="AG36" s="35">
        <f t="shared" ref="AG36:AG55" si="12">SUM(W36:AF36)</f>
        <v>0</v>
      </c>
      <c r="AI36" s="103"/>
      <c r="AJ36" s="34"/>
      <c r="AK36" s="34"/>
      <c r="AL36" s="34"/>
      <c r="AM36" s="34"/>
      <c r="AN36" s="34"/>
      <c r="AO36" s="34"/>
      <c r="AP36" s="34"/>
      <c r="AQ36" s="34"/>
      <c r="AR36" s="34"/>
      <c r="AS36" s="34"/>
      <c r="AT36" s="35">
        <f t="shared" ref="AT36:AT55" si="13">SUM(AJ36:AS36)</f>
        <v>0</v>
      </c>
      <c r="AU36" s="103"/>
    </row>
    <row r="37" spans="1:47" ht="14.25">
      <c r="A37" s="300"/>
      <c r="B37" s="300"/>
      <c r="C37" s="105" t="s">
        <v>223</v>
      </c>
      <c r="D37" s="104"/>
      <c r="F37" s="103" t="s">
        <v>105</v>
      </c>
      <c r="G37" s="35">
        <f>G34</f>
        <v>4.7393076446058217E-2</v>
      </c>
      <c r="H37" s="35">
        <f t="shared" ref="H37:O37" si="14">H34</f>
        <v>3.6534675280224089</v>
      </c>
      <c r="I37" s="35">
        <f t="shared" si="14"/>
        <v>1.8532020476262951</v>
      </c>
      <c r="J37" s="35">
        <f t="shared" si="14"/>
        <v>0.6805077885747135</v>
      </c>
      <c r="K37" s="35">
        <f t="shared" si="14"/>
        <v>1.5987718991132041</v>
      </c>
      <c r="L37" s="35">
        <f t="shared" si="14"/>
        <v>2.1064844322162708</v>
      </c>
      <c r="M37" s="35">
        <f t="shared" si="14"/>
        <v>0</v>
      </c>
      <c r="N37" s="35">
        <f t="shared" si="14"/>
        <v>0</v>
      </c>
      <c r="O37" s="35">
        <f t="shared" si="14"/>
        <v>0</v>
      </c>
      <c r="P37" s="35" t="s">
        <v>772</v>
      </c>
      <c r="Q37" s="35">
        <f t="shared" si="11"/>
        <v>9.9398267719989519</v>
      </c>
      <c r="S37" s="103" t="str">
        <f ca="1">$X$12</f>
        <v>#</v>
      </c>
      <c r="T37" s="34"/>
      <c r="V37" s="103" t="str">
        <f ca="1">$X$12</f>
        <v>#</v>
      </c>
      <c r="W37" s="35">
        <f t="shared" ref="W37:AF37" si="15">W34</f>
        <v>1</v>
      </c>
      <c r="X37" s="35">
        <f t="shared" si="15"/>
        <v>28</v>
      </c>
      <c r="Y37" s="35">
        <f t="shared" si="15"/>
        <v>5</v>
      </c>
      <c r="Z37" s="35">
        <f t="shared" si="15"/>
        <v>1</v>
      </c>
      <c r="AA37" s="35">
        <f t="shared" si="15"/>
        <v>2</v>
      </c>
      <c r="AB37" s="35">
        <f t="shared" si="15"/>
        <v>2</v>
      </c>
      <c r="AC37" s="35">
        <f t="shared" si="15"/>
        <v>0</v>
      </c>
      <c r="AD37" s="35">
        <f t="shared" si="15"/>
        <v>0</v>
      </c>
      <c r="AE37" s="35">
        <f t="shared" si="15"/>
        <v>0</v>
      </c>
      <c r="AF37" s="35">
        <f t="shared" si="15"/>
        <v>0</v>
      </c>
      <c r="AG37" s="35">
        <f t="shared" si="12"/>
        <v>39</v>
      </c>
      <c r="AI37" s="103" t="str">
        <f ca="1">$X$12</f>
        <v>#</v>
      </c>
      <c r="AJ37" s="35">
        <f t="shared" ref="AJ37:AS37" si="16">AJ34</f>
        <v>22</v>
      </c>
      <c r="AK37" s="35">
        <f t="shared" si="16"/>
        <v>1</v>
      </c>
      <c r="AL37" s="35">
        <f t="shared" si="16"/>
        <v>0</v>
      </c>
      <c r="AM37" s="35">
        <f t="shared" si="16"/>
        <v>3</v>
      </c>
      <c r="AN37" s="35">
        <f t="shared" si="16"/>
        <v>1</v>
      </c>
      <c r="AO37" s="35">
        <f t="shared" si="16"/>
        <v>7</v>
      </c>
      <c r="AP37" s="35">
        <f t="shared" si="16"/>
        <v>5</v>
      </c>
      <c r="AQ37" s="35">
        <f t="shared" si="16"/>
        <v>0</v>
      </c>
      <c r="AR37" s="35">
        <f t="shared" si="16"/>
        <v>0</v>
      </c>
      <c r="AS37" s="35">
        <f t="shared" si="16"/>
        <v>0</v>
      </c>
      <c r="AT37" s="35">
        <f t="shared" si="13"/>
        <v>39</v>
      </c>
      <c r="AU37" s="103" t="str">
        <f>IF(ABS(AG37-AT37)&lt;0.01,"OK","Error")</f>
        <v>OK</v>
      </c>
    </row>
    <row r="38" spans="1:47" ht="14.25">
      <c r="A38" s="300"/>
      <c r="B38" s="300"/>
      <c r="C38" s="302" t="s">
        <v>115</v>
      </c>
      <c r="D38" s="104" t="s">
        <v>206</v>
      </c>
      <c r="F38" s="103" t="s">
        <v>105</v>
      </c>
      <c r="G38" s="150">
        <v>0</v>
      </c>
      <c r="H38" s="150">
        <v>0</v>
      </c>
      <c r="I38" s="150">
        <v>0</v>
      </c>
      <c r="J38" s="150">
        <v>0</v>
      </c>
      <c r="K38" s="150">
        <v>0</v>
      </c>
      <c r="L38" s="150">
        <v>0</v>
      </c>
      <c r="M38" s="150">
        <v>0</v>
      </c>
      <c r="N38" s="150">
        <v>0</v>
      </c>
      <c r="O38" s="150">
        <v>0</v>
      </c>
      <c r="P38" s="150">
        <v>0</v>
      </c>
      <c r="Q38" s="35">
        <f t="shared" si="11"/>
        <v>0</v>
      </c>
      <c r="S38" s="103" t="str">
        <f t="shared" ref="S38:S55" ca="1" si="17">$X$12</f>
        <v>#</v>
      </c>
      <c r="T38" s="106">
        <v>0</v>
      </c>
      <c r="V38" s="103" t="str">
        <f t="shared" ref="V38:V55" ca="1" si="18">$X$12</f>
        <v>#</v>
      </c>
      <c r="W38" s="150">
        <v>0</v>
      </c>
      <c r="X38" s="150">
        <v>0</v>
      </c>
      <c r="Y38" s="150">
        <v>0</v>
      </c>
      <c r="Z38" s="150">
        <v>0</v>
      </c>
      <c r="AA38" s="150">
        <v>0</v>
      </c>
      <c r="AB38" s="150">
        <v>0</v>
      </c>
      <c r="AC38" s="150">
        <v>0</v>
      </c>
      <c r="AD38" s="150">
        <v>0</v>
      </c>
      <c r="AE38" s="150">
        <v>0</v>
      </c>
      <c r="AF38" s="150">
        <v>0</v>
      </c>
      <c r="AG38" s="35">
        <f t="shared" si="12"/>
        <v>0</v>
      </c>
      <c r="AI38" s="103" t="str">
        <f t="shared" ref="AI38:AI55" ca="1" si="19">$X$12</f>
        <v>#</v>
      </c>
      <c r="AJ38" s="150">
        <v>0</v>
      </c>
      <c r="AK38" s="150">
        <v>0</v>
      </c>
      <c r="AL38" s="150">
        <v>0</v>
      </c>
      <c r="AM38" s="150">
        <v>0</v>
      </c>
      <c r="AN38" s="150">
        <v>0</v>
      </c>
      <c r="AO38" s="150">
        <v>0</v>
      </c>
      <c r="AP38" s="150">
        <v>0</v>
      </c>
      <c r="AQ38" s="150">
        <v>0</v>
      </c>
      <c r="AR38" s="150">
        <v>0</v>
      </c>
      <c r="AS38" s="150">
        <v>0</v>
      </c>
      <c r="AT38" s="35">
        <f t="shared" si="13"/>
        <v>0</v>
      </c>
      <c r="AU38" s="103" t="str">
        <f t="shared" ref="AU38:AU55" si="20">IF(ABS(AG38-AT38)&lt;0.01,"OK","Error")</f>
        <v>OK</v>
      </c>
    </row>
    <row r="39" spans="1:47" ht="14.25">
      <c r="A39" s="300"/>
      <c r="B39" s="300"/>
      <c r="C39" s="302"/>
      <c r="D39" s="104" t="s">
        <v>207</v>
      </c>
      <c r="F39" s="103" t="s">
        <v>105</v>
      </c>
      <c r="G39" s="150">
        <v>0</v>
      </c>
      <c r="H39" s="151">
        <v>0</v>
      </c>
      <c r="I39" s="151">
        <v>0</v>
      </c>
      <c r="J39" s="151">
        <v>0</v>
      </c>
      <c r="K39" s="151">
        <v>0</v>
      </c>
      <c r="L39" s="151">
        <v>0</v>
      </c>
      <c r="M39" s="151">
        <v>0</v>
      </c>
      <c r="N39" s="151">
        <v>0</v>
      </c>
      <c r="O39" s="151">
        <v>0</v>
      </c>
      <c r="P39" s="151">
        <v>0</v>
      </c>
      <c r="Q39" s="35">
        <f t="shared" si="11"/>
        <v>0</v>
      </c>
      <c r="S39" s="103" t="str">
        <f t="shared" ca="1" si="17"/>
        <v>#</v>
      </c>
      <c r="T39" s="106">
        <v>0</v>
      </c>
      <c r="V39" s="103" t="str">
        <f t="shared" ca="1" si="18"/>
        <v>#</v>
      </c>
      <c r="W39" s="150">
        <v>0</v>
      </c>
      <c r="X39" s="151">
        <v>0</v>
      </c>
      <c r="Y39" s="151">
        <v>0</v>
      </c>
      <c r="Z39" s="151">
        <v>0</v>
      </c>
      <c r="AA39" s="151">
        <v>0</v>
      </c>
      <c r="AB39" s="151">
        <v>0</v>
      </c>
      <c r="AC39" s="151">
        <v>0</v>
      </c>
      <c r="AD39" s="151">
        <v>0</v>
      </c>
      <c r="AE39" s="151">
        <v>0</v>
      </c>
      <c r="AF39" s="151">
        <v>0</v>
      </c>
      <c r="AG39" s="35">
        <f t="shared" si="12"/>
        <v>0</v>
      </c>
      <c r="AI39" s="103" t="str">
        <f t="shared" ca="1" si="19"/>
        <v>#</v>
      </c>
      <c r="AJ39" s="150">
        <v>0</v>
      </c>
      <c r="AK39" s="151">
        <v>0</v>
      </c>
      <c r="AL39" s="151">
        <v>0</v>
      </c>
      <c r="AM39" s="151">
        <v>0</v>
      </c>
      <c r="AN39" s="151">
        <v>0</v>
      </c>
      <c r="AO39" s="151">
        <v>0</v>
      </c>
      <c r="AP39" s="151">
        <v>0</v>
      </c>
      <c r="AQ39" s="151">
        <v>0</v>
      </c>
      <c r="AR39" s="151">
        <v>0</v>
      </c>
      <c r="AS39" s="151">
        <v>0</v>
      </c>
      <c r="AT39" s="35">
        <f t="shared" si="13"/>
        <v>0</v>
      </c>
      <c r="AU39" s="103" t="str">
        <f t="shared" si="20"/>
        <v>OK</v>
      </c>
    </row>
    <row r="40" spans="1:47" ht="14.25">
      <c r="A40" s="300"/>
      <c r="B40" s="300"/>
      <c r="C40" s="302"/>
      <c r="D40" s="104" t="s">
        <v>3</v>
      </c>
      <c r="F40" s="103" t="s">
        <v>105</v>
      </c>
      <c r="G40" s="150">
        <v>0</v>
      </c>
      <c r="H40" s="151">
        <v>-0.70333026396983289</v>
      </c>
      <c r="I40" s="151">
        <v>1.7190746841334918</v>
      </c>
      <c r="J40" s="151">
        <v>-0.6805077885747135</v>
      </c>
      <c r="K40" s="151">
        <v>0.23962176488347664</v>
      </c>
      <c r="L40" s="151">
        <v>-2.1064844322162708</v>
      </c>
      <c r="M40" s="151">
        <v>2.6274568769516646</v>
      </c>
      <c r="N40" s="151">
        <v>0</v>
      </c>
      <c r="O40" s="151">
        <v>0</v>
      </c>
      <c r="P40" s="151">
        <v>4.1725282846060123</v>
      </c>
      <c r="Q40" s="35">
        <f t="shared" si="11"/>
        <v>5.268359125813828</v>
      </c>
      <c r="S40" s="103" t="str">
        <f t="shared" ca="1" si="17"/>
        <v>#</v>
      </c>
      <c r="T40" s="34"/>
      <c r="V40" s="103" t="str">
        <f t="shared" ca="1" si="18"/>
        <v>#</v>
      </c>
      <c r="W40" s="150">
        <v>0</v>
      </c>
      <c r="X40" s="151">
        <v>-4</v>
      </c>
      <c r="Y40" s="151">
        <v>3</v>
      </c>
      <c r="Z40" s="151">
        <v>-1</v>
      </c>
      <c r="AA40" s="151">
        <v>0</v>
      </c>
      <c r="AB40" s="151">
        <v>-2</v>
      </c>
      <c r="AC40" s="151">
        <v>2</v>
      </c>
      <c r="AD40" s="151">
        <v>0</v>
      </c>
      <c r="AE40" s="151">
        <v>0</v>
      </c>
      <c r="AF40" s="151">
        <v>2</v>
      </c>
      <c r="AG40" s="35">
        <f t="shared" si="12"/>
        <v>0</v>
      </c>
      <c r="AI40" s="103" t="str">
        <f t="shared" ca="1" si="19"/>
        <v>#</v>
      </c>
      <c r="AJ40" s="150">
        <v>-2</v>
      </c>
      <c r="AK40" s="151">
        <v>2</v>
      </c>
      <c r="AL40" s="151">
        <v>0</v>
      </c>
      <c r="AM40" s="151">
        <v>-2</v>
      </c>
      <c r="AN40" s="151">
        <v>0</v>
      </c>
      <c r="AO40" s="151">
        <v>-6</v>
      </c>
      <c r="AP40" s="151">
        <v>1</v>
      </c>
      <c r="AQ40" s="151">
        <v>5</v>
      </c>
      <c r="AR40" s="151">
        <v>2</v>
      </c>
      <c r="AS40" s="151">
        <v>0</v>
      </c>
      <c r="AT40" s="35">
        <f t="shared" si="13"/>
        <v>0</v>
      </c>
      <c r="AU40" s="103" t="str">
        <f t="shared" si="20"/>
        <v>OK</v>
      </c>
    </row>
    <row r="41" spans="1:47" ht="14.25">
      <c r="A41" s="300"/>
      <c r="B41" s="300"/>
      <c r="C41" s="302"/>
      <c r="D41" s="104" t="s">
        <v>114</v>
      </c>
      <c r="F41" s="103" t="s">
        <v>105</v>
      </c>
      <c r="G41" s="150">
        <v>0</v>
      </c>
      <c r="H41" s="151">
        <v>0</v>
      </c>
      <c r="I41" s="151">
        <v>0</v>
      </c>
      <c r="J41" s="151">
        <v>0</v>
      </c>
      <c r="K41" s="151">
        <v>0</v>
      </c>
      <c r="L41" s="151">
        <v>0</v>
      </c>
      <c r="M41" s="151">
        <v>0</v>
      </c>
      <c r="N41" s="151">
        <v>0</v>
      </c>
      <c r="O41" s="151">
        <v>0</v>
      </c>
      <c r="P41" s="151">
        <v>0</v>
      </c>
      <c r="Q41" s="35">
        <f t="shared" si="11"/>
        <v>0</v>
      </c>
      <c r="S41" s="103" t="str">
        <f t="shared" ca="1" si="17"/>
        <v>#</v>
      </c>
      <c r="T41" s="106">
        <v>0</v>
      </c>
      <c r="V41" s="103" t="str">
        <f t="shared" ca="1" si="18"/>
        <v>#</v>
      </c>
      <c r="W41" s="150">
        <v>0</v>
      </c>
      <c r="X41" s="151">
        <v>0</v>
      </c>
      <c r="Y41" s="151">
        <v>0</v>
      </c>
      <c r="Z41" s="151">
        <v>0</v>
      </c>
      <c r="AA41" s="151">
        <v>0</v>
      </c>
      <c r="AB41" s="151">
        <v>0</v>
      </c>
      <c r="AC41" s="151">
        <v>0</v>
      </c>
      <c r="AD41" s="151">
        <v>0</v>
      </c>
      <c r="AE41" s="151">
        <v>0</v>
      </c>
      <c r="AF41" s="151">
        <v>0</v>
      </c>
      <c r="AG41" s="35">
        <f t="shared" si="12"/>
        <v>0</v>
      </c>
      <c r="AI41" s="103" t="str">
        <f t="shared" ca="1" si="19"/>
        <v>#</v>
      </c>
      <c r="AJ41" s="150">
        <v>0</v>
      </c>
      <c r="AK41" s="151">
        <v>0</v>
      </c>
      <c r="AL41" s="151">
        <v>0</v>
      </c>
      <c r="AM41" s="151">
        <v>0</v>
      </c>
      <c r="AN41" s="151">
        <v>0</v>
      </c>
      <c r="AO41" s="151">
        <v>0</v>
      </c>
      <c r="AP41" s="151">
        <v>0</v>
      </c>
      <c r="AQ41" s="151">
        <v>0</v>
      </c>
      <c r="AR41" s="151">
        <v>0</v>
      </c>
      <c r="AS41" s="151">
        <v>0</v>
      </c>
      <c r="AT41" s="35">
        <f t="shared" si="13"/>
        <v>0</v>
      </c>
      <c r="AU41" s="103" t="str">
        <f t="shared" si="20"/>
        <v>OK</v>
      </c>
    </row>
    <row r="42" spans="1:47" ht="14.25">
      <c r="A42" s="300"/>
      <c r="B42" s="300"/>
      <c r="C42" s="302"/>
      <c r="D42" s="104" t="s">
        <v>104</v>
      </c>
      <c r="F42" s="103" t="s">
        <v>105</v>
      </c>
      <c r="G42" s="34"/>
      <c r="H42" s="34"/>
      <c r="I42" s="34"/>
      <c r="J42" s="34"/>
      <c r="K42" s="34"/>
      <c r="L42" s="34"/>
      <c r="M42" s="34"/>
      <c r="N42" s="34"/>
      <c r="O42" s="34"/>
      <c r="P42" s="34"/>
      <c r="Q42" s="35">
        <f t="shared" si="11"/>
        <v>0</v>
      </c>
      <c r="S42" s="103" t="str">
        <f t="shared" ca="1" si="17"/>
        <v>#</v>
      </c>
      <c r="T42" s="34"/>
      <c r="V42" s="103" t="str">
        <f t="shared" ca="1" si="18"/>
        <v>#</v>
      </c>
      <c r="W42" s="34"/>
      <c r="X42" s="34"/>
      <c r="Y42" s="34"/>
      <c r="Z42" s="34"/>
      <c r="AA42" s="34"/>
      <c r="AB42" s="34"/>
      <c r="AC42" s="34"/>
      <c r="AD42" s="34"/>
      <c r="AE42" s="34"/>
      <c r="AF42" s="34"/>
      <c r="AG42" s="35">
        <f t="shared" si="12"/>
        <v>0</v>
      </c>
      <c r="AI42" s="103" t="str">
        <f t="shared" ca="1" si="19"/>
        <v>#</v>
      </c>
      <c r="AJ42" s="34"/>
      <c r="AK42" s="34"/>
      <c r="AL42" s="34"/>
      <c r="AM42" s="34"/>
      <c r="AN42" s="34"/>
      <c r="AO42" s="34"/>
      <c r="AP42" s="34"/>
      <c r="AQ42" s="34"/>
      <c r="AR42" s="34"/>
      <c r="AS42" s="34"/>
      <c r="AT42" s="35">
        <f t="shared" si="13"/>
        <v>0</v>
      </c>
      <c r="AU42" s="103" t="str">
        <f t="shared" si="20"/>
        <v>OK</v>
      </c>
    </row>
    <row r="43" spans="1:47" ht="14.25">
      <c r="A43" s="300"/>
      <c r="B43" s="300"/>
      <c r="C43" s="302"/>
      <c r="D43" s="104" t="s">
        <v>113</v>
      </c>
      <c r="F43" s="103" t="s">
        <v>105</v>
      </c>
      <c r="G43" s="150">
        <v>0</v>
      </c>
      <c r="H43" s="151">
        <v>0</v>
      </c>
      <c r="I43" s="151">
        <v>0</v>
      </c>
      <c r="J43" s="151">
        <v>0</v>
      </c>
      <c r="K43" s="151">
        <v>0</v>
      </c>
      <c r="L43" s="151">
        <v>0</v>
      </c>
      <c r="M43" s="151">
        <v>0</v>
      </c>
      <c r="N43" s="151">
        <v>0</v>
      </c>
      <c r="O43" s="151">
        <v>0</v>
      </c>
      <c r="P43" s="151">
        <v>0</v>
      </c>
      <c r="Q43" s="35">
        <f t="shared" si="11"/>
        <v>0</v>
      </c>
      <c r="S43" s="103" t="str">
        <f t="shared" ca="1" si="17"/>
        <v>#</v>
      </c>
      <c r="T43" s="106">
        <v>0</v>
      </c>
      <c r="V43" s="103" t="str">
        <f t="shared" ca="1" si="18"/>
        <v>#</v>
      </c>
      <c r="W43" s="150">
        <v>0</v>
      </c>
      <c r="X43" s="151">
        <v>0</v>
      </c>
      <c r="Y43" s="151">
        <v>0</v>
      </c>
      <c r="Z43" s="151">
        <v>0</v>
      </c>
      <c r="AA43" s="151">
        <v>0</v>
      </c>
      <c r="AB43" s="151">
        <v>0</v>
      </c>
      <c r="AC43" s="151">
        <v>0</v>
      </c>
      <c r="AD43" s="151">
        <v>0</v>
      </c>
      <c r="AE43" s="151">
        <v>0</v>
      </c>
      <c r="AF43" s="151">
        <v>0</v>
      </c>
      <c r="AG43" s="35">
        <f t="shared" si="12"/>
        <v>0</v>
      </c>
      <c r="AI43" s="103" t="str">
        <f t="shared" ca="1" si="19"/>
        <v>#</v>
      </c>
      <c r="AJ43" s="150">
        <v>0</v>
      </c>
      <c r="AK43" s="151">
        <v>0</v>
      </c>
      <c r="AL43" s="151">
        <v>0</v>
      </c>
      <c r="AM43" s="151">
        <v>0</v>
      </c>
      <c r="AN43" s="151">
        <v>0</v>
      </c>
      <c r="AO43" s="151">
        <v>0</v>
      </c>
      <c r="AP43" s="151">
        <v>0</v>
      </c>
      <c r="AQ43" s="151">
        <v>0</v>
      </c>
      <c r="AR43" s="151">
        <v>0</v>
      </c>
      <c r="AS43" s="151">
        <v>0</v>
      </c>
      <c r="AT43" s="35">
        <f t="shared" si="13"/>
        <v>0</v>
      </c>
      <c r="AU43" s="103" t="str">
        <f t="shared" si="20"/>
        <v>OK</v>
      </c>
    </row>
    <row r="44" spans="1:47" ht="14.25">
      <c r="A44" s="300"/>
      <c r="B44" s="300"/>
      <c r="C44" s="302"/>
      <c r="D44" s="104" t="s">
        <v>389</v>
      </c>
      <c r="F44" s="103" t="s">
        <v>105</v>
      </c>
      <c r="G44" s="150">
        <v>0</v>
      </c>
      <c r="H44" s="151">
        <v>0</v>
      </c>
      <c r="I44" s="151">
        <v>0</v>
      </c>
      <c r="J44" s="151">
        <v>0</v>
      </c>
      <c r="K44" s="151">
        <v>0</v>
      </c>
      <c r="L44" s="151">
        <v>0</v>
      </c>
      <c r="M44" s="151">
        <v>0</v>
      </c>
      <c r="N44" s="151">
        <v>0</v>
      </c>
      <c r="O44" s="151">
        <v>0</v>
      </c>
      <c r="P44" s="151">
        <v>0</v>
      </c>
      <c r="Q44" s="35">
        <f t="shared" si="11"/>
        <v>0</v>
      </c>
      <c r="S44" s="103" t="str">
        <f t="shared" ca="1" si="17"/>
        <v>#</v>
      </c>
      <c r="T44" s="106">
        <v>0</v>
      </c>
      <c r="V44" s="103" t="str">
        <f t="shared" ca="1" si="18"/>
        <v>#</v>
      </c>
      <c r="W44" s="150">
        <v>0</v>
      </c>
      <c r="X44" s="151">
        <v>0</v>
      </c>
      <c r="Y44" s="151">
        <v>0</v>
      </c>
      <c r="Z44" s="151">
        <v>0</v>
      </c>
      <c r="AA44" s="151">
        <v>0</v>
      </c>
      <c r="AB44" s="151">
        <v>0</v>
      </c>
      <c r="AC44" s="151">
        <v>0</v>
      </c>
      <c r="AD44" s="151">
        <v>0</v>
      </c>
      <c r="AE44" s="151">
        <v>0</v>
      </c>
      <c r="AF44" s="151">
        <v>0</v>
      </c>
      <c r="AG44" s="35">
        <f t="shared" si="12"/>
        <v>0</v>
      </c>
      <c r="AI44" s="103" t="str">
        <f t="shared" ca="1" si="19"/>
        <v>#</v>
      </c>
      <c r="AJ44" s="150">
        <v>0</v>
      </c>
      <c r="AK44" s="151">
        <v>0</v>
      </c>
      <c r="AL44" s="151">
        <v>0</v>
      </c>
      <c r="AM44" s="151">
        <v>0</v>
      </c>
      <c r="AN44" s="151">
        <v>0</v>
      </c>
      <c r="AO44" s="151">
        <v>0</v>
      </c>
      <c r="AP44" s="151">
        <v>0</v>
      </c>
      <c r="AQ44" s="151">
        <v>0</v>
      </c>
      <c r="AR44" s="151">
        <v>0</v>
      </c>
      <c r="AS44" s="151">
        <v>0</v>
      </c>
      <c r="AT44" s="35">
        <f t="shared" si="13"/>
        <v>0</v>
      </c>
      <c r="AU44" s="103" t="str">
        <f t="shared" si="20"/>
        <v>OK</v>
      </c>
    </row>
    <row r="45" spans="1:47" ht="14.25">
      <c r="A45" s="300"/>
      <c r="B45" s="300"/>
      <c r="C45" s="302"/>
      <c r="D45" s="104" t="s">
        <v>112</v>
      </c>
      <c r="F45" s="103" t="s">
        <v>105</v>
      </c>
      <c r="G45" s="150">
        <v>0</v>
      </c>
      <c r="H45" s="151">
        <v>0</v>
      </c>
      <c r="I45" s="151">
        <v>0</v>
      </c>
      <c r="J45" s="151">
        <v>0</v>
      </c>
      <c r="K45" s="151">
        <v>0</v>
      </c>
      <c r="L45" s="151">
        <v>0</v>
      </c>
      <c r="M45" s="151">
        <v>0</v>
      </c>
      <c r="N45" s="151">
        <v>0</v>
      </c>
      <c r="O45" s="151">
        <v>0</v>
      </c>
      <c r="P45" s="151">
        <v>0</v>
      </c>
      <c r="Q45" s="35">
        <f t="shared" si="11"/>
        <v>0</v>
      </c>
      <c r="S45" s="103" t="str">
        <f t="shared" ca="1" si="17"/>
        <v>#</v>
      </c>
      <c r="T45" s="106">
        <v>0</v>
      </c>
      <c r="V45" s="103" t="str">
        <f t="shared" ca="1" si="18"/>
        <v>#</v>
      </c>
      <c r="W45" s="150">
        <v>0</v>
      </c>
      <c r="X45" s="151">
        <v>0</v>
      </c>
      <c r="Y45" s="151">
        <v>0</v>
      </c>
      <c r="Z45" s="151">
        <v>0</v>
      </c>
      <c r="AA45" s="151">
        <v>0</v>
      </c>
      <c r="AB45" s="151">
        <v>0</v>
      </c>
      <c r="AC45" s="151">
        <v>0</v>
      </c>
      <c r="AD45" s="151">
        <v>0</v>
      </c>
      <c r="AE45" s="151">
        <v>0</v>
      </c>
      <c r="AF45" s="151">
        <v>0</v>
      </c>
      <c r="AG45" s="35">
        <f t="shared" si="12"/>
        <v>0</v>
      </c>
      <c r="AI45" s="103" t="str">
        <f t="shared" ca="1" si="19"/>
        <v>#</v>
      </c>
      <c r="AJ45" s="150">
        <v>0</v>
      </c>
      <c r="AK45" s="151">
        <v>0</v>
      </c>
      <c r="AL45" s="151">
        <v>0</v>
      </c>
      <c r="AM45" s="151">
        <v>0</v>
      </c>
      <c r="AN45" s="151">
        <v>0</v>
      </c>
      <c r="AO45" s="151">
        <v>0</v>
      </c>
      <c r="AP45" s="151">
        <v>0</v>
      </c>
      <c r="AQ45" s="151">
        <v>0</v>
      </c>
      <c r="AR45" s="151">
        <v>0</v>
      </c>
      <c r="AS45" s="151">
        <v>0</v>
      </c>
      <c r="AT45" s="35">
        <f t="shared" si="13"/>
        <v>0</v>
      </c>
      <c r="AU45" s="103" t="str">
        <f t="shared" si="20"/>
        <v>OK</v>
      </c>
    </row>
    <row r="46" spans="1:47" ht="14.25">
      <c r="A46" s="300"/>
      <c r="B46" s="300"/>
      <c r="C46" s="302"/>
      <c r="D46" s="104" t="s">
        <v>111</v>
      </c>
      <c r="F46" s="103" t="s">
        <v>105</v>
      </c>
      <c r="G46" s="150">
        <v>0</v>
      </c>
      <c r="H46" s="151">
        <v>0.58683600374350664</v>
      </c>
      <c r="I46" s="151">
        <v>-0.4736296842947576</v>
      </c>
      <c r="J46" s="151">
        <v>0</v>
      </c>
      <c r="K46" s="151">
        <v>0</v>
      </c>
      <c r="L46" s="151">
        <v>0</v>
      </c>
      <c r="M46" s="151">
        <v>0</v>
      </c>
      <c r="N46" s="151">
        <v>0</v>
      </c>
      <c r="O46" s="151">
        <v>0</v>
      </c>
      <c r="P46" s="151">
        <v>-4.1725282846060123</v>
      </c>
      <c r="Q46" s="35">
        <f t="shared" si="11"/>
        <v>-4.0593219651572632</v>
      </c>
      <c r="S46" s="103" t="str">
        <f t="shared" ca="1" si="17"/>
        <v>#</v>
      </c>
      <c r="T46" s="106">
        <v>4</v>
      </c>
      <c r="V46" s="103" t="str">
        <f t="shared" ca="1" si="18"/>
        <v>#</v>
      </c>
      <c r="W46" s="150">
        <v>0</v>
      </c>
      <c r="X46" s="151">
        <v>2</v>
      </c>
      <c r="Y46" s="151">
        <v>0</v>
      </c>
      <c r="Z46" s="151">
        <v>0</v>
      </c>
      <c r="AA46" s="151">
        <v>0</v>
      </c>
      <c r="AB46" s="151">
        <v>0</v>
      </c>
      <c r="AC46" s="151">
        <v>0</v>
      </c>
      <c r="AD46" s="151">
        <v>0</v>
      </c>
      <c r="AE46" s="151">
        <v>0</v>
      </c>
      <c r="AF46" s="151">
        <v>-2</v>
      </c>
      <c r="AG46" s="35">
        <f t="shared" si="12"/>
        <v>0</v>
      </c>
      <c r="AI46" s="103" t="str">
        <f t="shared" ca="1" si="19"/>
        <v>#</v>
      </c>
      <c r="AJ46" s="150">
        <v>0</v>
      </c>
      <c r="AK46" s="151">
        <v>0</v>
      </c>
      <c r="AL46" s="151">
        <v>0</v>
      </c>
      <c r="AM46" s="151">
        <v>2</v>
      </c>
      <c r="AN46" s="151">
        <v>0</v>
      </c>
      <c r="AO46" s="151">
        <v>2</v>
      </c>
      <c r="AP46" s="151">
        <v>-2</v>
      </c>
      <c r="AQ46" s="151">
        <v>0</v>
      </c>
      <c r="AR46" s="151">
        <v>-2</v>
      </c>
      <c r="AS46" s="151">
        <v>0</v>
      </c>
      <c r="AT46" s="35">
        <f t="shared" si="13"/>
        <v>0</v>
      </c>
      <c r="AU46" s="103" t="str">
        <f t="shared" si="20"/>
        <v>OK</v>
      </c>
    </row>
    <row r="47" spans="1:47" ht="14.25">
      <c r="A47" s="300"/>
      <c r="B47" s="300"/>
      <c r="C47" s="302"/>
      <c r="D47" s="104" t="s">
        <v>390</v>
      </c>
      <c r="F47" s="103" t="s">
        <v>105</v>
      </c>
      <c r="G47" s="150">
        <v>0</v>
      </c>
      <c r="H47" s="151">
        <v>0</v>
      </c>
      <c r="I47" s="151">
        <v>0</v>
      </c>
      <c r="J47" s="151">
        <v>0</v>
      </c>
      <c r="K47" s="151">
        <v>0</v>
      </c>
      <c r="L47" s="151">
        <v>0</v>
      </c>
      <c r="M47" s="151">
        <v>0</v>
      </c>
      <c r="N47" s="151">
        <v>0</v>
      </c>
      <c r="O47" s="151">
        <v>0</v>
      </c>
      <c r="P47" s="151">
        <v>0</v>
      </c>
      <c r="Q47" s="35">
        <f t="shared" si="11"/>
        <v>0</v>
      </c>
      <c r="S47" s="103" t="str">
        <f t="shared" ca="1" si="17"/>
        <v>#</v>
      </c>
      <c r="T47" s="106">
        <v>0</v>
      </c>
      <c r="V47" s="103" t="str">
        <f t="shared" ca="1" si="18"/>
        <v>#</v>
      </c>
      <c r="W47" s="150">
        <v>0</v>
      </c>
      <c r="X47" s="151">
        <v>0</v>
      </c>
      <c r="Y47" s="151">
        <v>0</v>
      </c>
      <c r="Z47" s="151">
        <v>0</v>
      </c>
      <c r="AA47" s="151">
        <v>0</v>
      </c>
      <c r="AB47" s="151">
        <v>0</v>
      </c>
      <c r="AC47" s="151">
        <v>0</v>
      </c>
      <c r="AD47" s="151">
        <v>0</v>
      </c>
      <c r="AE47" s="151">
        <v>0</v>
      </c>
      <c r="AF47" s="151">
        <v>0</v>
      </c>
      <c r="AG47" s="35">
        <f t="shared" si="12"/>
        <v>0</v>
      </c>
      <c r="AI47" s="103" t="str">
        <f t="shared" ca="1" si="19"/>
        <v>#</v>
      </c>
      <c r="AJ47" s="150">
        <v>0</v>
      </c>
      <c r="AK47" s="151">
        <v>0</v>
      </c>
      <c r="AL47" s="151">
        <v>0</v>
      </c>
      <c r="AM47" s="151">
        <v>0</v>
      </c>
      <c r="AN47" s="151">
        <v>0</v>
      </c>
      <c r="AO47" s="151">
        <v>0</v>
      </c>
      <c r="AP47" s="151">
        <v>0</v>
      </c>
      <c r="AQ47" s="151">
        <v>0</v>
      </c>
      <c r="AR47" s="151">
        <v>0</v>
      </c>
      <c r="AS47" s="151">
        <v>0</v>
      </c>
      <c r="AT47" s="35">
        <f t="shared" si="13"/>
        <v>0</v>
      </c>
      <c r="AU47" s="103" t="str">
        <f t="shared" si="20"/>
        <v>OK</v>
      </c>
    </row>
    <row r="48" spans="1:47" ht="14.25">
      <c r="A48" s="300"/>
      <c r="B48" s="300"/>
      <c r="C48" s="302"/>
      <c r="D48" s="104" t="s">
        <v>110</v>
      </c>
      <c r="F48" s="103" t="s">
        <v>105</v>
      </c>
      <c r="G48" s="150">
        <v>0</v>
      </c>
      <c r="H48" s="151">
        <v>0</v>
      </c>
      <c r="I48" s="151">
        <v>0</v>
      </c>
      <c r="J48" s="151">
        <v>0</v>
      </c>
      <c r="K48" s="151">
        <v>0</v>
      </c>
      <c r="L48" s="151">
        <v>0</v>
      </c>
      <c r="M48" s="151">
        <v>0</v>
      </c>
      <c r="N48" s="151">
        <v>0</v>
      </c>
      <c r="O48" s="151">
        <v>0</v>
      </c>
      <c r="P48" s="151">
        <v>0</v>
      </c>
      <c r="Q48" s="35">
        <f t="shared" si="11"/>
        <v>0</v>
      </c>
      <c r="S48" s="103" t="str">
        <f t="shared" ca="1" si="17"/>
        <v>#</v>
      </c>
      <c r="T48" s="106">
        <v>0</v>
      </c>
      <c r="V48" s="103" t="str">
        <f t="shared" ca="1" si="18"/>
        <v>#</v>
      </c>
      <c r="W48" s="150">
        <v>0</v>
      </c>
      <c r="X48" s="151">
        <v>0</v>
      </c>
      <c r="Y48" s="151">
        <v>0</v>
      </c>
      <c r="Z48" s="151">
        <v>0</v>
      </c>
      <c r="AA48" s="151">
        <v>0</v>
      </c>
      <c r="AB48" s="151">
        <v>0</v>
      </c>
      <c r="AC48" s="151">
        <v>0</v>
      </c>
      <c r="AD48" s="151">
        <v>0</v>
      </c>
      <c r="AE48" s="151">
        <v>0</v>
      </c>
      <c r="AF48" s="151">
        <v>0</v>
      </c>
      <c r="AG48" s="35">
        <f t="shared" si="12"/>
        <v>0</v>
      </c>
      <c r="AI48" s="103" t="str">
        <f t="shared" ca="1" si="19"/>
        <v>#</v>
      </c>
      <c r="AJ48" s="150">
        <v>0</v>
      </c>
      <c r="AK48" s="151">
        <v>0</v>
      </c>
      <c r="AL48" s="151">
        <v>0</v>
      </c>
      <c r="AM48" s="151">
        <v>0</v>
      </c>
      <c r="AN48" s="151">
        <v>0</v>
      </c>
      <c r="AO48" s="151">
        <v>0</v>
      </c>
      <c r="AP48" s="151">
        <v>0</v>
      </c>
      <c r="AQ48" s="151">
        <v>0</v>
      </c>
      <c r="AR48" s="151">
        <v>0</v>
      </c>
      <c r="AS48" s="151">
        <v>0</v>
      </c>
      <c r="AT48" s="35">
        <f t="shared" si="13"/>
        <v>0</v>
      </c>
      <c r="AU48" s="103" t="str">
        <f t="shared" si="20"/>
        <v>OK</v>
      </c>
    </row>
    <row r="49" spans="1:47" ht="14.25">
      <c r="A49" s="300"/>
      <c r="B49" s="300"/>
      <c r="C49" s="302"/>
      <c r="D49" s="104" t="str">
        <f>D28</f>
        <v>Indirect Intervention</v>
      </c>
      <c r="F49" s="103" t="s">
        <v>105</v>
      </c>
      <c r="G49" s="150">
        <v>0</v>
      </c>
      <c r="H49" s="151">
        <v>0</v>
      </c>
      <c r="I49" s="151">
        <v>0</v>
      </c>
      <c r="J49" s="151">
        <v>0</v>
      </c>
      <c r="K49" s="151">
        <v>0</v>
      </c>
      <c r="L49" s="151">
        <v>0</v>
      </c>
      <c r="M49" s="151">
        <v>0</v>
      </c>
      <c r="N49" s="151">
        <v>0</v>
      </c>
      <c r="O49" s="151">
        <v>0</v>
      </c>
      <c r="P49" s="151">
        <v>0</v>
      </c>
      <c r="Q49" s="35">
        <f t="shared" si="11"/>
        <v>0</v>
      </c>
      <c r="S49" s="103" t="str">
        <f t="shared" ca="1" si="17"/>
        <v>#</v>
      </c>
      <c r="T49" s="106">
        <v>0</v>
      </c>
      <c r="V49" s="103" t="str">
        <f t="shared" ca="1" si="18"/>
        <v>#</v>
      </c>
      <c r="W49" s="150">
        <v>0</v>
      </c>
      <c r="X49" s="151">
        <v>0</v>
      </c>
      <c r="Y49" s="151">
        <v>0</v>
      </c>
      <c r="Z49" s="151">
        <v>0</v>
      </c>
      <c r="AA49" s="151">
        <v>0</v>
      </c>
      <c r="AB49" s="151">
        <v>0</v>
      </c>
      <c r="AC49" s="151">
        <v>0</v>
      </c>
      <c r="AD49" s="151">
        <v>0</v>
      </c>
      <c r="AE49" s="151">
        <v>0</v>
      </c>
      <c r="AF49" s="151">
        <v>0</v>
      </c>
      <c r="AG49" s="35">
        <f t="shared" si="12"/>
        <v>0</v>
      </c>
      <c r="AI49" s="103" t="str">
        <f t="shared" ca="1" si="19"/>
        <v>#</v>
      </c>
      <c r="AJ49" s="150">
        <v>0</v>
      </c>
      <c r="AK49" s="151">
        <v>0</v>
      </c>
      <c r="AL49" s="151">
        <v>0</v>
      </c>
      <c r="AM49" s="151">
        <v>0</v>
      </c>
      <c r="AN49" s="151">
        <v>0</v>
      </c>
      <c r="AO49" s="151">
        <v>0</v>
      </c>
      <c r="AP49" s="151">
        <v>0</v>
      </c>
      <c r="AQ49" s="151">
        <v>0</v>
      </c>
      <c r="AR49" s="151">
        <v>0</v>
      </c>
      <c r="AS49" s="151">
        <v>0</v>
      </c>
      <c r="AT49" s="35">
        <f t="shared" si="13"/>
        <v>0</v>
      </c>
      <c r="AU49" s="103" t="str">
        <f t="shared" si="20"/>
        <v>OK</v>
      </c>
    </row>
    <row r="50" spans="1:47" ht="14.25">
      <c r="A50" s="300"/>
      <c r="B50" s="300"/>
      <c r="C50" s="302"/>
      <c r="D50" s="104" t="s">
        <v>109</v>
      </c>
      <c r="F50" s="103" t="s">
        <v>105</v>
      </c>
      <c r="G50" s="34"/>
      <c r="H50" s="34"/>
      <c r="I50" s="34"/>
      <c r="J50" s="34"/>
      <c r="K50" s="34"/>
      <c r="L50" s="34"/>
      <c r="M50" s="34"/>
      <c r="N50" s="34"/>
      <c r="O50" s="34"/>
      <c r="P50" s="34"/>
      <c r="Q50" s="35">
        <f t="shared" si="11"/>
        <v>0</v>
      </c>
      <c r="S50" s="103" t="str">
        <f t="shared" ca="1" si="17"/>
        <v>#</v>
      </c>
      <c r="T50" s="34"/>
      <c r="V50" s="103" t="str">
        <f t="shared" ca="1" si="18"/>
        <v>#</v>
      </c>
      <c r="W50" s="34"/>
      <c r="X50" s="34"/>
      <c r="Y50" s="34"/>
      <c r="Z50" s="34"/>
      <c r="AA50" s="34"/>
      <c r="AB50" s="34"/>
      <c r="AC50" s="34"/>
      <c r="AD50" s="34"/>
      <c r="AE50" s="34"/>
      <c r="AF50" s="34"/>
      <c r="AG50" s="35">
        <f t="shared" si="12"/>
        <v>0</v>
      </c>
      <c r="AI50" s="103" t="str">
        <f t="shared" ca="1" si="19"/>
        <v>#</v>
      </c>
      <c r="AJ50" s="34"/>
      <c r="AK50" s="34"/>
      <c r="AL50" s="34"/>
      <c r="AM50" s="34"/>
      <c r="AN50" s="34"/>
      <c r="AO50" s="34"/>
      <c r="AP50" s="34"/>
      <c r="AQ50" s="34"/>
      <c r="AR50" s="34"/>
      <c r="AS50" s="34"/>
      <c r="AT50" s="35">
        <f t="shared" si="13"/>
        <v>0</v>
      </c>
      <c r="AU50" s="103" t="str">
        <f t="shared" si="20"/>
        <v>OK</v>
      </c>
    </row>
    <row r="51" spans="1:47" ht="14.25">
      <c r="A51" s="300"/>
      <c r="B51" s="300"/>
      <c r="C51" s="302"/>
      <c r="D51" s="104" t="s">
        <v>108</v>
      </c>
      <c r="F51" s="103" t="s">
        <v>105</v>
      </c>
      <c r="G51" s="34"/>
      <c r="H51" s="34"/>
      <c r="I51" s="34"/>
      <c r="J51" s="34"/>
      <c r="K51" s="34"/>
      <c r="L51" s="34"/>
      <c r="M51" s="34"/>
      <c r="N51" s="34"/>
      <c r="O51" s="34"/>
      <c r="P51" s="34"/>
      <c r="Q51" s="35">
        <f t="shared" si="11"/>
        <v>0</v>
      </c>
      <c r="S51" s="103" t="str">
        <f t="shared" ca="1" si="17"/>
        <v>#</v>
      </c>
      <c r="T51" s="34"/>
      <c r="V51" s="103" t="str">
        <f t="shared" ca="1" si="18"/>
        <v>#</v>
      </c>
      <c r="W51" s="34"/>
      <c r="X51" s="34"/>
      <c r="Y51" s="34"/>
      <c r="Z51" s="34"/>
      <c r="AA51" s="34"/>
      <c r="AB51" s="34"/>
      <c r="AC51" s="34"/>
      <c r="AD51" s="34"/>
      <c r="AE51" s="34"/>
      <c r="AF51" s="34"/>
      <c r="AG51" s="35">
        <f t="shared" si="12"/>
        <v>0</v>
      </c>
      <c r="AI51" s="103" t="str">
        <f t="shared" ca="1" si="19"/>
        <v>#</v>
      </c>
      <c r="AJ51" s="34"/>
      <c r="AK51" s="34"/>
      <c r="AL51" s="34"/>
      <c r="AM51" s="34"/>
      <c r="AN51" s="34"/>
      <c r="AO51" s="34"/>
      <c r="AP51" s="34"/>
      <c r="AQ51" s="34"/>
      <c r="AR51" s="34"/>
      <c r="AS51" s="34"/>
      <c r="AT51" s="35">
        <f t="shared" si="13"/>
        <v>0</v>
      </c>
      <c r="AU51" s="103" t="str">
        <f t="shared" si="20"/>
        <v>OK</v>
      </c>
    </row>
    <row r="52" spans="1:47" ht="14.25">
      <c r="A52" s="300"/>
      <c r="B52" s="300"/>
      <c r="C52" s="302"/>
      <c r="D52" s="104" t="s">
        <v>58</v>
      </c>
      <c r="F52" s="103" t="s">
        <v>105</v>
      </c>
      <c r="G52" s="34"/>
      <c r="H52" s="34"/>
      <c r="I52" s="34"/>
      <c r="J52" s="34"/>
      <c r="K52" s="34"/>
      <c r="L52" s="34"/>
      <c r="M52" s="34"/>
      <c r="N52" s="34"/>
      <c r="O52" s="34"/>
      <c r="P52" s="34"/>
      <c r="Q52" s="35">
        <f t="shared" si="11"/>
        <v>0</v>
      </c>
      <c r="S52" s="103" t="str">
        <f t="shared" ca="1" si="17"/>
        <v>#</v>
      </c>
      <c r="T52" s="34"/>
      <c r="V52" s="103" t="str">
        <f t="shared" ca="1" si="18"/>
        <v>#</v>
      </c>
      <c r="W52" s="34"/>
      <c r="X52" s="34"/>
      <c r="Y52" s="34"/>
      <c r="Z52" s="34"/>
      <c r="AA52" s="34"/>
      <c r="AB52" s="34"/>
      <c r="AC52" s="34"/>
      <c r="AD52" s="34"/>
      <c r="AE52" s="34"/>
      <c r="AF52" s="34"/>
      <c r="AG52" s="35">
        <f t="shared" si="12"/>
        <v>0</v>
      </c>
      <c r="AI52" s="103" t="str">
        <f t="shared" ca="1" si="19"/>
        <v>#</v>
      </c>
      <c r="AJ52" s="34"/>
      <c r="AK52" s="34"/>
      <c r="AL52" s="34"/>
      <c r="AM52" s="34"/>
      <c r="AN52" s="34"/>
      <c r="AO52" s="34"/>
      <c r="AP52" s="34"/>
      <c r="AQ52" s="34"/>
      <c r="AR52" s="34"/>
      <c r="AS52" s="34"/>
      <c r="AT52" s="35">
        <f t="shared" si="13"/>
        <v>0</v>
      </c>
      <c r="AU52" s="103" t="str">
        <f t="shared" si="20"/>
        <v>OK</v>
      </c>
    </row>
    <row r="53" spans="1:47" ht="14.25">
      <c r="A53" s="300"/>
      <c r="B53" s="300"/>
      <c r="C53" s="302"/>
      <c r="D53" s="104" t="s">
        <v>107</v>
      </c>
      <c r="F53" s="103" t="s">
        <v>105</v>
      </c>
      <c r="G53" s="34"/>
      <c r="H53" s="34"/>
      <c r="I53" s="34"/>
      <c r="J53" s="34"/>
      <c r="K53" s="34"/>
      <c r="L53" s="34"/>
      <c r="M53" s="34"/>
      <c r="N53" s="34"/>
      <c r="O53" s="34"/>
      <c r="P53" s="34"/>
      <c r="Q53" s="35">
        <f t="shared" si="11"/>
        <v>0</v>
      </c>
      <c r="S53" s="103" t="str">
        <f t="shared" ca="1" si="17"/>
        <v>#</v>
      </c>
      <c r="T53" s="34"/>
      <c r="V53" s="103" t="str">
        <f t="shared" ca="1" si="18"/>
        <v>#</v>
      </c>
      <c r="W53" s="34"/>
      <c r="X53" s="34"/>
      <c r="Y53" s="34"/>
      <c r="Z53" s="34"/>
      <c r="AA53" s="34"/>
      <c r="AB53" s="34"/>
      <c r="AC53" s="34"/>
      <c r="AD53" s="34"/>
      <c r="AE53" s="34"/>
      <c r="AF53" s="34"/>
      <c r="AG53" s="35">
        <f t="shared" si="12"/>
        <v>0</v>
      </c>
      <c r="AI53" s="103" t="str">
        <f t="shared" ca="1" si="19"/>
        <v>#</v>
      </c>
      <c r="AJ53" s="34"/>
      <c r="AK53" s="34"/>
      <c r="AL53" s="34"/>
      <c r="AM53" s="34"/>
      <c r="AN53" s="34"/>
      <c r="AO53" s="34"/>
      <c r="AP53" s="34"/>
      <c r="AQ53" s="34"/>
      <c r="AR53" s="34"/>
      <c r="AS53" s="34"/>
      <c r="AT53" s="35">
        <f t="shared" si="13"/>
        <v>0</v>
      </c>
      <c r="AU53" s="103" t="str">
        <f t="shared" si="20"/>
        <v>OK</v>
      </c>
    </row>
    <row r="54" spans="1:47" ht="14.25">
      <c r="A54" s="300"/>
      <c r="B54" s="300"/>
      <c r="C54" s="302"/>
      <c r="D54" s="104" t="s">
        <v>106</v>
      </c>
      <c r="F54" s="103" t="s">
        <v>105</v>
      </c>
      <c r="G54" s="150">
        <v>0</v>
      </c>
      <c r="H54" s="151">
        <v>0</v>
      </c>
      <c r="I54" s="151">
        <v>0</v>
      </c>
      <c r="J54" s="151">
        <v>0</v>
      </c>
      <c r="K54" s="151">
        <v>0</v>
      </c>
      <c r="L54" s="151">
        <v>0</v>
      </c>
      <c r="M54" s="151">
        <v>0</v>
      </c>
      <c r="N54" s="151">
        <v>0</v>
      </c>
      <c r="O54" s="151">
        <v>0</v>
      </c>
      <c r="P54" s="151">
        <v>0</v>
      </c>
      <c r="Q54" s="35">
        <f t="shared" si="11"/>
        <v>0</v>
      </c>
      <c r="S54" s="103" t="str">
        <f t="shared" ca="1" si="17"/>
        <v>#</v>
      </c>
      <c r="T54" s="106">
        <v>0</v>
      </c>
      <c r="V54" s="103" t="str">
        <f t="shared" ca="1" si="18"/>
        <v>#</v>
      </c>
      <c r="W54" s="150">
        <v>0</v>
      </c>
      <c r="X54" s="151">
        <v>0</v>
      </c>
      <c r="Y54" s="151">
        <v>0</v>
      </c>
      <c r="Z54" s="151">
        <v>0</v>
      </c>
      <c r="AA54" s="151">
        <v>0</v>
      </c>
      <c r="AB54" s="151">
        <v>0</v>
      </c>
      <c r="AC54" s="151">
        <v>0</v>
      </c>
      <c r="AD54" s="151">
        <v>0</v>
      </c>
      <c r="AE54" s="151">
        <v>0</v>
      </c>
      <c r="AF54" s="151">
        <v>0</v>
      </c>
      <c r="AG54" s="35">
        <f t="shared" si="12"/>
        <v>0</v>
      </c>
      <c r="AI54" s="103" t="str">
        <f t="shared" ca="1" si="19"/>
        <v>#</v>
      </c>
      <c r="AJ54" s="150">
        <v>0</v>
      </c>
      <c r="AK54" s="151">
        <v>0</v>
      </c>
      <c r="AL54" s="151">
        <v>0</v>
      </c>
      <c r="AM54" s="151">
        <v>0</v>
      </c>
      <c r="AN54" s="151">
        <v>0</v>
      </c>
      <c r="AO54" s="151">
        <v>0</v>
      </c>
      <c r="AP54" s="151">
        <v>0</v>
      </c>
      <c r="AQ54" s="151">
        <v>0</v>
      </c>
      <c r="AR54" s="151">
        <v>0</v>
      </c>
      <c r="AS54" s="151">
        <v>0</v>
      </c>
      <c r="AT54" s="35">
        <f t="shared" si="13"/>
        <v>0</v>
      </c>
      <c r="AU54" s="103" t="str">
        <f t="shared" si="20"/>
        <v>OK</v>
      </c>
    </row>
    <row r="55" spans="1:47" ht="14.25">
      <c r="A55" s="301"/>
      <c r="B55" s="301"/>
      <c r="C55" s="105" t="s">
        <v>224</v>
      </c>
      <c r="D55" s="104"/>
      <c r="F55" s="103" t="s">
        <v>105</v>
      </c>
      <c r="G55" s="35">
        <f t="shared" ref="G55:P55" si="21">SUM(G37:G54)</f>
        <v>4.7393076446058217E-2</v>
      </c>
      <c r="H55" s="35">
        <f t="shared" si="21"/>
        <v>3.5369732677960828</v>
      </c>
      <c r="I55" s="35">
        <f t="shared" si="21"/>
        <v>3.0986470474650294</v>
      </c>
      <c r="J55" s="35">
        <f t="shared" si="21"/>
        <v>0</v>
      </c>
      <c r="K55" s="35">
        <f t="shared" si="21"/>
        <v>1.8383936639966807</v>
      </c>
      <c r="L55" s="35">
        <f t="shared" si="21"/>
        <v>0</v>
      </c>
      <c r="M55" s="35">
        <f t="shared" si="21"/>
        <v>2.6274568769516646</v>
      </c>
      <c r="N55" s="35">
        <f t="shared" si="21"/>
        <v>0</v>
      </c>
      <c r="O55" s="35">
        <f t="shared" si="21"/>
        <v>0</v>
      </c>
      <c r="P55" s="35">
        <f t="shared" si="21"/>
        <v>0</v>
      </c>
      <c r="Q55" s="94">
        <f>SUM(G55:P55)</f>
        <v>11.148863932655516</v>
      </c>
      <c r="S55" s="103" t="str">
        <f t="shared" ca="1" si="17"/>
        <v>#</v>
      </c>
      <c r="T55" s="103"/>
      <c r="V55" s="103" t="str">
        <f t="shared" ca="1" si="18"/>
        <v>#</v>
      </c>
      <c r="W55" s="35">
        <f t="shared" ref="W55:AF55" si="22">SUM(W37:W54)</f>
        <v>1</v>
      </c>
      <c r="X55" s="35">
        <f t="shared" si="22"/>
        <v>26</v>
      </c>
      <c r="Y55" s="35">
        <f t="shared" si="22"/>
        <v>8</v>
      </c>
      <c r="Z55" s="35">
        <f t="shared" si="22"/>
        <v>0</v>
      </c>
      <c r="AA55" s="35">
        <f t="shared" si="22"/>
        <v>2</v>
      </c>
      <c r="AB55" s="35">
        <f t="shared" si="22"/>
        <v>0</v>
      </c>
      <c r="AC55" s="35">
        <f t="shared" si="22"/>
        <v>2</v>
      </c>
      <c r="AD55" s="35">
        <f t="shared" si="22"/>
        <v>0</v>
      </c>
      <c r="AE55" s="35">
        <f t="shared" si="22"/>
        <v>0</v>
      </c>
      <c r="AF55" s="35">
        <f t="shared" si="22"/>
        <v>0</v>
      </c>
      <c r="AG55" s="94">
        <f t="shared" si="12"/>
        <v>39</v>
      </c>
      <c r="AI55" s="103" t="str">
        <f t="shared" ca="1" si="19"/>
        <v>#</v>
      </c>
      <c r="AJ55" s="35">
        <f t="shared" ref="AJ55:AS55" si="23">SUM(AJ37:AJ54)</f>
        <v>20</v>
      </c>
      <c r="AK55" s="35">
        <f t="shared" si="23"/>
        <v>3</v>
      </c>
      <c r="AL55" s="35">
        <f t="shared" si="23"/>
        <v>0</v>
      </c>
      <c r="AM55" s="35">
        <f t="shared" si="23"/>
        <v>3</v>
      </c>
      <c r="AN55" s="35">
        <f t="shared" si="23"/>
        <v>1</v>
      </c>
      <c r="AO55" s="35">
        <f t="shared" si="23"/>
        <v>3</v>
      </c>
      <c r="AP55" s="35">
        <f t="shared" si="23"/>
        <v>4</v>
      </c>
      <c r="AQ55" s="35">
        <f t="shared" si="23"/>
        <v>5</v>
      </c>
      <c r="AR55" s="35">
        <f t="shared" si="23"/>
        <v>0</v>
      </c>
      <c r="AS55" s="35">
        <f t="shared" si="23"/>
        <v>0</v>
      </c>
      <c r="AT55" s="94">
        <f t="shared" si="13"/>
        <v>39</v>
      </c>
      <c r="AU55" s="103" t="str">
        <f t="shared" si="20"/>
        <v>OK</v>
      </c>
    </row>
  </sheetData>
  <mergeCells count="6">
    <mergeCell ref="A14:A34"/>
    <mergeCell ref="B14:B34"/>
    <mergeCell ref="C17:C33"/>
    <mergeCell ref="A35:A55"/>
    <mergeCell ref="B35:B55"/>
    <mergeCell ref="C38:C5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8" tint="-0.249977111117893"/>
  </sheetPr>
  <dimension ref="A1:G96"/>
  <sheetViews>
    <sheetView workbookViewId="0"/>
  </sheetViews>
  <sheetFormatPr defaultColWidth="9" defaultRowHeight="12.75"/>
  <cols>
    <col min="1" max="1" width="12" style="49" customWidth="1"/>
    <col min="2" max="2" width="53" style="49" customWidth="1"/>
    <col min="3" max="3" width="16" style="50" bestFit="1" customWidth="1"/>
    <col min="4" max="4" width="9.28515625" style="50" customWidth="1"/>
    <col min="5" max="5" width="16" style="49" customWidth="1"/>
    <col min="6" max="6" width="53" style="49" customWidth="1"/>
    <col min="7" max="7" width="19.140625" style="49" customWidth="1"/>
    <col min="8" max="46" width="9" style="49"/>
    <col min="47" max="47" width="9.42578125" style="49" bestFit="1" customWidth="1"/>
    <col min="48" max="16384" width="9" style="49"/>
  </cols>
  <sheetData>
    <row r="1" spans="1:7" ht="24.75">
      <c r="A1" s="1" t="str">
        <f>N0_Cover!A1</f>
        <v>RIIO-2 Business Plan Data Template</v>
      </c>
      <c r="B1" s="2"/>
      <c r="C1" s="2"/>
      <c r="D1" s="2"/>
      <c r="E1" s="2"/>
      <c r="F1" s="73"/>
      <c r="G1" s="2"/>
    </row>
    <row r="2" spans="1:7" s="62" customFormat="1" ht="22.5">
      <c r="A2" s="1" t="str">
        <f>N0_Cover!$B$12</f>
        <v>Scottish Power Transmission</v>
      </c>
      <c r="B2" s="4"/>
      <c r="C2" s="4"/>
      <c r="D2" s="4"/>
      <c r="E2" s="4"/>
      <c r="F2" s="4"/>
      <c r="G2" s="4"/>
    </row>
    <row r="3" spans="1:7" s="48" customFormat="1" ht="19.5">
      <c r="A3" s="5" t="str">
        <f>"Workbook " &amp; N0_Cover!$B$14</f>
        <v>Workbook N: NARM</v>
      </c>
      <c r="B3" s="6"/>
      <c r="C3" s="6"/>
      <c r="D3" s="6"/>
      <c r="E3" s="6"/>
      <c r="F3" s="6"/>
      <c r="G3" s="6"/>
    </row>
    <row r="4" spans="1:7" s="48" customFormat="1" ht="19.5">
      <c r="A4" s="7" t="str">
        <f>"Submission Version " &amp; N0_Cover!$B$15 &amp; " - Submitted on " &amp; TEXT(N0_Cover!$B$16,"dd mmm yyyy")</f>
        <v>Submission Version 3.0 - Submitted on 09 Dec 2019</v>
      </c>
      <c r="B4" s="8"/>
      <c r="C4" s="8"/>
      <c r="D4" s="8"/>
      <c r="E4" s="8"/>
      <c r="F4" s="8"/>
      <c r="G4" s="8"/>
    </row>
    <row r="5" spans="1:7" s="48" customFormat="1" ht="19.5">
      <c r="A5" s="7" t="str">
        <f>"Template Version: " &amp; N0_Cover!$B$11</f>
        <v>Template Version: v3.0</v>
      </c>
      <c r="B5" s="8"/>
      <c r="C5" s="8"/>
      <c r="D5" s="8"/>
      <c r="E5" s="8"/>
      <c r="F5" s="8"/>
      <c r="G5" s="8"/>
    </row>
    <row r="6" spans="1:7" s="47" customFormat="1" ht="19.5">
      <c r="A6" s="5" t="str">
        <f ca="1">"Sheet: " &amp;VLOOKUP(RIGHT(CELL("filename",A1),LEN(CELL("filename",A1))-FIND("]",CELL("filename",A1))),'N0.1_Contents'!$A$11:$B$87,2,FALSE)</f>
        <v>Sheet: N0.3 Template Version History</v>
      </c>
      <c r="B6" s="6"/>
      <c r="C6" s="6"/>
      <c r="D6" s="6"/>
      <c r="E6" s="6"/>
      <c r="F6" s="6"/>
      <c r="G6" s="6"/>
    </row>
    <row r="7" spans="1:7" ht="18">
      <c r="A7" s="7" t="str">
        <f>"Prices Base: " &amp; 'N0.5_Data_Constants'!C13</f>
        <v>Prices Base: 2018/19</v>
      </c>
      <c r="B7" s="8"/>
      <c r="C7" s="8"/>
      <c r="D7" s="8"/>
      <c r="E7" s="8"/>
      <c r="F7" s="8"/>
      <c r="G7" s="8"/>
    </row>
    <row r="8" spans="1:7" s="160" customFormat="1">
      <c r="A8" s="171" t="str">
        <f>"Error Checks: " &amp; IF(ISERROR(MATCH("Error",$A$9:$G$9,0)),"OK","Error")</f>
        <v>Error Checks: OK</v>
      </c>
      <c r="B8" s="172"/>
      <c r="C8" s="172"/>
      <c r="D8" s="172"/>
      <c r="E8" s="172"/>
      <c r="F8" s="172"/>
      <c r="G8" s="172"/>
    </row>
    <row r="9" spans="1:7" s="160" customFormat="1">
      <c r="A9" s="178" t="str">
        <f t="shared" ref="A9:G9" si="0">IF(ISERROR(MATCH("Error",A10:A171,0)),"-","Error")</f>
        <v>-</v>
      </c>
      <c r="B9" s="178" t="str">
        <f t="shared" si="0"/>
        <v>-</v>
      </c>
      <c r="C9" s="178" t="str">
        <f t="shared" si="0"/>
        <v>-</v>
      </c>
      <c r="D9" s="178" t="str">
        <f t="shared" si="0"/>
        <v>-</v>
      </c>
      <c r="E9" s="178" t="str">
        <f t="shared" si="0"/>
        <v>-</v>
      </c>
      <c r="F9" s="178" t="str">
        <f t="shared" si="0"/>
        <v>-</v>
      </c>
      <c r="G9" s="178" t="str">
        <f t="shared" si="0"/>
        <v>-</v>
      </c>
    </row>
    <row r="12" spans="1:7" ht="14.25" customHeight="1">
      <c r="A12" s="268" t="s">
        <v>183</v>
      </c>
      <c r="B12" s="268"/>
      <c r="C12" s="269"/>
      <c r="D12" s="270" t="s">
        <v>184</v>
      </c>
      <c r="E12" s="268"/>
      <c r="F12" s="268"/>
      <c r="G12" s="268"/>
    </row>
    <row r="13" spans="1:7" ht="28.5" customHeight="1">
      <c r="A13" s="138" t="s">
        <v>173</v>
      </c>
      <c r="B13" s="138" t="s">
        <v>175</v>
      </c>
      <c r="C13" s="145" t="s">
        <v>182</v>
      </c>
      <c r="D13" s="143" t="s">
        <v>177</v>
      </c>
      <c r="E13" s="139" t="s">
        <v>176</v>
      </c>
      <c r="F13" s="138" t="s">
        <v>179</v>
      </c>
      <c r="G13" s="138" t="s">
        <v>187</v>
      </c>
    </row>
    <row r="14" spans="1:7" ht="15">
      <c r="A14" s="140" t="s">
        <v>174</v>
      </c>
      <c r="B14" s="141" t="s">
        <v>189</v>
      </c>
      <c r="C14" s="146">
        <v>43490</v>
      </c>
      <c r="D14" s="148"/>
      <c r="E14" s="140"/>
      <c r="F14" s="141"/>
      <c r="G14" s="142"/>
    </row>
    <row r="15" spans="1:7" ht="15">
      <c r="A15" s="135" t="s">
        <v>174</v>
      </c>
      <c r="B15" s="136"/>
      <c r="C15" s="147"/>
      <c r="D15" s="144"/>
      <c r="E15" s="135"/>
      <c r="F15" s="136"/>
      <c r="G15" s="137"/>
    </row>
    <row r="16" spans="1:7" ht="15">
      <c r="A16" s="140" t="s">
        <v>185</v>
      </c>
      <c r="B16" s="141" t="s">
        <v>180</v>
      </c>
      <c r="C16" s="146">
        <v>43518</v>
      </c>
      <c r="D16" s="148"/>
      <c r="E16" s="140"/>
      <c r="F16" s="141"/>
      <c r="G16" s="142"/>
    </row>
    <row r="17" spans="1:7" ht="15">
      <c r="A17" s="135" t="s">
        <v>185</v>
      </c>
      <c r="B17" s="136"/>
      <c r="C17" s="147"/>
      <c r="D17" s="144">
        <v>1</v>
      </c>
      <c r="E17" s="135"/>
      <c r="F17" s="136" t="s">
        <v>186</v>
      </c>
      <c r="G17" s="137" t="s">
        <v>188</v>
      </c>
    </row>
    <row r="18" spans="1:7" ht="15">
      <c r="A18" s="140" t="s">
        <v>204</v>
      </c>
      <c r="B18" s="141" t="s">
        <v>178</v>
      </c>
      <c r="C18" s="146" t="s">
        <v>96</v>
      </c>
      <c r="D18" s="148"/>
      <c r="E18" s="140"/>
      <c r="F18" s="141"/>
      <c r="G18" s="142"/>
    </row>
    <row r="19" spans="1:7" ht="15">
      <c r="A19" s="135" t="s">
        <v>204</v>
      </c>
      <c r="B19" s="136"/>
      <c r="C19" s="147"/>
      <c r="D19" s="144"/>
      <c r="E19" s="135"/>
      <c r="F19" s="136"/>
      <c r="G19" s="137"/>
    </row>
    <row r="20" spans="1:7" ht="15">
      <c r="A20" s="140" t="s">
        <v>181</v>
      </c>
      <c r="B20" s="141" t="s">
        <v>190</v>
      </c>
      <c r="C20" s="146">
        <v>43550</v>
      </c>
      <c r="D20" s="148"/>
      <c r="E20" s="140"/>
      <c r="F20" s="141"/>
      <c r="G20" s="142"/>
    </row>
    <row r="21" spans="1:7" ht="15">
      <c r="A21" s="135" t="s">
        <v>181</v>
      </c>
      <c r="B21" s="136"/>
      <c r="C21" s="147"/>
      <c r="D21" s="144">
        <f>MAX(D$13:D20)+1</f>
        <v>2</v>
      </c>
      <c r="E21" s="135" t="s">
        <v>191</v>
      </c>
      <c r="F21" s="136" t="s">
        <v>192</v>
      </c>
      <c r="G21" s="137" t="s">
        <v>188</v>
      </c>
    </row>
    <row r="22" spans="1:7" ht="30">
      <c r="A22" s="135" t="s">
        <v>181</v>
      </c>
      <c r="B22" s="136"/>
      <c r="C22" s="147"/>
      <c r="D22" s="144">
        <f>MAX(D$13:D21)+1</f>
        <v>3</v>
      </c>
      <c r="E22" s="135" t="s">
        <v>193</v>
      </c>
      <c r="F22" s="136" t="s">
        <v>200</v>
      </c>
      <c r="G22" s="137" t="s">
        <v>188</v>
      </c>
    </row>
    <row r="23" spans="1:7" ht="45">
      <c r="A23" s="135" t="s">
        <v>181</v>
      </c>
      <c r="B23" s="136"/>
      <c r="C23" s="147"/>
      <c r="D23" s="144">
        <f>MAX(D$13:D22)+1</f>
        <v>4</v>
      </c>
      <c r="E23" s="135" t="s">
        <v>194</v>
      </c>
      <c r="F23" s="136" t="s">
        <v>195</v>
      </c>
      <c r="G23" s="137" t="s">
        <v>188</v>
      </c>
    </row>
    <row r="24" spans="1:7" ht="30">
      <c r="A24" s="135" t="s">
        <v>181</v>
      </c>
      <c r="B24" s="136"/>
      <c r="C24" s="147"/>
      <c r="D24" s="144">
        <f>MAX(D$13:D23)+1</f>
        <v>5</v>
      </c>
      <c r="E24" s="135" t="s">
        <v>196</v>
      </c>
      <c r="F24" s="136" t="s">
        <v>197</v>
      </c>
      <c r="G24" s="137" t="s">
        <v>188</v>
      </c>
    </row>
    <row r="25" spans="1:7" ht="45">
      <c r="A25" s="135" t="s">
        <v>181</v>
      </c>
      <c r="B25" s="136"/>
      <c r="C25" s="147"/>
      <c r="D25" s="144">
        <f>MAX(D$13:D24)+1</f>
        <v>6</v>
      </c>
      <c r="E25" s="135" t="s">
        <v>199</v>
      </c>
      <c r="F25" s="136" t="s">
        <v>198</v>
      </c>
      <c r="G25" s="137" t="s">
        <v>188</v>
      </c>
    </row>
    <row r="26" spans="1:7" ht="30">
      <c r="A26" s="135" t="s">
        <v>181</v>
      </c>
      <c r="B26" s="136"/>
      <c r="C26" s="147"/>
      <c r="D26" s="144">
        <f>MAX(D$13:D25)+1</f>
        <v>7</v>
      </c>
      <c r="E26" s="135" t="s">
        <v>201</v>
      </c>
      <c r="F26" s="136" t="s">
        <v>202</v>
      </c>
      <c r="G26" s="137"/>
    </row>
    <row r="27" spans="1:7" ht="45">
      <c r="A27" s="135" t="s">
        <v>181</v>
      </c>
      <c r="B27" s="136"/>
      <c r="C27" s="147"/>
      <c r="D27" s="144">
        <f>MAX(D$13:D26)+1</f>
        <v>8</v>
      </c>
      <c r="E27" s="135" t="s">
        <v>203</v>
      </c>
      <c r="F27" s="136" t="s">
        <v>547</v>
      </c>
      <c r="G27" s="137" t="s">
        <v>188</v>
      </c>
    </row>
    <row r="28" spans="1:7" ht="15">
      <c r="A28" s="140" t="s">
        <v>283</v>
      </c>
      <c r="B28" s="141" t="s">
        <v>304</v>
      </c>
      <c r="C28" s="146" t="s">
        <v>96</v>
      </c>
      <c r="D28" s="148"/>
      <c r="E28" s="140"/>
      <c r="F28" s="141"/>
      <c r="G28" s="142"/>
    </row>
    <row r="29" spans="1:7" ht="15">
      <c r="A29" s="135"/>
      <c r="B29" s="136"/>
      <c r="C29" s="147"/>
      <c r="D29" s="144">
        <f>MAX(D$13:D28)+1</f>
        <v>9</v>
      </c>
      <c r="E29" s="135" t="s">
        <v>286</v>
      </c>
      <c r="F29" s="136" t="s">
        <v>287</v>
      </c>
      <c r="G29" s="137" t="s">
        <v>188</v>
      </c>
    </row>
    <row r="30" spans="1:7" ht="15">
      <c r="A30" s="135"/>
      <c r="B30" s="136"/>
      <c r="C30" s="147"/>
      <c r="D30" s="144">
        <f>MAX(D$13:D29)+1</f>
        <v>10</v>
      </c>
      <c r="E30" s="135" t="s">
        <v>191</v>
      </c>
      <c r="F30" s="136" t="s">
        <v>285</v>
      </c>
      <c r="G30" s="137" t="s">
        <v>188</v>
      </c>
    </row>
    <row r="31" spans="1:7" ht="15">
      <c r="A31" s="135"/>
      <c r="B31" s="136"/>
      <c r="C31" s="147"/>
      <c r="D31" s="144">
        <f>MAX(D$13:D30)+1</f>
        <v>11</v>
      </c>
      <c r="E31" s="135" t="s">
        <v>284</v>
      </c>
      <c r="F31" s="136" t="s">
        <v>288</v>
      </c>
      <c r="G31" s="137" t="s">
        <v>188</v>
      </c>
    </row>
    <row r="32" spans="1:7" ht="15">
      <c r="A32" s="135"/>
      <c r="B32" s="136"/>
      <c r="C32" s="147"/>
      <c r="D32" s="144">
        <f>MAX(D$13:D31)+1</f>
        <v>12</v>
      </c>
      <c r="E32" s="135" t="s">
        <v>289</v>
      </c>
      <c r="F32" s="136" t="s">
        <v>290</v>
      </c>
      <c r="G32" s="137" t="s">
        <v>188</v>
      </c>
    </row>
    <row r="33" spans="1:7" ht="15">
      <c r="A33" s="135"/>
      <c r="B33" s="136"/>
      <c r="C33" s="147"/>
      <c r="D33" s="144">
        <f>MAX(D$13:D32)+1</f>
        <v>13</v>
      </c>
      <c r="E33" s="135" t="s">
        <v>291</v>
      </c>
      <c r="F33" s="136" t="s">
        <v>292</v>
      </c>
      <c r="G33" s="137" t="s">
        <v>188</v>
      </c>
    </row>
    <row r="34" spans="1:7" ht="15">
      <c r="A34" s="135"/>
      <c r="B34" s="136"/>
      <c r="C34" s="147"/>
      <c r="D34" s="144">
        <f>MAX(D$13:D33)+1</f>
        <v>14</v>
      </c>
      <c r="E34" s="135" t="s">
        <v>293</v>
      </c>
      <c r="F34" s="136" t="s">
        <v>294</v>
      </c>
      <c r="G34" s="137" t="s">
        <v>188</v>
      </c>
    </row>
    <row r="35" spans="1:7" ht="15">
      <c r="A35" s="135"/>
      <c r="B35" s="136"/>
      <c r="C35" s="147"/>
      <c r="D35" s="144">
        <f>MAX(D$13:D34)+1</f>
        <v>15</v>
      </c>
      <c r="E35" s="135" t="s">
        <v>295</v>
      </c>
      <c r="F35" s="136" t="s">
        <v>296</v>
      </c>
      <c r="G35" s="137" t="s">
        <v>188</v>
      </c>
    </row>
    <row r="36" spans="1:7" ht="15">
      <c r="A36" s="135"/>
      <c r="B36" s="136"/>
      <c r="C36" s="147"/>
      <c r="D36" s="144">
        <f>MAX(D$13:D35)+1</f>
        <v>16</v>
      </c>
      <c r="E36" s="135" t="s">
        <v>297</v>
      </c>
      <c r="F36" s="136" t="s">
        <v>298</v>
      </c>
      <c r="G36" s="137" t="s">
        <v>188</v>
      </c>
    </row>
    <row r="37" spans="1:7" ht="15">
      <c r="A37" s="135"/>
      <c r="B37" s="136"/>
      <c r="C37" s="147"/>
      <c r="D37" s="144">
        <f>MAX(D$13:D36)+1</f>
        <v>17</v>
      </c>
      <c r="E37" s="135" t="s">
        <v>193</v>
      </c>
      <c r="F37" s="136" t="s">
        <v>299</v>
      </c>
      <c r="G37" s="137" t="s">
        <v>188</v>
      </c>
    </row>
    <row r="38" spans="1:7" ht="15">
      <c r="A38" s="135"/>
      <c r="B38" s="136"/>
      <c r="C38" s="147"/>
      <c r="D38" s="144">
        <f>MAX(D$13:D37)+1</f>
        <v>18</v>
      </c>
      <c r="E38" s="135" t="s">
        <v>300</v>
      </c>
      <c r="F38" s="136" t="s">
        <v>301</v>
      </c>
      <c r="G38" s="137" t="s">
        <v>188</v>
      </c>
    </row>
    <row r="39" spans="1:7" ht="30">
      <c r="A39" s="135"/>
      <c r="B39" s="136"/>
      <c r="C39" s="147"/>
      <c r="D39" s="144">
        <f>MAX(D$13:D38)+1</f>
        <v>19</v>
      </c>
      <c r="E39" s="135" t="s">
        <v>302</v>
      </c>
      <c r="F39" s="136" t="s">
        <v>303</v>
      </c>
      <c r="G39" s="137" t="s">
        <v>188</v>
      </c>
    </row>
    <row r="40" spans="1:7" ht="15">
      <c r="A40" s="140" t="s">
        <v>332</v>
      </c>
      <c r="B40" s="141" t="s">
        <v>333</v>
      </c>
      <c r="C40" s="146">
        <v>43556</v>
      </c>
      <c r="D40" s="148"/>
      <c r="E40" s="140"/>
      <c r="F40" s="141"/>
      <c r="G40" s="142"/>
    </row>
    <row r="41" spans="1:7" ht="15">
      <c r="A41" s="135"/>
      <c r="B41" s="136"/>
      <c r="C41" s="147"/>
      <c r="D41" s="144">
        <f>MAX(D$13:D40)+1</f>
        <v>20</v>
      </c>
      <c r="E41" s="135"/>
      <c r="F41" s="136" t="s">
        <v>334</v>
      </c>
      <c r="G41" s="137" t="s">
        <v>188</v>
      </c>
    </row>
    <row r="42" spans="1:7" ht="15">
      <c r="A42" s="140" t="s">
        <v>337</v>
      </c>
      <c r="B42" s="141" t="s">
        <v>338</v>
      </c>
      <c r="C42" s="146">
        <v>43556</v>
      </c>
      <c r="D42" s="148"/>
      <c r="E42" s="140"/>
      <c r="F42" s="141"/>
      <c r="G42" s="142"/>
    </row>
    <row r="43" spans="1:7" ht="15">
      <c r="A43" s="135"/>
      <c r="B43" s="136"/>
      <c r="C43" s="147"/>
      <c r="D43" s="144">
        <f>MAX(D$13:D42)+1</f>
        <v>21</v>
      </c>
      <c r="E43" s="135"/>
      <c r="F43" s="136" t="s">
        <v>336</v>
      </c>
      <c r="G43" s="137" t="s">
        <v>188</v>
      </c>
    </row>
    <row r="44" spans="1:7" ht="15">
      <c r="A44" s="140" t="s">
        <v>335</v>
      </c>
      <c r="B44" s="141" t="s">
        <v>339</v>
      </c>
      <c r="C44" s="146">
        <v>43556</v>
      </c>
      <c r="D44" s="148"/>
      <c r="E44" s="140"/>
      <c r="F44" s="141"/>
      <c r="G44" s="142"/>
    </row>
    <row r="45" spans="1:7" ht="15">
      <c r="A45" s="135"/>
      <c r="B45" s="136"/>
      <c r="C45" s="147"/>
      <c r="D45" s="144">
        <f>MAX(D$13:D44)+1</f>
        <v>22</v>
      </c>
      <c r="E45" s="135"/>
      <c r="F45" s="136" t="s">
        <v>340</v>
      </c>
      <c r="G45" s="137" t="s">
        <v>188</v>
      </c>
    </row>
    <row r="46" spans="1:7" ht="15">
      <c r="A46" s="140" t="s">
        <v>377</v>
      </c>
      <c r="B46" s="141" t="s">
        <v>339</v>
      </c>
      <c r="C46" s="146" t="s">
        <v>381</v>
      </c>
      <c r="D46" s="148"/>
      <c r="E46" s="140"/>
      <c r="F46" s="141"/>
      <c r="G46" s="142"/>
    </row>
    <row r="47" spans="1:7" ht="15">
      <c r="A47" s="135" t="s">
        <v>377</v>
      </c>
      <c r="B47" s="136"/>
      <c r="C47" s="147"/>
      <c r="D47" s="144">
        <f>MAX(D$13:D46)+1</f>
        <v>23</v>
      </c>
      <c r="E47" s="135" t="s">
        <v>46</v>
      </c>
      <c r="F47" s="136" t="s">
        <v>375</v>
      </c>
      <c r="G47" s="137" t="s">
        <v>188</v>
      </c>
    </row>
    <row r="48" spans="1:7" ht="90">
      <c r="A48" s="135" t="s">
        <v>377</v>
      </c>
      <c r="B48" s="136"/>
      <c r="C48" s="147"/>
      <c r="D48" s="144">
        <f>MAX(D$13:D47)+1</f>
        <v>24</v>
      </c>
      <c r="E48" s="135" t="s">
        <v>376</v>
      </c>
      <c r="F48" s="136" t="s">
        <v>423</v>
      </c>
      <c r="G48" s="137" t="s">
        <v>188</v>
      </c>
    </row>
    <row r="49" spans="1:7" ht="30">
      <c r="A49" s="135" t="s">
        <v>377</v>
      </c>
      <c r="B49" s="136"/>
      <c r="C49" s="147"/>
      <c r="D49" s="144">
        <f>MAX(D$13:D48)+1</f>
        <v>25</v>
      </c>
      <c r="E49" s="135" t="s">
        <v>373</v>
      </c>
      <c r="F49" s="136" t="s">
        <v>374</v>
      </c>
      <c r="G49" s="137" t="s">
        <v>188</v>
      </c>
    </row>
    <row r="50" spans="1:7" ht="30">
      <c r="A50" s="135" t="s">
        <v>377</v>
      </c>
      <c r="B50" s="136"/>
      <c r="C50" s="147"/>
      <c r="D50" s="144">
        <f>MAX(D$13:D49)+1</f>
        <v>26</v>
      </c>
      <c r="E50" s="135" t="s">
        <v>378</v>
      </c>
      <c r="F50" s="136" t="s">
        <v>379</v>
      </c>
      <c r="G50" s="137" t="s">
        <v>188</v>
      </c>
    </row>
    <row r="51" spans="1:7" ht="15">
      <c r="A51" s="135" t="s">
        <v>377</v>
      </c>
      <c r="B51" s="136"/>
      <c r="C51" s="147"/>
      <c r="D51" s="144">
        <f>MAX(D$13:D50)+1</f>
        <v>27</v>
      </c>
      <c r="E51" s="135" t="s">
        <v>286</v>
      </c>
      <c r="F51" s="136" t="s">
        <v>380</v>
      </c>
      <c r="G51" s="137" t="s">
        <v>188</v>
      </c>
    </row>
    <row r="52" spans="1:7" ht="15">
      <c r="A52" s="140" t="s">
        <v>382</v>
      </c>
      <c r="B52" s="141" t="s">
        <v>397</v>
      </c>
      <c r="C52" s="146"/>
      <c r="D52" s="148"/>
      <c r="E52" s="140"/>
      <c r="F52" s="141"/>
      <c r="G52" s="142"/>
    </row>
    <row r="53" spans="1:7" ht="45">
      <c r="A53" s="135" t="s">
        <v>382</v>
      </c>
      <c r="B53" s="136"/>
      <c r="C53" s="147"/>
      <c r="D53" s="144">
        <f>MAX(D$13:D52)+1</f>
        <v>28</v>
      </c>
      <c r="E53" s="135" t="s">
        <v>387</v>
      </c>
      <c r="F53" s="136" t="s">
        <v>388</v>
      </c>
      <c r="G53" s="137" t="s">
        <v>188</v>
      </c>
    </row>
    <row r="54" spans="1:7" ht="30">
      <c r="A54" s="135" t="s">
        <v>382</v>
      </c>
      <c r="B54" s="136"/>
      <c r="C54" s="147"/>
      <c r="D54" s="144">
        <f>MAX(D$13:D53)+1</f>
        <v>29</v>
      </c>
      <c r="E54" s="135" t="s">
        <v>387</v>
      </c>
      <c r="F54" s="136" t="s">
        <v>391</v>
      </c>
      <c r="G54" s="137" t="s">
        <v>188</v>
      </c>
    </row>
    <row r="55" spans="1:7" ht="15">
      <c r="A55" s="135" t="s">
        <v>382</v>
      </c>
      <c r="B55" s="136"/>
      <c r="C55" s="147"/>
      <c r="D55" s="144">
        <f>MAX(D$13:D54)+1</f>
        <v>30</v>
      </c>
      <c r="E55" s="135" t="s">
        <v>378</v>
      </c>
      <c r="F55" s="136" t="s">
        <v>392</v>
      </c>
      <c r="G55" s="137" t="s">
        <v>188</v>
      </c>
    </row>
    <row r="56" spans="1:7" ht="15">
      <c r="A56" s="135" t="s">
        <v>382</v>
      </c>
      <c r="B56" s="136"/>
      <c r="C56" s="147"/>
      <c r="D56" s="144">
        <f>MAX(D$13:D55)+1</f>
        <v>31</v>
      </c>
      <c r="E56" s="135" t="s">
        <v>300</v>
      </c>
      <c r="F56" s="136" t="s">
        <v>396</v>
      </c>
      <c r="G56" s="137" t="s">
        <v>188</v>
      </c>
    </row>
    <row r="57" spans="1:7" ht="15">
      <c r="A57" s="140" t="s">
        <v>398</v>
      </c>
      <c r="B57" s="141" t="s">
        <v>380</v>
      </c>
      <c r="C57" s="146" t="s">
        <v>401</v>
      </c>
      <c r="D57" s="148"/>
      <c r="E57" s="140"/>
      <c r="F57" s="141"/>
      <c r="G57" s="142"/>
    </row>
    <row r="58" spans="1:7" ht="45">
      <c r="A58" s="135" t="s">
        <v>398</v>
      </c>
      <c r="B58" s="136"/>
      <c r="C58" s="147"/>
      <c r="D58" s="144">
        <f>MAX(D$13:D57)+1</f>
        <v>32</v>
      </c>
      <c r="E58" s="135" t="s">
        <v>400</v>
      </c>
      <c r="F58" s="136" t="s">
        <v>399</v>
      </c>
      <c r="G58" s="137" t="s">
        <v>188</v>
      </c>
    </row>
    <row r="59" spans="1:7" ht="15">
      <c r="A59" s="140" t="s">
        <v>402</v>
      </c>
      <c r="B59" s="141" t="s">
        <v>418</v>
      </c>
      <c r="C59" s="146">
        <v>43690</v>
      </c>
      <c r="D59" s="148"/>
      <c r="E59" s="140"/>
      <c r="F59" s="141"/>
      <c r="G59" s="142"/>
    </row>
    <row r="60" spans="1:7" ht="105">
      <c r="A60" s="135" t="s">
        <v>402</v>
      </c>
      <c r="B60" s="136"/>
      <c r="C60" s="147"/>
      <c r="D60" s="144">
        <f>MAX(D$13:D59)+1</f>
        <v>33</v>
      </c>
      <c r="E60" s="135" t="s">
        <v>424</v>
      </c>
      <c r="F60" s="136" t="s">
        <v>425</v>
      </c>
      <c r="G60" s="137" t="s">
        <v>403</v>
      </c>
    </row>
    <row r="61" spans="1:7" ht="30">
      <c r="A61" s="135" t="s">
        <v>402</v>
      </c>
      <c r="B61" s="136"/>
      <c r="C61" s="147"/>
      <c r="D61" s="144">
        <f>MAX(D$13:D60)+1</f>
        <v>34</v>
      </c>
      <c r="E61" s="135" t="s">
        <v>191</v>
      </c>
      <c r="F61" s="136" t="s">
        <v>411</v>
      </c>
      <c r="G61" s="137" t="s">
        <v>403</v>
      </c>
    </row>
    <row r="62" spans="1:7" ht="30">
      <c r="A62" s="135" t="s">
        <v>402</v>
      </c>
      <c r="B62" s="136"/>
      <c r="C62" s="147"/>
      <c r="D62" s="144">
        <f>MAX(D$13:D60)+1</f>
        <v>34</v>
      </c>
      <c r="E62" s="135" t="s">
        <v>419</v>
      </c>
      <c r="F62" s="136" t="s">
        <v>412</v>
      </c>
      <c r="G62" s="137" t="s">
        <v>403</v>
      </c>
    </row>
    <row r="63" spans="1:7" ht="30">
      <c r="A63" s="135" t="s">
        <v>402</v>
      </c>
      <c r="B63" s="136"/>
      <c r="C63" s="147"/>
      <c r="D63" s="144">
        <f>MAX(D$13:D62)+1</f>
        <v>35</v>
      </c>
      <c r="E63" s="135" t="s">
        <v>297</v>
      </c>
      <c r="F63" s="136" t="s">
        <v>420</v>
      </c>
      <c r="G63" s="137" t="s">
        <v>403</v>
      </c>
    </row>
    <row r="64" spans="1:7" ht="30">
      <c r="A64" s="135" t="s">
        <v>402</v>
      </c>
      <c r="B64" s="136"/>
      <c r="C64" s="147"/>
      <c r="D64" s="144">
        <f>MAX(D$13:D63)+1</f>
        <v>36</v>
      </c>
      <c r="E64" s="135" t="s">
        <v>193</v>
      </c>
      <c r="F64" s="136" t="s">
        <v>404</v>
      </c>
      <c r="G64" s="137" t="s">
        <v>403</v>
      </c>
    </row>
    <row r="65" spans="1:7" ht="30">
      <c r="A65" s="135" t="s">
        <v>402</v>
      </c>
      <c r="B65" s="136"/>
      <c r="C65" s="147"/>
      <c r="D65" s="144">
        <f>MAX(D$13:D64)+1</f>
        <v>37</v>
      </c>
      <c r="E65" s="135" t="s">
        <v>193</v>
      </c>
      <c r="F65" s="136" t="s">
        <v>405</v>
      </c>
      <c r="G65" s="137" t="s">
        <v>403</v>
      </c>
    </row>
    <row r="66" spans="1:7" ht="30">
      <c r="A66" s="135" t="s">
        <v>402</v>
      </c>
      <c r="B66" s="136"/>
      <c r="C66" s="147"/>
      <c r="D66" s="144">
        <f>MAX(D$13:D65)+1</f>
        <v>38</v>
      </c>
      <c r="E66" s="135" t="s">
        <v>193</v>
      </c>
      <c r="F66" s="136" t="s">
        <v>413</v>
      </c>
      <c r="G66" s="137" t="s">
        <v>403</v>
      </c>
    </row>
    <row r="67" spans="1:7" ht="45">
      <c r="A67" s="135" t="s">
        <v>402</v>
      </c>
      <c r="B67" s="136"/>
      <c r="C67" s="147"/>
      <c r="D67" s="144">
        <f>MAX(D$13:D66)+1</f>
        <v>39</v>
      </c>
      <c r="E67" s="135" t="s">
        <v>193</v>
      </c>
      <c r="F67" s="136" t="s">
        <v>414</v>
      </c>
      <c r="G67" s="137" t="s">
        <v>403</v>
      </c>
    </row>
    <row r="68" spans="1:7" ht="15">
      <c r="A68" s="135" t="s">
        <v>402</v>
      </c>
      <c r="B68" s="136"/>
      <c r="C68" s="147"/>
      <c r="D68" s="144">
        <f>MAX(D$13:D67)+1</f>
        <v>40</v>
      </c>
      <c r="E68" s="135" t="s">
        <v>193</v>
      </c>
      <c r="F68" s="136" t="s">
        <v>406</v>
      </c>
      <c r="G68" s="137" t="s">
        <v>403</v>
      </c>
    </row>
    <row r="69" spans="1:7" s="236" customFormat="1" ht="60">
      <c r="A69" s="234" t="s">
        <v>402</v>
      </c>
      <c r="B69" s="136"/>
      <c r="C69" s="147"/>
      <c r="D69" s="144">
        <f>MAX(D$13:D68)+1</f>
        <v>41</v>
      </c>
      <c r="E69" s="135" t="s">
        <v>194</v>
      </c>
      <c r="F69" s="136" t="s">
        <v>426</v>
      </c>
      <c r="G69" s="137" t="s">
        <v>403</v>
      </c>
    </row>
    <row r="70" spans="1:7" ht="15">
      <c r="A70" s="234" t="s">
        <v>402</v>
      </c>
      <c r="B70" s="136"/>
      <c r="C70" s="147"/>
      <c r="D70" s="144">
        <f>MAX(D$13:D69)+1</f>
        <v>42</v>
      </c>
      <c r="E70" s="235" t="s">
        <v>421</v>
      </c>
      <c r="F70" s="136" t="s">
        <v>422</v>
      </c>
      <c r="G70" s="137" t="s">
        <v>403</v>
      </c>
    </row>
    <row r="71" spans="1:7" ht="30">
      <c r="A71" s="135" t="s">
        <v>402</v>
      </c>
      <c r="B71" s="136"/>
      <c r="C71" s="147"/>
      <c r="D71" s="144">
        <f>MAX(D$13:D70)+1</f>
        <v>43</v>
      </c>
      <c r="E71" s="135" t="s">
        <v>407</v>
      </c>
      <c r="F71" s="136" t="s">
        <v>408</v>
      </c>
      <c r="G71" s="137" t="s">
        <v>403</v>
      </c>
    </row>
    <row r="72" spans="1:7" ht="30">
      <c r="A72" s="135" t="s">
        <v>402</v>
      </c>
      <c r="B72" s="136"/>
      <c r="C72" s="147"/>
      <c r="D72" s="144">
        <f>MAX(D$13:D71)+1</f>
        <v>44</v>
      </c>
      <c r="E72" s="135" t="s">
        <v>409</v>
      </c>
      <c r="F72" s="136" t="s">
        <v>410</v>
      </c>
      <c r="G72" s="137" t="s">
        <v>403</v>
      </c>
    </row>
    <row r="73" spans="1:7" ht="120">
      <c r="A73" s="135" t="s">
        <v>402</v>
      </c>
      <c r="B73" s="136"/>
      <c r="C73" s="147"/>
      <c r="D73" s="144">
        <f>MAX(D$13:D72)+1</f>
        <v>45</v>
      </c>
      <c r="E73" s="135" t="s">
        <v>300</v>
      </c>
      <c r="F73" s="207" t="s">
        <v>548</v>
      </c>
      <c r="G73" s="137" t="s">
        <v>403</v>
      </c>
    </row>
    <row r="74" spans="1:7" ht="135">
      <c r="A74" s="135" t="s">
        <v>402</v>
      </c>
      <c r="B74" s="136"/>
      <c r="C74" s="147"/>
      <c r="D74" s="144">
        <f>MAX(D$13:D73)+1</f>
        <v>46</v>
      </c>
      <c r="E74" s="135" t="s">
        <v>300</v>
      </c>
      <c r="F74" s="136" t="s">
        <v>415</v>
      </c>
      <c r="G74" s="137" t="s">
        <v>403</v>
      </c>
    </row>
    <row r="75" spans="1:7" ht="30">
      <c r="A75" s="135" t="s">
        <v>402</v>
      </c>
      <c r="B75" s="136"/>
      <c r="C75" s="147"/>
      <c r="D75" s="144">
        <f>MAX(D$13:D74)+1</f>
        <v>47</v>
      </c>
      <c r="E75" s="135" t="s">
        <v>378</v>
      </c>
      <c r="F75" s="136" t="s">
        <v>549</v>
      </c>
      <c r="G75" s="137" t="s">
        <v>403</v>
      </c>
    </row>
    <row r="76" spans="1:7" ht="45">
      <c r="A76" s="135" t="s">
        <v>402</v>
      </c>
      <c r="B76" s="136"/>
      <c r="C76" s="147"/>
      <c r="D76" s="144">
        <f>MAX(D$13:D75)+1</f>
        <v>48</v>
      </c>
      <c r="E76" s="135" t="s">
        <v>387</v>
      </c>
      <c r="F76" s="136" t="s">
        <v>417</v>
      </c>
      <c r="G76" s="137" t="s">
        <v>403</v>
      </c>
    </row>
    <row r="77" spans="1:7" ht="15">
      <c r="A77" s="140" t="s">
        <v>533</v>
      </c>
      <c r="B77" s="141" t="s">
        <v>539</v>
      </c>
      <c r="C77" s="146">
        <v>43693</v>
      </c>
      <c r="D77" s="148"/>
      <c r="E77" s="140"/>
      <c r="F77" s="141"/>
      <c r="G77" s="142"/>
    </row>
    <row r="78" spans="1:7" ht="45">
      <c r="A78" s="135" t="s">
        <v>533</v>
      </c>
      <c r="B78" s="136"/>
      <c r="C78" s="147"/>
      <c r="D78" s="144">
        <f>MAX(D$13:D77)+1</f>
        <v>49</v>
      </c>
      <c r="E78" s="135" t="s">
        <v>536</v>
      </c>
      <c r="F78" s="136" t="s">
        <v>543</v>
      </c>
      <c r="G78" s="137" t="s">
        <v>403</v>
      </c>
    </row>
    <row r="79" spans="1:7" ht="30">
      <c r="A79" s="135" t="s">
        <v>533</v>
      </c>
      <c r="B79" s="136"/>
      <c r="C79" s="147"/>
      <c r="D79" s="144">
        <f>MAX(D$13:D78)+1</f>
        <v>50</v>
      </c>
      <c r="E79" s="135" t="s">
        <v>535</v>
      </c>
      <c r="F79" s="136" t="s">
        <v>537</v>
      </c>
      <c r="G79" s="137" t="s">
        <v>403</v>
      </c>
    </row>
    <row r="80" spans="1:7" ht="15">
      <c r="A80" s="135" t="s">
        <v>533</v>
      </c>
      <c r="B80" s="136"/>
      <c r="C80" s="147"/>
      <c r="D80" s="144">
        <f>MAX(D$13:D79)+1</f>
        <v>51</v>
      </c>
      <c r="E80" s="135" t="s">
        <v>297</v>
      </c>
      <c r="F80" s="136" t="s">
        <v>538</v>
      </c>
      <c r="G80" s="137" t="s">
        <v>403</v>
      </c>
    </row>
    <row r="81" spans="1:7" ht="45">
      <c r="A81" s="135" t="s">
        <v>533</v>
      </c>
      <c r="B81" s="136"/>
      <c r="C81" s="147"/>
      <c r="D81" s="144">
        <f>MAX(D$13:D80)+1</f>
        <v>52</v>
      </c>
      <c r="E81" s="135" t="s">
        <v>193</v>
      </c>
      <c r="F81" s="136" t="s">
        <v>552</v>
      </c>
      <c r="G81" s="137" t="s">
        <v>403</v>
      </c>
    </row>
    <row r="82" spans="1:7" ht="30">
      <c r="A82" s="135" t="s">
        <v>533</v>
      </c>
      <c r="B82" s="136"/>
      <c r="C82" s="147"/>
      <c r="D82" s="144">
        <f>MAX(D$13:D81)+1</f>
        <v>53</v>
      </c>
      <c r="E82" s="135" t="s">
        <v>534</v>
      </c>
      <c r="F82" s="136" t="s">
        <v>542</v>
      </c>
      <c r="G82" s="137" t="s">
        <v>403</v>
      </c>
    </row>
    <row r="83" spans="1:7" ht="30">
      <c r="A83" s="135" t="s">
        <v>533</v>
      </c>
      <c r="B83" s="136"/>
      <c r="C83" s="147"/>
      <c r="D83" s="144">
        <f>MAX(D$13:D82)+1</f>
        <v>54</v>
      </c>
      <c r="E83" s="135" t="s">
        <v>421</v>
      </c>
      <c r="F83" s="136" t="s">
        <v>544</v>
      </c>
      <c r="G83" s="137" t="s">
        <v>403</v>
      </c>
    </row>
    <row r="84" spans="1:7" ht="30">
      <c r="A84" s="135" t="s">
        <v>533</v>
      </c>
      <c r="B84" s="136"/>
      <c r="C84" s="147"/>
      <c r="D84" s="144">
        <f>MAX(D$13:D83)+1</f>
        <v>55</v>
      </c>
      <c r="E84" s="135" t="s">
        <v>300</v>
      </c>
      <c r="F84" s="136" t="s">
        <v>544</v>
      </c>
      <c r="G84" s="137" t="s">
        <v>403</v>
      </c>
    </row>
    <row r="85" spans="1:7" ht="30">
      <c r="A85" s="135" t="s">
        <v>533</v>
      </c>
      <c r="B85" s="136"/>
      <c r="C85" s="147"/>
      <c r="D85" s="144">
        <f>MAX(D$13:D84)+1</f>
        <v>56</v>
      </c>
      <c r="E85" s="135" t="s">
        <v>545</v>
      </c>
      <c r="F85" s="136" t="s">
        <v>546</v>
      </c>
      <c r="G85" s="137" t="s">
        <v>403</v>
      </c>
    </row>
    <row r="86" spans="1:7" ht="33" customHeight="1">
      <c r="A86" s="135" t="s">
        <v>533</v>
      </c>
      <c r="B86" s="136"/>
      <c r="C86" s="147"/>
      <c r="D86" s="144">
        <f>MAX(D$13:D85)+1</f>
        <v>57</v>
      </c>
      <c r="E86" s="135" t="s">
        <v>387</v>
      </c>
      <c r="F86" s="136" t="s">
        <v>550</v>
      </c>
      <c r="G86" s="137" t="s">
        <v>403</v>
      </c>
    </row>
    <row r="87" spans="1:7" ht="15">
      <c r="A87" s="140" t="s">
        <v>555</v>
      </c>
      <c r="B87" s="141" t="s">
        <v>556</v>
      </c>
      <c r="C87" s="146">
        <v>43728</v>
      </c>
      <c r="D87" s="148"/>
      <c r="E87" s="140"/>
      <c r="F87" s="141"/>
      <c r="G87" s="142"/>
    </row>
    <row r="88" spans="1:7" ht="30">
      <c r="A88" s="135"/>
      <c r="B88" s="136"/>
      <c r="C88" s="147"/>
      <c r="D88" s="144">
        <f>MAX(D$13:D87)+1</f>
        <v>58</v>
      </c>
      <c r="E88" s="135" t="s">
        <v>558</v>
      </c>
      <c r="F88" s="136" t="s">
        <v>761</v>
      </c>
      <c r="G88" s="137" t="s">
        <v>403</v>
      </c>
    </row>
    <row r="89" spans="1:7" ht="30">
      <c r="A89" s="135"/>
      <c r="B89" s="136"/>
      <c r="C89" s="147"/>
      <c r="D89" s="144">
        <f>MAX(D$13:D88)+1</f>
        <v>59</v>
      </c>
      <c r="E89" s="135" t="s">
        <v>293</v>
      </c>
      <c r="F89" s="136" t="s">
        <v>765</v>
      </c>
      <c r="G89" s="137" t="s">
        <v>403</v>
      </c>
    </row>
    <row r="90" spans="1:7" ht="15">
      <c r="A90" s="135"/>
      <c r="B90" s="136"/>
      <c r="C90" s="147"/>
      <c r="D90" s="144">
        <f>MAX(D$13:D89)+1</f>
        <v>60</v>
      </c>
      <c r="E90" s="135" t="s">
        <v>419</v>
      </c>
      <c r="F90" s="136" t="s">
        <v>559</v>
      </c>
      <c r="G90" s="137" t="s">
        <v>403</v>
      </c>
    </row>
    <row r="91" spans="1:7" ht="45">
      <c r="A91" s="135"/>
      <c r="B91" s="136"/>
      <c r="C91" s="147"/>
      <c r="D91" s="144">
        <f>MAX(D$13:D90)+1</f>
        <v>61</v>
      </c>
      <c r="E91" s="135" t="s">
        <v>295</v>
      </c>
      <c r="F91" s="207" t="s">
        <v>770</v>
      </c>
      <c r="G91" s="137" t="s">
        <v>403</v>
      </c>
    </row>
    <row r="92" spans="1:7" ht="45">
      <c r="A92" s="135"/>
      <c r="B92" s="136"/>
      <c r="C92" s="147"/>
      <c r="D92" s="144">
        <f>MAX(D$13:D91)+1</f>
        <v>62</v>
      </c>
      <c r="E92" s="135" t="s">
        <v>535</v>
      </c>
      <c r="F92" s="248" t="s">
        <v>762</v>
      </c>
      <c r="G92" s="137" t="s">
        <v>403</v>
      </c>
    </row>
    <row r="93" spans="1:7" ht="45">
      <c r="A93" s="135"/>
      <c r="B93" s="136"/>
      <c r="C93" s="147"/>
      <c r="D93" s="144">
        <f>MAX(D$13:D92)+1</f>
        <v>63</v>
      </c>
      <c r="E93" s="135" t="s">
        <v>297</v>
      </c>
      <c r="F93" s="248" t="s">
        <v>766</v>
      </c>
      <c r="G93" s="137" t="s">
        <v>403</v>
      </c>
    </row>
    <row r="94" spans="1:7" ht="45">
      <c r="A94" s="135"/>
      <c r="B94" s="136"/>
      <c r="C94" s="147"/>
      <c r="D94" s="144">
        <f>MAX(D$13:D93)+1</f>
        <v>64</v>
      </c>
      <c r="E94" s="135" t="s">
        <v>194</v>
      </c>
      <c r="F94" s="136" t="s">
        <v>763</v>
      </c>
      <c r="G94" s="137" t="s">
        <v>403</v>
      </c>
    </row>
    <row r="95" spans="1:7" ht="60">
      <c r="A95" s="135"/>
      <c r="B95" s="136"/>
      <c r="C95" s="147"/>
      <c r="D95" s="144">
        <f>MAX(D$13:D94)+1</f>
        <v>65</v>
      </c>
      <c r="E95" s="135" t="s">
        <v>300</v>
      </c>
      <c r="F95" s="136" t="s">
        <v>767</v>
      </c>
      <c r="G95" s="137" t="s">
        <v>403</v>
      </c>
    </row>
    <row r="96" spans="1:7" ht="30">
      <c r="A96" s="135"/>
      <c r="B96" s="136"/>
      <c r="C96" s="147"/>
      <c r="D96" s="144">
        <f>MAX(D$13:D95)+1</f>
        <v>66</v>
      </c>
      <c r="E96" s="135" t="s">
        <v>545</v>
      </c>
      <c r="F96" s="136" t="s">
        <v>768</v>
      </c>
      <c r="G96" s="137" t="s">
        <v>403</v>
      </c>
    </row>
  </sheetData>
  <mergeCells count="2">
    <mergeCell ref="A12:C12"/>
    <mergeCell ref="D12:G12"/>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1">
    <tabColor rgb="FF7030A0"/>
  </sheetPr>
  <dimension ref="A1:AU55"/>
  <sheetViews>
    <sheetView workbookViewId="0"/>
  </sheetViews>
  <sheetFormatPr defaultColWidth="9" defaultRowHeight="12.75"/>
  <cols>
    <col min="1" max="2" width="3.42578125" style="101" customWidth="1"/>
    <col min="3" max="3" width="51.28515625" style="101" bestFit="1" customWidth="1"/>
    <col min="4" max="4" width="46.5703125" style="101" bestFit="1" customWidth="1"/>
    <col min="5" max="5" width="1" style="101" customWidth="1"/>
    <col min="6" max="6" width="6.28515625" style="102" customWidth="1"/>
    <col min="7" max="17" width="9" style="101"/>
    <col min="18" max="18" width="1" style="101" customWidth="1"/>
    <col min="19" max="19" width="6.28515625" style="102" customWidth="1"/>
    <col min="20" max="20" width="9" style="101"/>
    <col min="21" max="21" width="1" style="101" customWidth="1"/>
    <col min="22" max="22" width="6.28515625" style="102" customWidth="1"/>
    <col min="23" max="33" width="9" style="101"/>
    <col min="34" max="34" width="1" style="101" customWidth="1"/>
    <col min="35" max="35" width="6.28515625" style="102" customWidth="1"/>
    <col min="36" max="46" width="9" style="101"/>
    <col min="47" max="47" width="9.42578125" style="101" bestFit="1" customWidth="1"/>
    <col min="48" max="16384" width="9" style="101"/>
  </cols>
  <sheetData>
    <row r="1" spans="1:47" ht="24.75">
      <c r="A1" s="1" t="str">
        <f>N0_Cover!A1</f>
        <v>RIIO-2 Business Plan Data Template</v>
      </c>
      <c r="B1" s="1"/>
      <c r="C1" s="2"/>
      <c r="D1" s="2"/>
      <c r="E1" s="2"/>
      <c r="F1" s="73"/>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row>
    <row r="2" spans="1:47" ht="22.5">
      <c r="A2" s="1" t="str">
        <f>N0_Cover!$B$12</f>
        <v>Scottish Power Transmission</v>
      </c>
      <c r="B2" s="1"/>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row>
    <row r="3" spans="1:47" ht="19.5">
      <c r="A3" s="5" t="str">
        <f>"Workbook " &amp; N0_Cover!$B$12</f>
        <v>Workbook Scottish Power Transmission</v>
      </c>
      <c r="B3" s="5"/>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row>
    <row r="4" spans="1:47" ht="18">
      <c r="A4" s="7" t="str">
        <f>"Submission Version " &amp; N0_Cover!$B$15 &amp; " - Submitted on " &amp; TEXT(N0_Cover!$B$16,"dd mmm yyyy")</f>
        <v>Submission Version 3.0 - Submitted on 09 Dec 2019</v>
      </c>
      <c r="B4" s="7"/>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row>
    <row r="5" spans="1:47" ht="18">
      <c r="A5" s="7" t="str">
        <f>"Template Version: " &amp; N0_Cover!$B$11</f>
        <v>Template Version: v3.0</v>
      </c>
      <c r="B5" s="7"/>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row>
    <row r="6" spans="1:47" ht="19.5">
      <c r="A6" s="5" t="str">
        <f ca="1">"Sheet: " &amp;VLOOKUP(RIGHT(CELL("filename",A1),LEN(CELL("filename",A1))-FIND("]",CELL("filename",A1))),'N0.1_Contents'!$A$11:$B$87,2,FALSE)</f>
        <v>Sheet: N3.23 400kV Reactor</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row>
    <row r="7" spans="1:47" ht="18">
      <c r="A7" s="7" t="str">
        <f>"Prices Base: " &amp; 'N0.5_Data_Constants'!C13</f>
        <v>Prices Base: 2018/19</v>
      </c>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row>
    <row r="8" spans="1:47" s="168" customFormat="1">
      <c r="A8" s="171" t="str">
        <f ca="1">"Error Checks: " &amp; IF(ISERROR(MATCH("Error",$A$9:$AU$9,0)),"OK","Error")</f>
        <v>Error Checks: OK</v>
      </c>
      <c r="B8" s="171"/>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row>
    <row r="9" spans="1:47" s="168" customFormat="1">
      <c r="A9" s="173" t="str">
        <f t="shared" ref="A9:AU9" ca="1" si="0">IF(ISERROR(MATCH("Error",A10:A55,0)),"-","Error")</f>
        <v>-</v>
      </c>
      <c r="B9" s="173" t="str">
        <f t="shared" si="0"/>
        <v>-</v>
      </c>
      <c r="C9" s="173" t="str">
        <f t="shared" si="0"/>
        <v>-</v>
      </c>
      <c r="D9" s="173" t="str">
        <f t="shared" si="0"/>
        <v>-</v>
      </c>
      <c r="E9" s="173" t="str">
        <f t="shared" si="0"/>
        <v>-</v>
      </c>
      <c r="F9" s="173" t="str">
        <f t="shared" si="0"/>
        <v>-</v>
      </c>
      <c r="G9" s="173" t="str">
        <f t="shared" si="0"/>
        <v>-</v>
      </c>
      <c r="H9" s="173" t="str">
        <f t="shared" si="0"/>
        <v>-</v>
      </c>
      <c r="I9" s="173" t="str">
        <f t="shared" si="0"/>
        <v>-</v>
      </c>
      <c r="J9" s="173" t="str">
        <f t="shared" si="0"/>
        <v>-</v>
      </c>
      <c r="K9" s="173" t="str">
        <f t="shared" si="0"/>
        <v>-</v>
      </c>
      <c r="L9" s="173" t="str">
        <f t="shared" si="0"/>
        <v>-</v>
      </c>
      <c r="M9" s="173" t="str">
        <f t="shared" si="0"/>
        <v>-</v>
      </c>
      <c r="N9" s="173" t="str">
        <f t="shared" si="0"/>
        <v>-</v>
      </c>
      <c r="O9" s="173" t="str">
        <f t="shared" si="0"/>
        <v>-</v>
      </c>
      <c r="P9" s="173" t="str">
        <f t="shared" si="0"/>
        <v>-</v>
      </c>
      <c r="Q9" s="173" t="str">
        <f t="shared" si="0"/>
        <v>-</v>
      </c>
      <c r="R9" s="173" t="str">
        <f t="shared" si="0"/>
        <v>-</v>
      </c>
      <c r="S9" s="173" t="str">
        <f t="shared" ca="1" si="0"/>
        <v>-</v>
      </c>
      <c r="T9" s="173" t="str">
        <f t="shared" si="0"/>
        <v>-</v>
      </c>
      <c r="U9" s="173" t="str">
        <f t="shared" si="0"/>
        <v>-</v>
      </c>
      <c r="V9" s="173" t="str">
        <f t="shared" ca="1" si="0"/>
        <v>-</v>
      </c>
      <c r="W9" s="173" t="str">
        <f t="shared" si="0"/>
        <v>-</v>
      </c>
      <c r="X9" s="173" t="str">
        <f t="shared" ca="1" si="0"/>
        <v>-</v>
      </c>
      <c r="Y9" s="173" t="str">
        <f t="shared" si="0"/>
        <v>-</v>
      </c>
      <c r="Z9" s="173" t="str">
        <f t="shared" si="0"/>
        <v>-</v>
      </c>
      <c r="AA9" s="173" t="str">
        <f t="shared" si="0"/>
        <v>-</v>
      </c>
      <c r="AB9" s="173" t="str">
        <f t="shared" si="0"/>
        <v>-</v>
      </c>
      <c r="AC9" s="173" t="str">
        <f t="shared" si="0"/>
        <v>-</v>
      </c>
      <c r="AD9" s="173" t="str">
        <f t="shared" si="0"/>
        <v>-</v>
      </c>
      <c r="AE9" s="173" t="str">
        <f t="shared" si="0"/>
        <v>-</v>
      </c>
      <c r="AF9" s="173" t="str">
        <f t="shared" si="0"/>
        <v>-</v>
      </c>
      <c r="AG9" s="173" t="str">
        <f t="shared" si="0"/>
        <v>-</v>
      </c>
      <c r="AH9" s="173" t="str">
        <f t="shared" si="0"/>
        <v>-</v>
      </c>
      <c r="AI9" s="173" t="str">
        <f t="shared" ca="1" si="0"/>
        <v>-</v>
      </c>
      <c r="AJ9" s="173" t="str">
        <f t="shared" si="0"/>
        <v>-</v>
      </c>
      <c r="AK9" s="173" t="str">
        <f t="shared" si="0"/>
        <v>-</v>
      </c>
      <c r="AL9" s="173" t="str">
        <f t="shared" si="0"/>
        <v>-</v>
      </c>
      <c r="AM9" s="173" t="str">
        <f t="shared" si="0"/>
        <v>-</v>
      </c>
      <c r="AN9" s="173" t="str">
        <f t="shared" si="0"/>
        <v>-</v>
      </c>
      <c r="AO9" s="173" t="str">
        <f t="shared" si="0"/>
        <v>-</v>
      </c>
      <c r="AP9" s="173" t="str">
        <f t="shared" si="0"/>
        <v>-</v>
      </c>
      <c r="AQ9" s="173" t="str">
        <f t="shared" si="0"/>
        <v>-</v>
      </c>
      <c r="AR9" s="173" t="str">
        <f t="shared" si="0"/>
        <v>-</v>
      </c>
      <c r="AS9" s="173" t="str">
        <f t="shared" si="0"/>
        <v>-</v>
      </c>
      <c r="AT9" s="173" t="str">
        <f t="shared" si="0"/>
        <v>-</v>
      </c>
      <c r="AU9" s="173" t="str">
        <f t="shared" si="0"/>
        <v>-</v>
      </c>
    </row>
    <row r="12" spans="1:47" ht="19.5">
      <c r="A12" s="11" t="str">
        <f ca="1">SUBSTITUTE(VLOOKUP(RIGHT(CELL("filename",A1),LEN(CELL("filename",A1))-FIND("]",CELL("filename",A1))),'N0.1_Contents'!$A$11:$B$87,2,FALSE), LEFT(VLOOKUP(RIGHT(CELL("filename",A1),LEN(CELL("filename",A1))-FIND("]",CELL("filename",A1))),'N0.1_Contents'!$A$11:$B$87,2,FALSE),FIND(" ",VLOOKUP(RIGHT(CELL("filename",A1),LEN(CELL("filename",A1))-FIND("]",CELL("filename",A1))),'N0.1_Contents'!$A$11:$B$87,2,FALSE))),"")</f>
        <v>400kV Reactor</v>
      </c>
      <c r="B12" s="11"/>
      <c r="D12"/>
      <c r="F12" s="11" t="s">
        <v>0</v>
      </c>
      <c r="S12" s="11" t="s">
        <v>2</v>
      </c>
      <c r="W12" s="190" t="s">
        <v>331</v>
      </c>
      <c r="X12" s="189" t="str">
        <f ca="1">VLOOKUP(A12, 'N0.6_Lookup_References'!A14:B50, 2, FALSE)</f>
        <v>#</v>
      </c>
      <c r="AI12" s="11"/>
    </row>
    <row r="13" spans="1:47" ht="15">
      <c r="C13" s="12"/>
      <c r="D13"/>
      <c r="S13" s="124" t="s">
        <v>152</v>
      </c>
      <c r="V13" s="124" t="s">
        <v>150</v>
      </c>
      <c r="AI13" s="124" t="s">
        <v>151</v>
      </c>
    </row>
    <row r="14" spans="1:47" s="112" customFormat="1" ht="13.9" customHeight="1" thickBot="1">
      <c r="A14" s="297" t="s">
        <v>24</v>
      </c>
      <c r="B14" s="299" t="s">
        <v>384</v>
      </c>
      <c r="C14" s="111"/>
      <c r="D14" s="104"/>
      <c r="E14" s="101"/>
      <c r="F14" s="110" t="s">
        <v>53</v>
      </c>
      <c r="G14" s="109" t="s">
        <v>14</v>
      </c>
      <c r="H14" s="21" t="s">
        <v>15</v>
      </c>
      <c r="I14" s="22" t="s">
        <v>16</v>
      </c>
      <c r="J14" s="23" t="s">
        <v>17</v>
      </c>
      <c r="K14" s="24" t="s">
        <v>18</v>
      </c>
      <c r="L14" s="25" t="s">
        <v>19</v>
      </c>
      <c r="M14" s="26" t="s">
        <v>20</v>
      </c>
      <c r="N14" s="29" t="s">
        <v>21</v>
      </c>
      <c r="O14" s="27" t="s">
        <v>22</v>
      </c>
      <c r="P14" s="31" t="s">
        <v>23</v>
      </c>
      <c r="Q14" s="108" t="s">
        <v>29</v>
      </c>
      <c r="R14" s="101"/>
      <c r="S14" s="110" t="s">
        <v>53</v>
      </c>
      <c r="T14" s="110" t="s">
        <v>94</v>
      </c>
      <c r="U14" s="101"/>
      <c r="V14" s="110" t="s">
        <v>53</v>
      </c>
      <c r="W14" s="109" t="s">
        <v>14</v>
      </c>
      <c r="X14" s="21" t="s">
        <v>15</v>
      </c>
      <c r="Y14" s="22" t="s">
        <v>16</v>
      </c>
      <c r="Z14" s="23" t="s">
        <v>17</v>
      </c>
      <c r="AA14" s="24" t="s">
        <v>18</v>
      </c>
      <c r="AB14" s="25" t="s">
        <v>19</v>
      </c>
      <c r="AC14" s="26" t="s">
        <v>20</v>
      </c>
      <c r="AD14" s="29" t="s">
        <v>21</v>
      </c>
      <c r="AE14" s="27" t="s">
        <v>22</v>
      </c>
      <c r="AF14" s="31" t="s">
        <v>23</v>
      </c>
      <c r="AG14" s="108" t="s">
        <v>29</v>
      </c>
      <c r="AH14" s="101"/>
      <c r="AI14" s="110" t="s">
        <v>53</v>
      </c>
      <c r="AJ14" s="109" t="s">
        <v>5</v>
      </c>
      <c r="AK14" s="21" t="s">
        <v>6</v>
      </c>
      <c r="AL14" s="22" t="s">
        <v>7</v>
      </c>
      <c r="AM14" s="23" t="s">
        <v>8</v>
      </c>
      <c r="AN14" s="24" t="s">
        <v>9</v>
      </c>
      <c r="AO14" s="25" t="s">
        <v>116</v>
      </c>
      <c r="AP14" s="26" t="s">
        <v>117</v>
      </c>
      <c r="AQ14" s="29" t="s">
        <v>118</v>
      </c>
      <c r="AR14" s="27" t="s">
        <v>119</v>
      </c>
      <c r="AS14" s="31" t="s">
        <v>120</v>
      </c>
      <c r="AT14" s="108" t="s">
        <v>29</v>
      </c>
      <c r="AU14" s="108" t="s">
        <v>47</v>
      </c>
    </row>
    <row r="15" spans="1:47" s="112" customFormat="1" ht="14.25" customHeight="1">
      <c r="A15" s="298"/>
      <c r="B15" s="300"/>
      <c r="C15" s="107" t="s">
        <v>383</v>
      </c>
      <c r="D15" s="104"/>
      <c r="E15" s="101"/>
      <c r="F15" s="103" t="s">
        <v>205</v>
      </c>
      <c r="G15" s="34"/>
      <c r="H15" s="34"/>
      <c r="I15" s="34"/>
      <c r="J15" s="34"/>
      <c r="K15" s="34"/>
      <c r="L15" s="34"/>
      <c r="M15" s="34"/>
      <c r="N15" s="34"/>
      <c r="O15" s="34"/>
      <c r="P15" s="34"/>
      <c r="Q15" s="35">
        <f t="shared" ref="Q15:Q34" si="1">SUM(G15:P15)</f>
        <v>0</v>
      </c>
      <c r="R15" s="101"/>
      <c r="S15" s="103"/>
      <c r="T15" s="34"/>
      <c r="U15" s="101"/>
      <c r="V15" s="103"/>
      <c r="W15" s="34"/>
      <c r="X15" s="34"/>
      <c r="Y15" s="34"/>
      <c r="Z15" s="34"/>
      <c r="AA15" s="34"/>
      <c r="AB15" s="34"/>
      <c r="AC15" s="34"/>
      <c r="AD15" s="34"/>
      <c r="AE15" s="34"/>
      <c r="AF15" s="34"/>
      <c r="AG15" s="35">
        <f t="shared" ref="AG15:AG33" si="2">SUM(W15:AF15)</f>
        <v>0</v>
      </c>
      <c r="AH15" s="101"/>
      <c r="AI15" s="103"/>
      <c r="AJ15" s="34"/>
      <c r="AK15" s="34"/>
      <c r="AL15" s="34"/>
      <c r="AM15" s="34"/>
      <c r="AN15" s="34"/>
      <c r="AO15" s="34"/>
      <c r="AP15" s="34"/>
      <c r="AQ15" s="34"/>
      <c r="AR15" s="34"/>
      <c r="AS15" s="34"/>
      <c r="AT15" s="35">
        <f t="shared" ref="AT15:AT33" si="3">SUM(AJ15:AS15)</f>
        <v>0</v>
      </c>
      <c r="AU15" s="103"/>
    </row>
    <row r="16" spans="1:47" s="112" customFormat="1" ht="14.25">
      <c r="A16" s="298"/>
      <c r="B16" s="300"/>
      <c r="C16" s="105" t="s">
        <v>554</v>
      </c>
      <c r="D16" s="104"/>
      <c r="E16" s="101"/>
      <c r="F16" s="103" t="s">
        <v>105</v>
      </c>
      <c r="G16" s="150">
        <v>0</v>
      </c>
      <c r="H16" s="150">
        <v>0.17633692355098668</v>
      </c>
      <c r="I16" s="150">
        <v>0.25944650401875996</v>
      </c>
      <c r="J16" s="150">
        <v>0.47925648033913765</v>
      </c>
      <c r="K16" s="150">
        <v>0</v>
      </c>
      <c r="L16" s="150">
        <v>0</v>
      </c>
      <c r="M16" s="150">
        <v>0</v>
      </c>
      <c r="N16" s="150">
        <v>0</v>
      </c>
      <c r="O16" s="150">
        <v>0</v>
      </c>
      <c r="P16" s="150">
        <v>0</v>
      </c>
      <c r="Q16" s="35">
        <f t="shared" si="1"/>
        <v>0.91503990790888423</v>
      </c>
      <c r="R16" s="101"/>
      <c r="S16" s="103" t="str">
        <f ca="1">$X$12</f>
        <v>#</v>
      </c>
      <c r="T16" s="34"/>
      <c r="U16" s="101"/>
      <c r="V16" s="103" t="str">
        <f ca="1">$X$12</f>
        <v>#</v>
      </c>
      <c r="W16" s="150">
        <v>0</v>
      </c>
      <c r="X16" s="150">
        <v>6</v>
      </c>
      <c r="Y16" s="150">
        <v>2</v>
      </c>
      <c r="Z16" s="150">
        <v>3</v>
      </c>
      <c r="AA16" s="150">
        <v>0</v>
      </c>
      <c r="AB16" s="150">
        <v>0</v>
      </c>
      <c r="AC16" s="150">
        <v>0</v>
      </c>
      <c r="AD16" s="150">
        <v>0</v>
      </c>
      <c r="AE16" s="150">
        <v>0</v>
      </c>
      <c r="AF16" s="150">
        <v>0</v>
      </c>
      <c r="AG16" s="35">
        <f t="shared" si="2"/>
        <v>11</v>
      </c>
      <c r="AH16" s="101"/>
      <c r="AI16" s="103" t="str">
        <f ca="1">$X$12</f>
        <v>#</v>
      </c>
      <c r="AJ16" s="150">
        <v>9</v>
      </c>
      <c r="AK16" s="150">
        <v>0</v>
      </c>
      <c r="AL16" s="150">
        <v>0</v>
      </c>
      <c r="AM16" s="150">
        <v>0</v>
      </c>
      <c r="AN16" s="150">
        <v>0</v>
      </c>
      <c r="AO16" s="150">
        <v>0</v>
      </c>
      <c r="AP16" s="150">
        <v>0</v>
      </c>
      <c r="AQ16" s="150">
        <v>0</v>
      </c>
      <c r="AR16" s="150">
        <v>1</v>
      </c>
      <c r="AS16" s="150">
        <v>1</v>
      </c>
      <c r="AT16" s="35">
        <f t="shared" si="3"/>
        <v>11</v>
      </c>
      <c r="AU16" s="103" t="str">
        <f>IF(ABS(AG16-AT16)&lt;0.01,"OK","Error")</f>
        <v>OK</v>
      </c>
    </row>
    <row r="17" spans="1:47" s="112" customFormat="1" ht="14.25">
      <c r="A17" s="298"/>
      <c r="B17" s="300"/>
      <c r="C17" s="302" t="s">
        <v>115</v>
      </c>
      <c r="D17" s="104" t="s">
        <v>206</v>
      </c>
      <c r="E17" s="101"/>
      <c r="F17" s="103" t="s">
        <v>105</v>
      </c>
      <c r="G17" s="150">
        <v>0</v>
      </c>
      <c r="H17" s="151">
        <v>0</v>
      </c>
      <c r="I17" s="151">
        <v>9.9535536820115011E-2</v>
      </c>
      <c r="J17" s="151">
        <v>0.15337888699237884</v>
      </c>
      <c r="K17" s="151">
        <v>0</v>
      </c>
      <c r="L17" s="151">
        <v>0</v>
      </c>
      <c r="M17" s="151">
        <v>0</v>
      </c>
      <c r="N17" s="151">
        <v>0</v>
      </c>
      <c r="O17" s="151">
        <v>0</v>
      </c>
      <c r="P17" s="151">
        <v>0</v>
      </c>
      <c r="Q17" s="35">
        <f t="shared" si="1"/>
        <v>0.25291442381249385</v>
      </c>
      <c r="R17" s="101"/>
      <c r="S17" s="103" t="str">
        <f t="shared" ref="S17:S34" ca="1" si="4">$X$12</f>
        <v>#</v>
      </c>
      <c r="T17" s="106">
        <v>2</v>
      </c>
      <c r="U17" s="101"/>
      <c r="V17" s="103" t="str">
        <f t="shared" ref="V17:V34" ca="1" si="5">$X$12</f>
        <v>#</v>
      </c>
      <c r="W17" s="150">
        <v>0</v>
      </c>
      <c r="X17" s="151">
        <v>0</v>
      </c>
      <c r="Y17" s="151">
        <v>1</v>
      </c>
      <c r="Z17" s="151">
        <v>1</v>
      </c>
      <c r="AA17" s="151">
        <v>0</v>
      </c>
      <c r="AB17" s="151">
        <v>0</v>
      </c>
      <c r="AC17" s="151">
        <v>0</v>
      </c>
      <c r="AD17" s="151">
        <v>0</v>
      </c>
      <c r="AE17" s="151">
        <v>0</v>
      </c>
      <c r="AF17" s="151">
        <v>0</v>
      </c>
      <c r="AG17" s="35">
        <f t="shared" si="2"/>
        <v>2</v>
      </c>
      <c r="AH17" s="101"/>
      <c r="AI17" s="103" t="str">
        <f t="shared" ref="AI17:AI34" ca="1" si="6">$X$12</f>
        <v>#</v>
      </c>
      <c r="AJ17" s="150">
        <v>2</v>
      </c>
      <c r="AK17" s="151">
        <v>0</v>
      </c>
      <c r="AL17" s="151">
        <v>0</v>
      </c>
      <c r="AM17" s="151">
        <v>0</v>
      </c>
      <c r="AN17" s="151">
        <v>0</v>
      </c>
      <c r="AO17" s="151">
        <v>0</v>
      </c>
      <c r="AP17" s="151">
        <v>0</v>
      </c>
      <c r="AQ17" s="151">
        <v>0</v>
      </c>
      <c r="AR17" s="151">
        <v>0</v>
      </c>
      <c r="AS17" s="151">
        <v>0</v>
      </c>
      <c r="AT17" s="35">
        <f t="shared" si="3"/>
        <v>2</v>
      </c>
      <c r="AU17" s="103" t="str">
        <f t="shared" ref="AU17:AU34" si="7">IF(ABS(AG17-AT17)&lt;0.01,"OK","Error")</f>
        <v>OK</v>
      </c>
    </row>
    <row r="18" spans="1:47" s="112" customFormat="1" ht="14.25">
      <c r="A18" s="298"/>
      <c r="B18" s="300"/>
      <c r="C18" s="302"/>
      <c r="D18" s="104" t="s">
        <v>207</v>
      </c>
      <c r="E18" s="101"/>
      <c r="F18" s="103" t="s">
        <v>105</v>
      </c>
      <c r="G18" s="150">
        <v>0</v>
      </c>
      <c r="H18" s="151">
        <v>0</v>
      </c>
      <c r="I18" s="151">
        <v>0</v>
      </c>
      <c r="J18" s="151">
        <v>0</v>
      </c>
      <c r="K18" s="151">
        <v>0</v>
      </c>
      <c r="L18" s="151">
        <v>0</v>
      </c>
      <c r="M18" s="151">
        <v>0</v>
      </c>
      <c r="N18" s="151">
        <v>0</v>
      </c>
      <c r="O18" s="151">
        <v>0</v>
      </c>
      <c r="P18" s="151">
        <v>0</v>
      </c>
      <c r="Q18" s="35">
        <f t="shared" si="1"/>
        <v>0</v>
      </c>
      <c r="R18" s="101"/>
      <c r="S18" s="103" t="str">
        <f t="shared" ca="1" si="4"/>
        <v>#</v>
      </c>
      <c r="T18" s="106">
        <v>0</v>
      </c>
      <c r="U18" s="101"/>
      <c r="V18" s="103" t="str">
        <f t="shared" ca="1" si="5"/>
        <v>#</v>
      </c>
      <c r="W18" s="150">
        <v>0</v>
      </c>
      <c r="X18" s="151">
        <v>0</v>
      </c>
      <c r="Y18" s="151">
        <v>0</v>
      </c>
      <c r="Z18" s="151">
        <v>0</v>
      </c>
      <c r="AA18" s="151">
        <v>0</v>
      </c>
      <c r="AB18" s="151">
        <v>0</v>
      </c>
      <c r="AC18" s="151">
        <v>0</v>
      </c>
      <c r="AD18" s="151">
        <v>0</v>
      </c>
      <c r="AE18" s="151">
        <v>0</v>
      </c>
      <c r="AF18" s="151">
        <v>0</v>
      </c>
      <c r="AG18" s="35">
        <f t="shared" si="2"/>
        <v>0</v>
      </c>
      <c r="AH18" s="101"/>
      <c r="AI18" s="103" t="str">
        <f t="shared" ca="1" si="6"/>
        <v>#</v>
      </c>
      <c r="AJ18" s="150">
        <v>0</v>
      </c>
      <c r="AK18" s="151">
        <v>0</v>
      </c>
      <c r="AL18" s="151">
        <v>0</v>
      </c>
      <c r="AM18" s="151">
        <v>0</v>
      </c>
      <c r="AN18" s="151">
        <v>0</v>
      </c>
      <c r="AO18" s="151">
        <v>0</v>
      </c>
      <c r="AP18" s="151">
        <v>0</v>
      </c>
      <c r="AQ18" s="151">
        <v>0</v>
      </c>
      <c r="AR18" s="151">
        <v>0</v>
      </c>
      <c r="AS18" s="151">
        <v>0</v>
      </c>
      <c r="AT18" s="35">
        <f t="shared" si="3"/>
        <v>0</v>
      </c>
      <c r="AU18" s="103" t="str">
        <f t="shared" si="7"/>
        <v>OK</v>
      </c>
    </row>
    <row r="19" spans="1:47" s="112" customFormat="1" ht="14.25">
      <c r="A19" s="298"/>
      <c r="B19" s="300"/>
      <c r="C19" s="302"/>
      <c r="D19" s="104" t="s">
        <v>3</v>
      </c>
      <c r="E19" s="101"/>
      <c r="F19" s="103" t="s">
        <v>105</v>
      </c>
      <c r="G19" s="150">
        <v>0</v>
      </c>
      <c r="H19" s="151">
        <v>4.0245802290283184E-2</v>
      </c>
      <c r="I19" s="151">
        <v>-2.8264612872419548E-12</v>
      </c>
      <c r="J19" s="151">
        <v>-0.33740721789396333</v>
      </c>
      <c r="K19" s="151">
        <v>0</v>
      </c>
      <c r="L19" s="151">
        <v>0</v>
      </c>
      <c r="M19" s="151">
        <v>0</v>
      </c>
      <c r="N19" s="151">
        <v>0</v>
      </c>
      <c r="O19" s="151">
        <v>0</v>
      </c>
      <c r="P19" s="151">
        <v>0</v>
      </c>
      <c r="Q19" s="35">
        <f t="shared" si="1"/>
        <v>-0.29716141560650661</v>
      </c>
      <c r="R19" s="101"/>
      <c r="S19" s="103" t="str">
        <f t="shared" ca="1" si="4"/>
        <v>#</v>
      </c>
      <c r="T19" s="34"/>
      <c r="U19" s="101"/>
      <c r="V19" s="103" t="str">
        <f t="shared" ca="1" si="5"/>
        <v>#</v>
      </c>
      <c r="W19" s="150">
        <v>0</v>
      </c>
      <c r="X19" s="151">
        <v>0</v>
      </c>
      <c r="Y19" s="151">
        <v>0</v>
      </c>
      <c r="Z19" s="151">
        <v>-1</v>
      </c>
      <c r="AA19" s="151">
        <v>1</v>
      </c>
      <c r="AB19" s="151">
        <v>0</v>
      </c>
      <c r="AC19" s="151">
        <v>0</v>
      </c>
      <c r="AD19" s="151">
        <v>0</v>
      </c>
      <c r="AE19" s="151">
        <v>0</v>
      </c>
      <c r="AF19" s="151">
        <v>0</v>
      </c>
      <c r="AG19" s="35">
        <f t="shared" si="2"/>
        <v>0</v>
      </c>
      <c r="AH19" s="101"/>
      <c r="AI19" s="103" t="str">
        <f t="shared" ca="1" si="6"/>
        <v>#</v>
      </c>
      <c r="AJ19" s="150">
        <v>0</v>
      </c>
      <c r="AK19" s="151">
        <v>0</v>
      </c>
      <c r="AL19" s="151">
        <v>0</v>
      </c>
      <c r="AM19" s="151">
        <v>0</v>
      </c>
      <c r="AN19" s="151">
        <v>0</v>
      </c>
      <c r="AO19" s="151">
        <v>0</v>
      </c>
      <c r="AP19" s="151">
        <v>0</v>
      </c>
      <c r="AQ19" s="151">
        <v>0</v>
      </c>
      <c r="AR19" s="151">
        <v>-1</v>
      </c>
      <c r="AS19" s="151">
        <v>1</v>
      </c>
      <c r="AT19" s="35">
        <f t="shared" si="3"/>
        <v>0</v>
      </c>
      <c r="AU19" s="103" t="str">
        <f t="shared" si="7"/>
        <v>OK</v>
      </c>
    </row>
    <row r="20" spans="1:47" s="112" customFormat="1" ht="14.25">
      <c r="A20" s="298"/>
      <c r="B20" s="300"/>
      <c r="C20" s="302"/>
      <c r="D20" s="104" t="s">
        <v>114</v>
      </c>
      <c r="E20" s="101"/>
      <c r="F20" s="103" t="s">
        <v>105</v>
      </c>
      <c r="G20" s="150">
        <v>0</v>
      </c>
      <c r="H20" s="151">
        <v>0</v>
      </c>
      <c r="I20" s="151">
        <v>0</v>
      </c>
      <c r="J20" s="151">
        <v>0</v>
      </c>
      <c r="K20" s="151">
        <v>0</v>
      </c>
      <c r="L20" s="151">
        <v>0</v>
      </c>
      <c r="M20" s="151">
        <v>0</v>
      </c>
      <c r="N20" s="151">
        <v>0</v>
      </c>
      <c r="O20" s="151">
        <v>0</v>
      </c>
      <c r="P20" s="151">
        <v>0</v>
      </c>
      <c r="Q20" s="35">
        <f t="shared" si="1"/>
        <v>0</v>
      </c>
      <c r="R20" s="101"/>
      <c r="S20" s="103" t="str">
        <f t="shared" ca="1" si="4"/>
        <v>#</v>
      </c>
      <c r="T20" s="106">
        <v>0</v>
      </c>
      <c r="U20" s="101"/>
      <c r="V20" s="103" t="str">
        <f t="shared" ca="1" si="5"/>
        <v>#</v>
      </c>
      <c r="W20" s="150">
        <v>0</v>
      </c>
      <c r="X20" s="151">
        <v>0</v>
      </c>
      <c r="Y20" s="151">
        <v>0</v>
      </c>
      <c r="Z20" s="151">
        <v>0</v>
      </c>
      <c r="AA20" s="151">
        <v>0</v>
      </c>
      <c r="AB20" s="151">
        <v>0</v>
      </c>
      <c r="AC20" s="151">
        <v>0</v>
      </c>
      <c r="AD20" s="151">
        <v>0</v>
      </c>
      <c r="AE20" s="151">
        <v>0</v>
      </c>
      <c r="AF20" s="151">
        <v>0</v>
      </c>
      <c r="AG20" s="35">
        <f t="shared" si="2"/>
        <v>0</v>
      </c>
      <c r="AH20" s="101"/>
      <c r="AI20" s="103" t="str">
        <f t="shared" ca="1" si="6"/>
        <v>#</v>
      </c>
      <c r="AJ20" s="150">
        <v>0</v>
      </c>
      <c r="AK20" s="151">
        <v>0</v>
      </c>
      <c r="AL20" s="151">
        <v>0</v>
      </c>
      <c r="AM20" s="151">
        <v>0</v>
      </c>
      <c r="AN20" s="151">
        <v>0</v>
      </c>
      <c r="AO20" s="151">
        <v>0</v>
      </c>
      <c r="AP20" s="151">
        <v>0</v>
      </c>
      <c r="AQ20" s="151">
        <v>0</v>
      </c>
      <c r="AR20" s="151">
        <v>0</v>
      </c>
      <c r="AS20" s="151">
        <v>0</v>
      </c>
      <c r="AT20" s="35">
        <f t="shared" si="3"/>
        <v>0</v>
      </c>
      <c r="AU20" s="103" t="str">
        <f t="shared" si="7"/>
        <v>OK</v>
      </c>
    </row>
    <row r="21" spans="1:47" s="112" customFormat="1" ht="14.25">
      <c r="A21" s="298"/>
      <c r="B21" s="300"/>
      <c r="C21" s="302"/>
      <c r="D21" s="104" t="s">
        <v>104</v>
      </c>
      <c r="E21" s="101"/>
      <c r="F21" s="103" t="s">
        <v>105</v>
      </c>
      <c r="G21" s="34"/>
      <c r="H21" s="34"/>
      <c r="I21" s="34"/>
      <c r="J21" s="34"/>
      <c r="K21" s="34"/>
      <c r="L21" s="34"/>
      <c r="M21" s="34"/>
      <c r="N21" s="34"/>
      <c r="O21" s="34"/>
      <c r="P21" s="34"/>
      <c r="Q21" s="35">
        <f t="shared" si="1"/>
        <v>0</v>
      </c>
      <c r="R21" s="101"/>
      <c r="S21" s="103" t="str">
        <f t="shared" ca="1" si="4"/>
        <v>#</v>
      </c>
      <c r="T21" s="34"/>
      <c r="U21" s="101"/>
      <c r="V21" s="103" t="str">
        <f t="shared" ca="1" si="5"/>
        <v>#</v>
      </c>
      <c r="W21" s="34"/>
      <c r="X21" s="34"/>
      <c r="Y21" s="34"/>
      <c r="Z21" s="34"/>
      <c r="AA21" s="34"/>
      <c r="AB21" s="34"/>
      <c r="AC21" s="34"/>
      <c r="AD21" s="34"/>
      <c r="AE21" s="34"/>
      <c r="AF21" s="34"/>
      <c r="AG21" s="35">
        <f t="shared" si="2"/>
        <v>0</v>
      </c>
      <c r="AH21" s="101"/>
      <c r="AI21" s="103" t="str">
        <f t="shared" ca="1" si="6"/>
        <v>#</v>
      </c>
      <c r="AJ21" s="34"/>
      <c r="AK21" s="34"/>
      <c r="AL21" s="34"/>
      <c r="AM21" s="34"/>
      <c r="AN21" s="34"/>
      <c r="AO21" s="34"/>
      <c r="AP21" s="34"/>
      <c r="AQ21" s="34"/>
      <c r="AR21" s="34"/>
      <c r="AS21" s="34"/>
      <c r="AT21" s="35">
        <f t="shared" si="3"/>
        <v>0</v>
      </c>
      <c r="AU21" s="103" t="str">
        <f t="shared" si="7"/>
        <v>OK</v>
      </c>
    </row>
    <row r="22" spans="1:47" s="112" customFormat="1" ht="14.25">
      <c r="A22" s="298"/>
      <c r="B22" s="300"/>
      <c r="C22" s="302"/>
      <c r="D22" s="104" t="s">
        <v>113</v>
      </c>
      <c r="E22" s="101"/>
      <c r="F22" s="103" t="s">
        <v>105</v>
      </c>
      <c r="G22" s="150">
        <v>0</v>
      </c>
      <c r="H22" s="151">
        <v>0</v>
      </c>
      <c r="I22" s="151">
        <v>0.11048954334805024</v>
      </c>
      <c r="J22" s="151">
        <v>0</v>
      </c>
      <c r="K22" s="151">
        <v>0</v>
      </c>
      <c r="L22" s="151">
        <v>0</v>
      </c>
      <c r="M22" s="151">
        <v>0</v>
      </c>
      <c r="N22" s="151">
        <v>0</v>
      </c>
      <c r="O22" s="151">
        <v>0</v>
      </c>
      <c r="P22" s="151">
        <v>0</v>
      </c>
      <c r="Q22" s="35">
        <f t="shared" si="1"/>
        <v>0.11048954334805024</v>
      </c>
      <c r="R22" s="101"/>
      <c r="S22" s="103" t="str">
        <f t="shared" ca="1" si="4"/>
        <v>#</v>
      </c>
      <c r="T22" s="106">
        <v>1</v>
      </c>
      <c r="U22" s="101"/>
      <c r="V22" s="103" t="str">
        <f t="shared" ca="1" si="5"/>
        <v>#</v>
      </c>
      <c r="W22" s="150">
        <v>0</v>
      </c>
      <c r="X22" s="151">
        <v>0</v>
      </c>
      <c r="Y22" s="151">
        <v>1</v>
      </c>
      <c r="Z22" s="151">
        <v>0</v>
      </c>
      <c r="AA22" s="151">
        <v>0</v>
      </c>
      <c r="AB22" s="151">
        <v>0</v>
      </c>
      <c r="AC22" s="151">
        <v>0</v>
      </c>
      <c r="AD22" s="151">
        <v>0</v>
      </c>
      <c r="AE22" s="151">
        <v>0</v>
      </c>
      <c r="AF22" s="151">
        <v>0</v>
      </c>
      <c r="AG22" s="35">
        <f t="shared" si="2"/>
        <v>1</v>
      </c>
      <c r="AH22" s="101"/>
      <c r="AI22" s="103" t="str">
        <f t="shared" ca="1" si="6"/>
        <v>#</v>
      </c>
      <c r="AJ22" s="150">
        <v>1</v>
      </c>
      <c r="AK22" s="151">
        <v>0</v>
      </c>
      <c r="AL22" s="151">
        <v>0</v>
      </c>
      <c r="AM22" s="151">
        <v>0</v>
      </c>
      <c r="AN22" s="151">
        <v>0</v>
      </c>
      <c r="AO22" s="151">
        <v>0</v>
      </c>
      <c r="AP22" s="151">
        <v>0</v>
      </c>
      <c r="AQ22" s="151">
        <v>0</v>
      </c>
      <c r="AR22" s="151">
        <v>0</v>
      </c>
      <c r="AS22" s="151">
        <v>0</v>
      </c>
      <c r="AT22" s="35">
        <f t="shared" si="3"/>
        <v>1</v>
      </c>
      <c r="AU22" s="103" t="str">
        <f t="shared" si="7"/>
        <v>OK</v>
      </c>
    </row>
    <row r="23" spans="1:47" s="112" customFormat="1" ht="14.25">
      <c r="A23" s="298"/>
      <c r="B23" s="300"/>
      <c r="C23" s="302"/>
      <c r="D23" s="104" t="s">
        <v>389</v>
      </c>
      <c r="E23" s="101"/>
      <c r="F23" s="103" t="s">
        <v>105</v>
      </c>
      <c r="G23" s="150">
        <v>0</v>
      </c>
      <c r="H23" s="151">
        <v>0</v>
      </c>
      <c r="I23" s="151">
        <v>0</v>
      </c>
      <c r="J23" s="151">
        <v>0</v>
      </c>
      <c r="K23" s="151">
        <v>0</v>
      </c>
      <c r="L23" s="151">
        <v>0</v>
      </c>
      <c r="M23" s="151">
        <v>0</v>
      </c>
      <c r="N23" s="151">
        <v>0</v>
      </c>
      <c r="O23" s="151">
        <v>0</v>
      </c>
      <c r="P23" s="151">
        <v>0</v>
      </c>
      <c r="Q23" s="35">
        <f t="shared" si="1"/>
        <v>0</v>
      </c>
      <c r="R23" s="101"/>
      <c r="S23" s="103" t="str">
        <f t="shared" ca="1" si="4"/>
        <v>#</v>
      </c>
      <c r="T23" s="106">
        <v>0</v>
      </c>
      <c r="U23" s="101"/>
      <c r="V23" s="103" t="str">
        <f t="shared" ca="1" si="5"/>
        <v>#</v>
      </c>
      <c r="W23" s="150">
        <v>0</v>
      </c>
      <c r="X23" s="151">
        <v>0</v>
      </c>
      <c r="Y23" s="151">
        <v>0</v>
      </c>
      <c r="Z23" s="151">
        <v>0</v>
      </c>
      <c r="AA23" s="151">
        <v>0</v>
      </c>
      <c r="AB23" s="151">
        <v>0</v>
      </c>
      <c r="AC23" s="151">
        <v>0</v>
      </c>
      <c r="AD23" s="151">
        <v>0</v>
      </c>
      <c r="AE23" s="151">
        <v>0</v>
      </c>
      <c r="AF23" s="151">
        <v>0</v>
      </c>
      <c r="AG23" s="35">
        <f t="shared" si="2"/>
        <v>0</v>
      </c>
      <c r="AH23" s="101"/>
      <c r="AI23" s="103" t="str">
        <f t="shared" ca="1" si="6"/>
        <v>#</v>
      </c>
      <c r="AJ23" s="150">
        <v>0</v>
      </c>
      <c r="AK23" s="151">
        <v>0</v>
      </c>
      <c r="AL23" s="151">
        <v>0</v>
      </c>
      <c r="AM23" s="151">
        <v>0</v>
      </c>
      <c r="AN23" s="151">
        <v>0</v>
      </c>
      <c r="AO23" s="151">
        <v>0</v>
      </c>
      <c r="AP23" s="151">
        <v>0</v>
      </c>
      <c r="AQ23" s="151">
        <v>0</v>
      </c>
      <c r="AR23" s="151">
        <v>0</v>
      </c>
      <c r="AS23" s="151">
        <v>0</v>
      </c>
      <c r="AT23" s="35">
        <f t="shared" si="3"/>
        <v>0</v>
      </c>
      <c r="AU23" s="103" t="str">
        <f t="shared" si="7"/>
        <v>OK</v>
      </c>
    </row>
    <row r="24" spans="1:47" s="112" customFormat="1" ht="14.25">
      <c r="A24" s="298"/>
      <c r="B24" s="300"/>
      <c r="C24" s="302"/>
      <c r="D24" s="104" t="s">
        <v>112</v>
      </c>
      <c r="E24" s="101"/>
      <c r="F24" s="103" t="s">
        <v>105</v>
      </c>
      <c r="G24" s="150">
        <v>0</v>
      </c>
      <c r="H24" s="151">
        <v>0</v>
      </c>
      <c r="I24" s="151">
        <v>0</v>
      </c>
      <c r="J24" s="151">
        <v>0</v>
      </c>
      <c r="K24" s="151">
        <v>0</v>
      </c>
      <c r="L24" s="151">
        <v>0</v>
      </c>
      <c r="M24" s="151">
        <v>0</v>
      </c>
      <c r="N24" s="151">
        <v>0</v>
      </c>
      <c r="O24" s="151">
        <v>0</v>
      </c>
      <c r="P24" s="151">
        <v>0</v>
      </c>
      <c r="Q24" s="35">
        <f t="shared" si="1"/>
        <v>0</v>
      </c>
      <c r="R24" s="101"/>
      <c r="S24" s="103" t="str">
        <f t="shared" ca="1" si="4"/>
        <v>#</v>
      </c>
      <c r="T24" s="106">
        <v>0</v>
      </c>
      <c r="U24" s="101"/>
      <c r="V24" s="103" t="str">
        <f t="shared" ca="1" si="5"/>
        <v>#</v>
      </c>
      <c r="W24" s="150">
        <v>0</v>
      </c>
      <c r="X24" s="151">
        <v>0</v>
      </c>
      <c r="Y24" s="151">
        <v>0</v>
      </c>
      <c r="Z24" s="151">
        <v>0</v>
      </c>
      <c r="AA24" s="151">
        <v>0</v>
      </c>
      <c r="AB24" s="151">
        <v>0</v>
      </c>
      <c r="AC24" s="151">
        <v>0</v>
      </c>
      <c r="AD24" s="151">
        <v>0</v>
      </c>
      <c r="AE24" s="151">
        <v>0</v>
      </c>
      <c r="AF24" s="151">
        <v>0</v>
      </c>
      <c r="AG24" s="35">
        <f t="shared" si="2"/>
        <v>0</v>
      </c>
      <c r="AH24" s="101"/>
      <c r="AI24" s="103" t="str">
        <f t="shared" ca="1" si="6"/>
        <v>#</v>
      </c>
      <c r="AJ24" s="150">
        <v>0</v>
      </c>
      <c r="AK24" s="151">
        <v>0</v>
      </c>
      <c r="AL24" s="151">
        <v>0</v>
      </c>
      <c r="AM24" s="151">
        <v>0</v>
      </c>
      <c r="AN24" s="151">
        <v>0</v>
      </c>
      <c r="AO24" s="151">
        <v>0</v>
      </c>
      <c r="AP24" s="151">
        <v>0</v>
      </c>
      <c r="AQ24" s="151">
        <v>0</v>
      </c>
      <c r="AR24" s="151">
        <v>0</v>
      </c>
      <c r="AS24" s="151">
        <v>0</v>
      </c>
      <c r="AT24" s="35">
        <f t="shared" si="3"/>
        <v>0</v>
      </c>
      <c r="AU24" s="103" t="str">
        <f t="shared" si="7"/>
        <v>OK</v>
      </c>
    </row>
    <row r="25" spans="1:47" s="112" customFormat="1" ht="14.25">
      <c r="A25" s="298"/>
      <c r="B25" s="300"/>
      <c r="C25" s="302"/>
      <c r="D25" s="104" t="s">
        <v>111</v>
      </c>
      <c r="E25" s="101"/>
      <c r="F25" s="103" t="s">
        <v>105</v>
      </c>
      <c r="G25" s="150">
        <v>0</v>
      </c>
      <c r="H25" s="151">
        <v>0</v>
      </c>
      <c r="I25" s="151">
        <v>0</v>
      </c>
      <c r="J25" s="151">
        <v>0</v>
      </c>
      <c r="K25" s="151">
        <v>0</v>
      </c>
      <c r="L25" s="151">
        <v>0</v>
      </c>
      <c r="M25" s="151">
        <v>0</v>
      </c>
      <c r="N25" s="151">
        <v>0</v>
      </c>
      <c r="O25" s="151">
        <v>0</v>
      </c>
      <c r="P25" s="151">
        <v>0</v>
      </c>
      <c r="Q25" s="35">
        <f t="shared" si="1"/>
        <v>0</v>
      </c>
      <c r="R25" s="101"/>
      <c r="S25" s="103" t="str">
        <f t="shared" ca="1" si="4"/>
        <v>#</v>
      </c>
      <c r="T25" s="106">
        <v>0</v>
      </c>
      <c r="U25" s="101"/>
      <c r="V25" s="103" t="str">
        <f t="shared" ca="1" si="5"/>
        <v>#</v>
      </c>
      <c r="W25" s="150">
        <v>0</v>
      </c>
      <c r="X25" s="151">
        <v>0</v>
      </c>
      <c r="Y25" s="151">
        <v>0</v>
      </c>
      <c r="Z25" s="151">
        <v>0</v>
      </c>
      <c r="AA25" s="151">
        <v>0</v>
      </c>
      <c r="AB25" s="151">
        <v>0</v>
      </c>
      <c r="AC25" s="151">
        <v>0</v>
      </c>
      <c r="AD25" s="151">
        <v>0</v>
      </c>
      <c r="AE25" s="151">
        <v>0</v>
      </c>
      <c r="AF25" s="151">
        <v>0</v>
      </c>
      <c r="AG25" s="35">
        <f t="shared" si="2"/>
        <v>0</v>
      </c>
      <c r="AH25" s="101"/>
      <c r="AI25" s="103" t="str">
        <f t="shared" ca="1" si="6"/>
        <v>#</v>
      </c>
      <c r="AJ25" s="150">
        <v>0</v>
      </c>
      <c r="AK25" s="151">
        <v>0</v>
      </c>
      <c r="AL25" s="151">
        <v>0</v>
      </c>
      <c r="AM25" s="151">
        <v>0</v>
      </c>
      <c r="AN25" s="151">
        <v>0</v>
      </c>
      <c r="AO25" s="151">
        <v>0</v>
      </c>
      <c r="AP25" s="151">
        <v>0</v>
      </c>
      <c r="AQ25" s="151">
        <v>0</v>
      </c>
      <c r="AR25" s="151">
        <v>0</v>
      </c>
      <c r="AS25" s="151">
        <v>0</v>
      </c>
      <c r="AT25" s="35">
        <f t="shared" si="3"/>
        <v>0</v>
      </c>
      <c r="AU25" s="103" t="str">
        <f t="shared" si="7"/>
        <v>OK</v>
      </c>
    </row>
    <row r="26" spans="1:47" s="112" customFormat="1" ht="14.25">
      <c r="A26" s="298"/>
      <c r="B26" s="300"/>
      <c r="C26" s="302"/>
      <c r="D26" s="104" t="s">
        <v>390</v>
      </c>
      <c r="E26" s="101"/>
      <c r="F26" s="103" t="s">
        <v>105</v>
      </c>
      <c r="G26" s="150">
        <v>0</v>
      </c>
      <c r="H26" s="151">
        <v>0</v>
      </c>
      <c r="I26" s="151">
        <v>0</v>
      </c>
      <c r="J26" s="151">
        <v>0</v>
      </c>
      <c r="K26" s="151">
        <v>0</v>
      </c>
      <c r="L26" s="151">
        <v>0</v>
      </c>
      <c r="M26" s="151">
        <v>0</v>
      </c>
      <c r="N26" s="151">
        <v>0</v>
      </c>
      <c r="O26" s="151">
        <v>0</v>
      </c>
      <c r="P26" s="151">
        <v>0</v>
      </c>
      <c r="Q26" s="35">
        <f t="shared" si="1"/>
        <v>0</v>
      </c>
      <c r="R26" s="101"/>
      <c r="S26" s="103" t="str">
        <f t="shared" ca="1" si="4"/>
        <v>#</v>
      </c>
      <c r="T26" s="106">
        <v>0</v>
      </c>
      <c r="U26" s="101"/>
      <c r="V26" s="103" t="str">
        <f t="shared" ca="1" si="5"/>
        <v>#</v>
      </c>
      <c r="W26" s="150">
        <v>0</v>
      </c>
      <c r="X26" s="151">
        <v>0</v>
      </c>
      <c r="Y26" s="151">
        <v>0</v>
      </c>
      <c r="Z26" s="151">
        <v>0</v>
      </c>
      <c r="AA26" s="151">
        <v>0</v>
      </c>
      <c r="AB26" s="151">
        <v>0</v>
      </c>
      <c r="AC26" s="151">
        <v>0</v>
      </c>
      <c r="AD26" s="151">
        <v>0</v>
      </c>
      <c r="AE26" s="151">
        <v>0</v>
      </c>
      <c r="AF26" s="151">
        <v>0</v>
      </c>
      <c r="AG26" s="35">
        <f t="shared" si="2"/>
        <v>0</v>
      </c>
      <c r="AH26" s="101"/>
      <c r="AI26" s="103" t="str">
        <f t="shared" ca="1" si="6"/>
        <v>#</v>
      </c>
      <c r="AJ26" s="150">
        <v>0</v>
      </c>
      <c r="AK26" s="151">
        <v>0</v>
      </c>
      <c r="AL26" s="151">
        <v>0</v>
      </c>
      <c r="AM26" s="151">
        <v>0</v>
      </c>
      <c r="AN26" s="151">
        <v>0</v>
      </c>
      <c r="AO26" s="151">
        <v>0</v>
      </c>
      <c r="AP26" s="151">
        <v>0</v>
      </c>
      <c r="AQ26" s="151">
        <v>0</v>
      </c>
      <c r="AR26" s="151">
        <v>0</v>
      </c>
      <c r="AS26" s="151">
        <v>0</v>
      </c>
      <c r="AT26" s="35">
        <f t="shared" si="3"/>
        <v>0</v>
      </c>
      <c r="AU26" s="103" t="str">
        <f t="shared" si="7"/>
        <v>OK</v>
      </c>
    </row>
    <row r="27" spans="1:47" s="112" customFormat="1" ht="14.25">
      <c r="A27" s="298"/>
      <c r="B27" s="300"/>
      <c r="C27" s="302"/>
      <c r="D27" s="104" t="s">
        <v>110</v>
      </c>
      <c r="E27" s="101"/>
      <c r="F27" s="103" t="s">
        <v>105</v>
      </c>
      <c r="G27" s="150">
        <v>0</v>
      </c>
      <c r="H27" s="151">
        <v>0</v>
      </c>
      <c r="I27" s="151">
        <v>0</v>
      </c>
      <c r="J27" s="151">
        <v>0</v>
      </c>
      <c r="K27" s="151">
        <v>0</v>
      </c>
      <c r="L27" s="151">
        <v>0</v>
      </c>
      <c r="M27" s="151">
        <v>0</v>
      </c>
      <c r="N27" s="151">
        <v>0</v>
      </c>
      <c r="O27" s="151">
        <v>0</v>
      </c>
      <c r="P27" s="151">
        <v>0</v>
      </c>
      <c r="Q27" s="35">
        <f t="shared" si="1"/>
        <v>0</v>
      </c>
      <c r="R27" s="101"/>
      <c r="S27" s="103" t="str">
        <f t="shared" ca="1" si="4"/>
        <v>#</v>
      </c>
      <c r="T27" s="106">
        <v>0</v>
      </c>
      <c r="U27" s="101"/>
      <c r="V27" s="103" t="str">
        <f t="shared" ca="1" si="5"/>
        <v>#</v>
      </c>
      <c r="W27" s="150">
        <v>0</v>
      </c>
      <c r="X27" s="151">
        <v>0</v>
      </c>
      <c r="Y27" s="151">
        <v>0</v>
      </c>
      <c r="Z27" s="151">
        <v>0</v>
      </c>
      <c r="AA27" s="151">
        <v>0</v>
      </c>
      <c r="AB27" s="151">
        <v>0</v>
      </c>
      <c r="AC27" s="151">
        <v>0</v>
      </c>
      <c r="AD27" s="151">
        <v>0</v>
      </c>
      <c r="AE27" s="151">
        <v>0</v>
      </c>
      <c r="AF27" s="151">
        <v>0</v>
      </c>
      <c r="AG27" s="35">
        <f t="shared" si="2"/>
        <v>0</v>
      </c>
      <c r="AH27" s="101"/>
      <c r="AI27" s="103" t="str">
        <f t="shared" ca="1" si="6"/>
        <v>#</v>
      </c>
      <c r="AJ27" s="150">
        <v>0</v>
      </c>
      <c r="AK27" s="151">
        <v>0</v>
      </c>
      <c r="AL27" s="151">
        <v>0</v>
      </c>
      <c r="AM27" s="151">
        <v>0</v>
      </c>
      <c r="AN27" s="151">
        <v>0</v>
      </c>
      <c r="AO27" s="151">
        <v>0</v>
      </c>
      <c r="AP27" s="151">
        <v>0</v>
      </c>
      <c r="AQ27" s="151">
        <v>0</v>
      </c>
      <c r="AR27" s="151">
        <v>0</v>
      </c>
      <c r="AS27" s="151">
        <v>0</v>
      </c>
      <c r="AT27" s="35">
        <f t="shared" si="3"/>
        <v>0</v>
      </c>
      <c r="AU27" s="103" t="str">
        <f t="shared" si="7"/>
        <v>OK</v>
      </c>
    </row>
    <row r="28" spans="1:47" s="112" customFormat="1" ht="14.25">
      <c r="A28" s="298"/>
      <c r="B28" s="300"/>
      <c r="C28" s="302"/>
      <c r="D28" s="104" t="str">
        <f>'N1.1_Intervention_Definitions'!A17</f>
        <v>Indirect Intervention</v>
      </c>
      <c r="E28" s="101"/>
      <c r="F28" s="103" t="s">
        <v>105</v>
      </c>
      <c r="G28" s="150">
        <v>0</v>
      </c>
      <c r="H28" s="151">
        <v>0</v>
      </c>
      <c r="I28" s="151">
        <v>0</v>
      </c>
      <c r="J28" s="151">
        <v>0</v>
      </c>
      <c r="K28" s="151">
        <v>0</v>
      </c>
      <c r="L28" s="151">
        <v>0</v>
      </c>
      <c r="M28" s="151">
        <v>0</v>
      </c>
      <c r="N28" s="151">
        <v>0</v>
      </c>
      <c r="O28" s="151">
        <v>0</v>
      </c>
      <c r="P28" s="151">
        <v>0</v>
      </c>
      <c r="Q28" s="35">
        <f t="shared" si="1"/>
        <v>0</v>
      </c>
      <c r="R28" s="101"/>
      <c r="S28" s="103" t="str">
        <f t="shared" ca="1" si="4"/>
        <v>#</v>
      </c>
      <c r="T28" s="106">
        <v>0</v>
      </c>
      <c r="U28" s="101"/>
      <c r="V28" s="103" t="str">
        <f t="shared" ca="1" si="5"/>
        <v>#</v>
      </c>
      <c r="W28" s="150">
        <v>0</v>
      </c>
      <c r="X28" s="151">
        <v>0</v>
      </c>
      <c r="Y28" s="151">
        <v>0</v>
      </c>
      <c r="Z28" s="151">
        <v>0</v>
      </c>
      <c r="AA28" s="151">
        <v>0</v>
      </c>
      <c r="AB28" s="151">
        <v>0</v>
      </c>
      <c r="AC28" s="151">
        <v>0</v>
      </c>
      <c r="AD28" s="151">
        <v>0</v>
      </c>
      <c r="AE28" s="151">
        <v>0</v>
      </c>
      <c r="AF28" s="151">
        <v>0</v>
      </c>
      <c r="AG28" s="35">
        <f t="shared" si="2"/>
        <v>0</v>
      </c>
      <c r="AH28" s="101"/>
      <c r="AI28" s="103" t="str">
        <f t="shared" ca="1" si="6"/>
        <v>#</v>
      </c>
      <c r="AJ28" s="150">
        <v>0</v>
      </c>
      <c r="AK28" s="151">
        <v>0</v>
      </c>
      <c r="AL28" s="151">
        <v>0</v>
      </c>
      <c r="AM28" s="151">
        <v>0</v>
      </c>
      <c r="AN28" s="151">
        <v>0</v>
      </c>
      <c r="AO28" s="151">
        <v>0</v>
      </c>
      <c r="AP28" s="151">
        <v>0</v>
      </c>
      <c r="AQ28" s="151">
        <v>0</v>
      </c>
      <c r="AR28" s="151">
        <v>0</v>
      </c>
      <c r="AS28" s="151">
        <v>0</v>
      </c>
      <c r="AT28" s="35">
        <f t="shared" si="3"/>
        <v>0</v>
      </c>
      <c r="AU28" s="103" t="str">
        <f t="shared" si="7"/>
        <v>OK</v>
      </c>
    </row>
    <row r="29" spans="1:47" s="112" customFormat="1" ht="14.25">
      <c r="A29" s="298"/>
      <c r="B29" s="300"/>
      <c r="C29" s="302"/>
      <c r="D29" s="104" t="s">
        <v>109</v>
      </c>
      <c r="E29" s="101"/>
      <c r="F29" s="103" t="s">
        <v>105</v>
      </c>
      <c r="G29" s="34"/>
      <c r="H29" s="34"/>
      <c r="I29" s="34"/>
      <c r="J29" s="34"/>
      <c r="K29" s="34"/>
      <c r="L29" s="34"/>
      <c r="M29" s="34"/>
      <c r="N29" s="34"/>
      <c r="O29" s="34"/>
      <c r="P29" s="34"/>
      <c r="Q29" s="35">
        <f t="shared" si="1"/>
        <v>0</v>
      </c>
      <c r="R29" s="101"/>
      <c r="S29" s="103" t="str">
        <f t="shared" ca="1" si="4"/>
        <v>#</v>
      </c>
      <c r="T29" s="34"/>
      <c r="U29" s="101"/>
      <c r="V29" s="103" t="str">
        <f t="shared" ca="1" si="5"/>
        <v>#</v>
      </c>
      <c r="W29" s="34"/>
      <c r="X29" s="34"/>
      <c r="Y29" s="34"/>
      <c r="Z29" s="34"/>
      <c r="AA29" s="34"/>
      <c r="AB29" s="34"/>
      <c r="AC29" s="34"/>
      <c r="AD29" s="34"/>
      <c r="AE29" s="34"/>
      <c r="AF29" s="34"/>
      <c r="AG29" s="35">
        <f t="shared" si="2"/>
        <v>0</v>
      </c>
      <c r="AH29" s="101"/>
      <c r="AI29" s="103" t="str">
        <f t="shared" ca="1" si="6"/>
        <v>#</v>
      </c>
      <c r="AJ29" s="34"/>
      <c r="AK29" s="34"/>
      <c r="AL29" s="34"/>
      <c r="AM29" s="34"/>
      <c r="AN29" s="34"/>
      <c r="AO29" s="34"/>
      <c r="AP29" s="34"/>
      <c r="AQ29" s="34"/>
      <c r="AR29" s="34"/>
      <c r="AS29" s="34"/>
      <c r="AT29" s="35">
        <f t="shared" si="3"/>
        <v>0</v>
      </c>
      <c r="AU29" s="103" t="str">
        <f t="shared" si="7"/>
        <v>OK</v>
      </c>
    </row>
    <row r="30" spans="1:47" s="112" customFormat="1" ht="14.25">
      <c r="A30" s="298"/>
      <c r="B30" s="300"/>
      <c r="C30" s="302"/>
      <c r="D30" s="104" t="s">
        <v>108</v>
      </c>
      <c r="E30" s="101"/>
      <c r="F30" s="103" t="s">
        <v>105</v>
      </c>
      <c r="G30" s="34"/>
      <c r="H30" s="34"/>
      <c r="I30" s="34"/>
      <c r="J30" s="34"/>
      <c r="K30" s="34"/>
      <c r="L30" s="34"/>
      <c r="M30" s="34"/>
      <c r="N30" s="34"/>
      <c r="O30" s="34"/>
      <c r="P30" s="34"/>
      <c r="Q30" s="35">
        <f t="shared" si="1"/>
        <v>0</v>
      </c>
      <c r="R30" s="101"/>
      <c r="S30" s="103" t="str">
        <f t="shared" ca="1" si="4"/>
        <v>#</v>
      </c>
      <c r="T30" s="34"/>
      <c r="U30" s="101"/>
      <c r="V30" s="103" t="str">
        <f t="shared" ca="1" si="5"/>
        <v>#</v>
      </c>
      <c r="W30" s="34"/>
      <c r="X30" s="34"/>
      <c r="Y30" s="34"/>
      <c r="Z30" s="34"/>
      <c r="AA30" s="34"/>
      <c r="AB30" s="34"/>
      <c r="AC30" s="34"/>
      <c r="AD30" s="34"/>
      <c r="AE30" s="34"/>
      <c r="AF30" s="34"/>
      <c r="AG30" s="35">
        <f t="shared" si="2"/>
        <v>0</v>
      </c>
      <c r="AH30" s="101"/>
      <c r="AI30" s="103" t="str">
        <f t="shared" ca="1" si="6"/>
        <v>#</v>
      </c>
      <c r="AJ30" s="34"/>
      <c r="AK30" s="34"/>
      <c r="AL30" s="34"/>
      <c r="AM30" s="34"/>
      <c r="AN30" s="34"/>
      <c r="AO30" s="34"/>
      <c r="AP30" s="34"/>
      <c r="AQ30" s="34"/>
      <c r="AR30" s="34"/>
      <c r="AS30" s="34"/>
      <c r="AT30" s="35">
        <f t="shared" si="3"/>
        <v>0</v>
      </c>
      <c r="AU30" s="103" t="str">
        <f t="shared" si="7"/>
        <v>OK</v>
      </c>
    </row>
    <row r="31" spans="1:47" s="112" customFormat="1" ht="14.25">
      <c r="A31" s="298"/>
      <c r="B31" s="300"/>
      <c r="C31" s="302"/>
      <c r="D31" s="104" t="s">
        <v>58</v>
      </c>
      <c r="E31" s="101"/>
      <c r="F31" s="103" t="s">
        <v>105</v>
      </c>
      <c r="G31" s="34"/>
      <c r="H31" s="34"/>
      <c r="I31" s="34"/>
      <c r="J31" s="34"/>
      <c r="K31" s="34"/>
      <c r="L31" s="34"/>
      <c r="M31" s="34"/>
      <c r="N31" s="34"/>
      <c r="O31" s="34"/>
      <c r="P31" s="34"/>
      <c r="Q31" s="35">
        <f t="shared" si="1"/>
        <v>0</v>
      </c>
      <c r="R31" s="101"/>
      <c r="S31" s="103" t="str">
        <f t="shared" ca="1" si="4"/>
        <v>#</v>
      </c>
      <c r="T31" s="34"/>
      <c r="U31" s="101"/>
      <c r="V31" s="103" t="str">
        <f t="shared" ca="1" si="5"/>
        <v>#</v>
      </c>
      <c r="W31" s="34"/>
      <c r="X31" s="34"/>
      <c r="Y31" s="34"/>
      <c r="Z31" s="34"/>
      <c r="AA31" s="34"/>
      <c r="AB31" s="34"/>
      <c r="AC31" s="34"/>
      <c r="AD31" s="34"/>
      <c r="AE31" s="34"/>
      <c r="AF31" s="34"/>
      <c r="AG31" s="35">
        <f t="shared" si="2"/>
        <v>0</v>
      </c>
      <c r="AH31" s="101"/>
      <c r="AI31" s="103" t="str">
        <f t="shared" ca="1" si="6"/>
        <v>#</v>
      </c>
      <c r="AJ31" s="34"/>
      <c r="AK31" s="34"/>
      <c r="AL31" s="34"/>
      <c r="AM31" s="34"/>
      <c r="AN31" s="34"/>
      <c r="AO31" s="34"/>
      <c r="AP31" s="34"/>
      <c r="AQ31" s="34"/>
      <c r="AR31" s="34"/>
      <c r="AS31" s="34"/>
      <c r="AT31" s="35">
        <f t="shared" si="3"/>
        <v>0</v>
      </c>
      <c r="AU31" s="103" t="str">
        <f t="shared" si="7"/>
        <v>OK</v>
      </c>
    </row>
    <row r="32" spans="1:47" s="112" customFormat="1" ht="14.25">
      <c r="A32" s="298"/>
      <c r="B32" s="300"/>
      <c r="C32" s="302"/>
      <c r="D32" s="104" t="s">
        <v>107</v>
      </c>
      <c r="E32" s="101"/>
      <c r="F32" s="103" t="s">
        <v>105</v>
      </c>
      <c r="G32" s="34"/>
      <c r="H32" s="34"/>
      <c r="I32" s="34"/>
      <c r="J32" s="34"/>
      <c r="K32" s="34"/>
      <c r="L32" s="34"/>
      <c r="M32" s="34"/>
      <c r="N32" s="34"/>
      <c r="O32" s="34"/>
      <c r="P32" s="34"/>
      <c r="Q32" s="35">
        <f t="shared" si="1"/>
        <v>0</v>
      </c>
      <c r="R32" s="101"/>
      <c r="S32" s="103" t="str">
        <f t="shared" ca="1" si="4"/>
        <v>#</v>
      </c>
      <c r="T32" s="34"/>
      <c r="U32" s="101"/>
      <c r="V32" s="103" t="str">
        <f t="shared" ca="1" si="5"/>
        <v>#</v>
      </c>
      <c r="W32" s="34"/>
      <c r="X32" s="34"/>
      <c r="Y32" s="34"/>
      <c r="Z32" s="34"/>
      <c r="AA32" s="34"/>
      <c r="AB32" s="34"/>
      <c r="AC32" s="34"/>
      <c r="AD32" s="34"/>
      <c r="AE32" s="34"/>
      <c r="AF32" s="34"/>
      <c r="AG32" s="35">
        <f t="shared" si="2"/>
        <v>0</v>
      </c>
      <c r="AH32" s="101"/>
      <c r="AI32" s="103" t="str">
        <f t="shared" ca="1" si="6"/>
        <v>#</v>
      </c>
      <c r="AJ32" s="34"/>
      <c r="AK32" s="34"/>
      <c r="AL32" s="34"/>
      <c r="AM32" s="34"/>
      <c r="AN32" s="34"/>
      <c r="AO32" s="34"/>
      <c r="AP32" s="34"/>
      <c r="AQ32" s="34"/>
      <c r="AR32" s="34"/>
      <c r="AS32" s="34"/>
      <c r="AT32" s="35">
        <f t="shared" si="3"/>
        <v>0</v>
      </c>
      <c r="AU32" s="103" t="str">
        <f t="shared" si="7"/>
        <v>OK</v>
      </c>
    </row>
    <row r="33" spans="1:47" s="112" customFormat="1" ht="14.25">
      <c r="A33" s="298"/>
      <c r="B33" s="300"/>
      <c r="C33" s="302"/>
      <c r="D33" s="104" t="s">
        <v>106</v>
      </c>
      <c r="E33" s="101"/>
      <c r="F33" s="103" t="s">
        <v>105</v>
      </c>
      <c r="G33" s="150">
        <v>0</v>
      </c>
      <c r="H33" s="151">
        <v>0</v>
      </c>
      <c r="I33" s="151">
        <v>0</v>
      </c>
      <c r="J33" s="151">
        <v>0</v>
      </c>
      <c r="K33" s="151">
        <v>0</v>
      </c>
      <c r="L33" s="151">
        <v>0</v>
      </c>
      <c r="M33" s="151">
        <v>0</v>
      </c>
      <c r="N33" s="151">
        <v>0</v>
      </c>
      <c r="O33" s="151">
        <v>0</v>
      </c>
      <c r="P33" s="151">
        <v>0</v>
      </c>
      <c r="Q33" s="35">
        <f t="shared" si="1"/>
        <v>0</v>
      </c>
      <c r="R33" s="101"/>
      <c r="S33" s="103" t="str">
        <f t="shared" ca="1" si="4"/>
        <v>#</v>
      </c>
      <c r="T33" s="106">
        <v>0</v>
      </c>
      <c r="U33" s="101"/>
      <c r="V33" s="103" t="str">
        <f t="shared" ca="1" si="5"/>
        <v>#</v>
      </c>
      <c r="W33" s="150">
        <v>0</v>
      </c>
      <c r="X33" s="151">
        <v>0</v>
      </c>
      <c r="Y33" s="151">
        <v>0</v>
      </c>
      <c r="Z33" s="151">
        <v>0</v>
      </c>
      <c r="AA33" s="151">
        <v>0</v>
      </c>
      <c r="AB33" s="151">
        <v>0</v>
      </c>
      <c r="AC33" s="151">
        <v>0</v>
      </c>
      <c r="AD33" s="151">
        <v>0</v>
      </c>
      <c r="AE33" s="151">
        <v>0</v>
      </c>
      <c r="AF33" s="151">
        <v>0</v>
      </c>
      <c r="AG33" s="35">
        <f t="shared" si="2"/>
        <v>0</v>
      </c>
      <c r="AH33" s="101"/>
      <c r="AI33" s="103" t="str">
        <f t="shared" ca="1" si="6"/>
        <v>#</v>
      </c>
      <c r="AJ33" s="150">
        <v>0</v>
      </c>
      <c r="AK33" s="151">
        <v>0</v>
      </c>
      <c r="AL33" s="151">
        <v>0</v>
      </c>
      <c r="AM33" s="151">
        <v>0</v>
      </c>
      <c r="AN33" s="151">
        <v>0</v>
      </c>
      <c r="AO33" s="151">
        <v>0</v>
      </c>
      <c r="AP33" s="151">
        <v>0</v>
      </c>
      <c r="AQ33" s="151">
        <v>0</v>
      </c>
      <c r="AR33" s="151">
        <v>0</v>
      </c>
      <c r="AS33" s="151">
        <v>0</v>
      </c>
      <c r="AT33" s="35">
        <f t="shared" si="3"/>
        <v>0</v>
      </c>
      <c r="AU33" s="103" t="str">
        <f t="shared" si="7"/>
        <v>OK</v>
      </c>
    </row>
    <row r="34" spans="1:47" s="112" customFormat="1" ht="14.25">
      <c r="A34" s="298"/>
      <c r="B34" s="301"/>
      <c r="C34" s="105" t="s">
        <v>393</v>
      </c>
      <c r="D34" s="104"/>
      <c r="E34" s="101"/>
      <c r="F34" s="103" t="s">
        <v>105</v>
      </c>
      <c r="G34" s="35">
        <f t="shared" ref="G34:P34" si="8">SUM(G16:G33)</f>
        <v>0</v>
      </c>
      <c r="H34" s="35">
        <f t="shared" si="8"/>
        <v>0.21658272584126986</v>
      </c>
      <c r="I34" s="35">
        <f t="shared" si="8"/>
        <v>0.46947158418409873</v>
      </c>
      <c r="J34" s="35">
        <f t="shared" si="8"/>
        <v>0.29522814943755316</v>
      </c>
      <c r="K34" s="35">
        <f t="shared" si="8"/>
        <v>0</v>
      </c>
      <c r="L34" s="35">
        <f t="shared" si="8"/>
        <v>0</v>
      </c>
      <c r="M34" s="35">
        <f t="shared" si="8"/>
        <v>0</v>
      </c>
      <c r="N34" s="35">
        <f t="shared" si="8"/>
        <v>0</v>
      </c>
      <c r="O34" s="35">
        <f t="shared" si="8"/>
        <v>0</v>
      </c>
      <c r="P34" s="35">
        <f t="shared" si="8"/>
        <v>0</v>
      </c>
      <c r="Q34" s="94">
        <f t="shared" si="1"/>
        <v>0.98128245946292181</v>
      </c>
      <c r="R34" s="101"/>
      <c r="S34" s="103" t="str">
        <f t="shared" ca="1" si="4"/>
        <v>#</v>
      </c>
      <c r="T34" s="103"/>
      <c r="U34" s="101"/>
      <c r="V34" s="103" t="str">
        <f t="shared" ca="1" si="5"/>
        <v>#</v>
      </c>
      <c r="W34" s="35">
        <f t="shared" ref="W34:AF34" si="9">SUM(W16:W33)</f>
        <v>0</v>
      </c>
      <c r="X34" s="35">
        <f t="shared" si="9"/>
        <v>6</v>
      </c>
      <c r="Y34" s="35">
        <f t="shared" si="9"/>
        <v>4</v>
      </c>
      <c r="Z34" s="35">
        <f t="shared" si="9"/>
        <v>3</v>
      </c>
      <c r="AA34" s="35">
        <f t="shared" si="9"/>
        <v>1</v>
      </c>
      <c r="AB34" s="35">
        <f t="shared" si="9"/>
        <v>0</v>
      </c>
      <c r="AC34" s="35">
        <f t="shared" si="9"/>
        <v>0</v>
      </c>
      <c r="AD34" s="35">
        <f t="shared" si="9"/>
        <v>0</v>
      </c>
      <c r="AE34" s="35">
        <f t="shared" si="9"/>
        <v>0</v>
      </c>
      <c r="AF34" s="35">
        <f t="shared" si="9"/>
        <v>0</v>
      </c>
      <c r="AG34" s="94">
        <f>SUM(W34:AF34)</f>
        <v>14</v>
      </c>
      <c r="AH34" s="101"/>
      <c r="AI34" s="103" t="str">
        <f t="shared" ca="1" si="6"/>
        <v>#</v>
      </c>
      <c r="AJ34" s="35">
        <f t="shared" ref="AJ34:AS34" si="10">SUM(AJ16:AJ33)</f>
        <v>12</v>
      </c>
      <c r="AK34" s="35">
        <f t="shared" si="10"/>
        <v>0</v>
      </c>
      <c r="AL34" s="35">
        <f t="shared" si="10"/>
        <v>0</v>
      </c>
      <c r="AM34" s="35">
        <f t="shared" si="10"/>
        <v>0</v>
      </c>
      <c r="AN34" s="35">
        <f t="shared" si="10"/>
        <v>0</v>
      </c>
      <c r="AO34" s="35">
        <f t="shared" si="10"/>
        <v>0</v>
      </c>
      <c r="AP34" s="35">
        <f t="shared" si="10"/>
        <v>0</v>
      </c>
      <c r="AQ34" s="35">
        <f t="shared" si="10"/>
        <v>0</v>
      </c>
      <c r="AR34" s="35">
        <f t="shared" si="10"/>
        <v>0</v>
      </c>
      <c r="AS34" s="35">
        <f t="shared" si="10"/>
        <v>2</v>
      </c>
      <c r="AT34" s="94">
        <f>SUM(AJ34:AS34)</f>
        <v>14</v>
      </c>
      <c r="AU34" s="103" t="str">
        <f t="shared" si="7"/>
        <v>OK</v>
      </c>
    </row>
    <row r="35" spans="1:47" ht="15" thickBot="1">
      <c r="A35" s="299" t="s">
        <v>25</v>
      </c>
      <c r="B35" s="299" t="s">
        <v>385</v>
      </c>
      <c r="C35" s="111"/>
      <c r="D35" s="104"/>
      <c r="F35" s="110" t="s">
        <v>53</v>
      </c>
      <c r="G35" s="109" t="s">
        <v>14</v>
      </c>
      <c r="H35" s="21" t="s">
        <v>15</v>
      </c>
      <c r="I35" s="22" t="s">
        <v>16</v>
      </c>
      <c r="J35" s="23" t="s">
        <v>17</v>
      </c>
      <c r="K35" s="24" t="s">
        <v>18</v>
      </c>
      <c r="L35" s="25" t="s">
        <v>19</v>
      </c>
      <c r="M35" s="26" t="s">
        <v>20</v>
      </c>
      <c r="N35" s="29" t="s">
        <v>21</v>
      </c>
      <c r="O35" s="27" t="s">
        <v>22</v>
      </c>
      <c r="P35" s="31" t="s">
        <v>23</v>
      </c>
      <c r="Q35" s="108" t="s">
        <v>29</v>
      </c>
      <c r="S35" s="110" t="s">
        <v>53</v>
      </c>
      <c r="T35" s="110" t="s">
        <v>94</v>
      </c>
      <c r="V35" s="110" t="s">
        <v>53</v>
      </c>
      <c r="W35" s="109" t="s">
        <v>14</v>
      </c>
      <c r="X35" s="21" t="s">
        <v>15</v>
      </c>
      <c r="Y35" s="22" t="s">
        <v>16</v>
      </c>
      <c r="Z35" s="23" t="s">
        <v>17</v>
      </c>
      <c r="AA35" s="24" t="s">
        <v>18</v>
      </c>
      <c r="AB35" s="25" t="s">
        <v>19</v>
      </c>
      <c r="AC35" s="26" t="s">
        <v>20</v>
      </c>
      <c r="AD35" s="29" t="s">
        <v>21</v>
      </c>
      <c r="AE35" s="27" t="s">
        <v>22</v>
      </c>
      <c r="AF35" s="31" t="s">
        <v>23</v>
      </c>
      <c r="AG35" s="108" t="s">
        <v>29</v>
      </c>
      <c r="AI35" s="110" t="s">
        <v>53</v>
      </c>
      <c r="AJ35" s="109" t="s">
        <v>5</v>
      </c>
      <c r="AK35" s="21" t="s">
        <v>6</v>
      </c>
      <c r="AL35" s="22" t="s">
        <v>7</v>
      </c>
      <c r="AM35" s="23" t="s">
        <v>8</v>
      </c>
      <c r="AN35" s="24" t="s">
        <v>9</v>
      </c>
      <c r="AO35" s="25" t="s">
        <v>116</v>
      </c>
      <c r="AP35" s="26" t="s">
        <v>117</v>
      </c>
      <c r="AQ35" s="29" t="s">
        <v>118</v>
      </c>
      <c r="AR35" s="27" t="s">
        <v>119</v>
      </c>
      <c r="AS35" s="31" t="s">
        <v>120</v>
      </c>
      <c r="AT35" s="108" t="s">
        <v>29</v>
      </c>
      <c r="AU35" s="108" t="s">
        <v>47</v>
      </c>
    </row>
    <row r="36" spans="1:47" ht="14.25">
      <c r="A36" s="300"/>
      <c r="B36" s="300"/>
      <c r="C36" s="107" t="s">
        <v>394</v>
      </c>
      <c r="D36" s="104"/>
      <c r="F36" s="103" t="s">
        <v>205</v>
      </c>
      <c r="G36" s="103"/>
      <c r="H36" s="103"/>
      <c r="I36" s="103"/>
      <c r="J36" s="103"/>
      <c r="K36" s="103"/>
      <c r="L36" s="103"/>
      <c r="M36" s="103"/>
      <c r="N36" s="103"/>
      <c r="O36" s="103"/>
      <c r="P36" s="151">
        <v>23.794686522471999</v>
      </c>
      <c r="Q36" s="35">
        <f t="shared" ref="Q36:Q54" si="11">SUM(G36:P36)</f>
        <v>23.794686522471999</v>
      </c>
      <c r="S36" s="103"/>
      <c r="T36" s="34"/>
      <c r="V36" s="103"/>
      <c r="W36" s="34"/>
      <c r="X36" s="34"/>
      <c r="Y36" s="34"/>
      <c r="Z36" s="34"/>
      <c r="AA36" s="34"/>
      <c r="AB36" s="34"/>
      <c r="AC36" s="34"/>
      <c r="AD36" s="34"/>
      <c r="AE36" s="34"/>
      <c r="AF36" s="34"/>
      <c r="AG36" s="35">
        <f t="shared" ref="AG36:AG55" si="12">SUM(W36:AF36)</f>
        <v>0</v>
      </c>
      <c r="AI36" s="103"/>
      <c r="AJ36" s="34"/>
      <c r="AK36" s="34"/>
      <c r="AL36" s="34"/>
      <c r="AM36" s="34"/>
      <c r="AN36" s="34"/>
      <c r="AO36" s="34"/>
      <c r="AP36" s="34"/>
      <c r="AQ36" s="34"/>
      <c r="AR36" s="34"/>
      <c r="AS36" s="34"/>
      <c r="AT36" s="35">
        <f t="shared" ref="AT36:AT55" si="13">SUM(AJ36:AS36)</f>
        <v>0</v>
      </c>
      <c r="AU36" s="103"/>
    </row>
    <row r="37" spans="1:47" ht="14.25">
      <c r="A37" s="300"/>
      <c r="B37" s="300"/>
      <c r="C37" s="105" t="s">
        <v>223</v>
      </c>
      <c r="D37" s="104"/>
      <c r="F37" s="103" t="s">
        <v>105</v>
      </c>
      <c r="G37" s="35">
        <f>G34</f>
        <v>0</v>
      </c>
      <c r="H37" s="35">
        <f t="shared" ref="H37:P37" si="14">H34</f>
        <v>0.21658272584126986</v>
      </c>
      <c r="I37" s="35">
        <f t="shared" si="14"/>
        <v>0.46947158418409873</v>
      </c>
      <c r="J37" s="35">
        <f t="shared" si="14"/>
        <v>0.29522814943755316</v>
      </c>
      <c r="K37" s="35">
        <f t="shared" si="14"/>
        <v>0</v>
      </c>
      <c r="L37" s="35">
        <f t="shared" si="14"/>
        <v>0</v>
      </c>
      <c r="M37" s="35">
        <f t="shared" si="14"/>
        <v>0</v>
      </c>
      <c r="N37" s="35">
        <f t="shared" si="14"/>
        <v>0</v>
      </c>
      <c r="O37" s="35">
        <f t="shared" si="14"/>
        <v>0</v>
      </c>
      <c r="P37" s="35">
        <f t="shared" si="14"/>
        <v>0</v>
      </c>
      <c r="Q37" s="35">
        <f t="shared" si="11"/>
        <v>0.98128245946292181</v>
      </c>
      <c r="S37" s="103" t="str">
        <f ca="1">$X$12</f>
        <v>#</v>
      </c>
      <c r="T37" s="34"/>
      <c r="V37" s="103" t="str">
        <f ca="1">$X$12</f>
        <v>#</v>
      </c>
      <c r="W37" s="35">
        <f t="shared" ref="W37:AF37" si="15">W34</f>
        <v>0</v>
      </c>
      <c r="X37" s="35">
        <f t="shared" si="15"/>
        <v>6</v>
      </c>
      <c r="Y37" s="35">
        <f t="shared" si="15"/>
        <v>4</v>
      </c>
      <c r="Z37" s="35">
        <f t="shared" si="15"/>
        <v>3</v>
      </c>
      <c r="AA37" s="35">
        <f t="shared" si="15"/>
        <v>1</v>
      </c>
      <c r="AB37" s="35">
        <f t="shared" si="15"/>
        <v>0</v>
      </c>
      <c r="AC37" s="35">
        <f t="shared" si="15"/>
        <v>0</v>
      </c>
      <c r="AD37" s="35">
        <f t="shared" si="15"/>
        <v>0</v>
      </c>
      <c r="AE37" s="35">
        <f t="shared" si="15"/>
        <v>0</v>
      </c>
      <c r="AF37" s="35">
        <f t="shared" si="15"/>
        <v>0</v>
      </c>
      <c r="AG37" s="35">
        <f t="shared" si="12"/>
        <v>14</v>
      </c>
      <c r="AI37" s="103" t="str">
        <f ca="1">$X$12</f>
        <v>#</v>
      </c>
      <c r="AJ37" s="35">
        <f t="shared" ref="AJ37:AS37" si="16">AJ34</f>
        <v>12</v>
      </c>
      <c r="AK37" s="35">
        <f t="shared" si="16"/>
        <v>0</v>
      </c>
      <c r="AL37" s="35">
        <f t="shared" si="16"/>
        <v>0</v>
      </c>
      <c r="AM37" s="35">
        <f t="shared" si="16"/>
        <v>0</v>
      </c>
      <c r="AN37" s="35">
        <f t="shared" si="16"/>
        <v>0</v>
      </c>
      <c r="AO37" s="35">
        <f t="shared" si="16"/>
        <v>0</v>
      </c>
      <c r="AP37" s="35">
        <f t="shared" si="16"/>
        <v>0</v>
      </c>
      <c r="AQ37" s="35">
        <f t="shared" si="16"/>
        <v>0</v>
      </c>
      <c r="AR37" s="35">
        <f t="shared" si="16"/>
        <v>0</v>
      </c>
      <c r="AS37" s="35">
        <f t="shared" si="16"/>
        <v>2</v>
      </c>
      <c r="AT37" s="35">
        <f t="shared" si="13"/>
        <v>14</v>
      </c>
      <c r="AU37" s="103" t="str">
        <f>IF(ABS(AG37-AT37)&lt;0.01,"OK","Error")</f>
        <v>OK</v>
      </c>
    </row>
    <row r="38" spans="1:47" ht="14.25">
      <c r="A38" s="300"/>
      <c r="B38" s="300"/>
      <c r="C38" s="302" t="s">
        <v>115</v>
      </c>
      <c r="D38" s="104" t="s">
        <v>206</v>
      </c>
      <c r="F38" s="103" t="s">
        <v>105</v>
      </c>
      <c r="G38" s="150">
        <v>0</v>
      </c>
      <c r="H38" s="150">
        <v>0</v>
      </c>
      <c r="I38" s="150">
        <v>0</v>
      </c>
      <c r="J38" s="150">
        <v>0</v>
      </c>
      <c r="K38" s="150">
        <v>0</v>
      </c>
      <c r="L38" s="150">
        <v>0</v>
      </c>
      <c r="M38" s="150">
        <v>0</v>
      </c>
      <c r="N38" s="150">
        <v>0</v>
      </c>
      <c r="O38" s="150">
        <v>0</v>
      </c>
      <c r="P38" s="150">
        <v>0</v>
      </c>
      <c r="Q38" s="35">
        <f t="shared" si="11"/>
        <v>0</v>
      </c>
      <c r="S38" s="103" t="str">
        <f t="shared" ref="S38:S55" ca="1" si="17">$X$12</f>
        <v>#</v>
      </c>
      <c r="T38" s="106">
        <v>0</v>
      </c>
      <c r="V38" s="103" t="str">
        <f t="shared" ref="V38:V55" ca="1" si="18">$X$12</f>
        <v>#</v>
      </c>
      <c r="W38" s="150">
        <v>0</v>
      </c>
      <c r="X38" s="150">
        <v>0</v>
      </c>
      <c r="Y38" s="150">
        <v>0</v>
      </c>
      <c r="Z38" s="150">
        <v>0</v>
      </c>
      <c r="AA38" s="150">
        <v>0</v>
      </c>
      <c r="AB38" s="150">
        <v>0</v>
      </c>
      <c r="AC38" s="150">
        <v>0</v>
      </c>
      <c r="AD38" s="150">
        <v>0</v>
      </c>
      <c r="AE38" s="150">
        <v>0</v>
      </c>
      <c r="AF38" s="150">
        <v>0</v>
      </c>
      <c r="AG38" s="35">
        <f t="shared" si="12"/>
        <v>0</v>
      </c>
      <c r="AI38" s="103" t="str">
        <f t="shared" ref="AI38:AI55" ca="1" si="19">$X$12</f>
        <v>#</v>
      </c>
      <c r="AJ38" s="150">
        <v>0</v>
      </c>
      <c r="AK38" s="150">
        <v>0</v>
      </c>
      <c r="AL38" s="150">
        <v>0</v>
      </c>
      <c r="AM38" s="150">
        <v>0</v>
      </c>
      <c r="AN38" s="150">
        <v>0</v>
      </c>
      <c r="AO38" s="150">
        <v>0</v>
      </c>
      <c r="AP38" s="150">
        <v>0</v>
      </c>
      <c r="AQ38" s="150">
        <v>0</v>
      </c>
      <c r="AR38" s="150">
        <v>0</v>
      </c>
      <c r="AS38" s="150">
        <v>0</v>
      </c>
      <c r="AT38" s="35">
        <f t="shared" si="13"/>
        <v>0</v>
      </c>
      <c r="AU38" s="103" t="str">
        <f t="shared" ref="AU38:AU55" si="20">IF(ABS(AG38-AT38)&lt;0.01,"OK","Error")</f>
        <v>OK</v>
      </c>
    </row>
    <row r="39" spans="1:47" ht="14.25">
      <c r="A39" s="300"/>
      <c r="B39" s="300"/>
      <c r="C39" s="302"/>
      <c r="D39" s="104" t="s">
        <v>207</v>
      </c>
      <c r="F39" s="103" t="s">
        <v>105</v>
      </c>
      <c r="G39" s="150">
        <v>0</v>
      </c>
      <c r="H39" s="151">
        <v>0</v>
      </c>
      <c r="I39" s="151">
        <v>0</v>
      </c>
      <c r="J39" s="151">
        <v>0</v>
      </c>
      <c r="K39" s="151">
        <v>0</v>
      </c>
      <c r="L39" s="151">
        <v>0</v>
      </c>
      <c r="M39" s="151">
        <v>0</v>
      </c>
      <c r="N39" s="151">
        <v>0</v>
      </c>
      <c r="O39" s="151">
        <v>0</v>
      </c>
      <c r="P39" s="151">
        <v>0</v>
      </c>
      <c r="Q39" s="35">
        <f t="shared" si="11"/>
        <v>0</v>
      </c>
      <c r="S39" s="103" t="str">
        <f t="shared" ca="1" si="17"/>
        <v>#</v>
      </c>
      <c r="T39" s="106">
        <v>0</v>
      </c>
      <c r="V39" s="103" t="str">
        <f t="shared" ca="1" si="18"/>
        <v>#</v>
      </c>
      <c r="W39" s="150">
        <v>0</v>
      </c>
      <c r="X39" s="151">
        <v>0</v>
      </c>
      <c r="Y39" s="151">
        <v>0</v>
      </c>
      <c r="Z39" s="151">
        <v>0</v>
      </c>
      <c r="AA39" s="151">
        <v>0</v>
      </c>
      <c r="AB39" s="151">
        <v>0</v>
      </c>
      <c r="AC39" s="151">
        <v>0</v>
      </c>
      <c r="AD39" s="151">
        <v>0</v>
      </c>
      <c r="AE39" s="151">
        <v>0</v>
      </c>
      <c r="AF39" s="151">
        <v>0</v>
      </c>
      <c r="AG39" s="35">
        <f t="shared" si="12"/>
        <v>0</v>
      </c>
      <c r="AI39" s="103" t="str">
        <f t="shared" ca="1" si="19"/>
        <v>#</v>
      </c>
      <c r="AJ39" s="150">
        <v>0</v>
      </c>
      <c r="AK39" s="151">
        <v>0</v>
      </c>
      <c r="AL39" s="151">
        <v>0</v>
      </c>
      <c r="AM39" s="151">
        <v>0</v>
      </c>
      <c r="AN39" s="151">
        <v>0</v>
      </c>
      <c r="AO39" s="151">
        <v>0</v>
      </c>
      <c r="AP39" s="151">
        <v>0</v>
      </c>
      <c r="AQ39" s="151">
        <v>0</v>
      </c>
      <c r="AR39" s="151">
        <v>0</v>
      </c>
      <c r="AS39" s="151">
        <v>0</v>
      </c>
      <c r="AT39" s="35">
        <f t="shared" si="13"/>
        <v>0</v>
      </c>
      <c r="AU39" s="103" t="str">
        <f t="shared" si="20"/>
        <v>OK</v>
      </c>
    </row>
    <row r="40" spans="1:47" ht="14.25">
      <c r="A40" s="300"/>
      <c r="B40" s="300"/>
      <c r="C40" s="302"/>
      <c r="D40" s="104" t="s">
        <v>3</v>
      </c>
      <c r="F40" s="103" t="s">
        <v>105</v>
      </c>
      <c r="G40" s="150">
        <v>0</v>
      </c>
      <c r="H40" s="151">
        <v>-4.0245802293398414E-2</v>
      </c>
      <c r="I40" s="151">
        <v>0</v>
      </c>
      <c r="J40" s="151">
        <v>0</v>
      </c>
      <c r="K40" s="151">
        <v>0</v>
      </c>
      <c r="L40" s="151">
        <v>0</v>
      </c>
      <c r="M40" s="151">
        <v>0</v>
      </c>
      <c r="N40" s="151">
        <v>0.39755798009845078</v>
      </c>
      <c r="O40" s="151">
        <v>0</v>
      </c>
      <c r="P40" s="151">
        <v>0.55965967843388431</v>
      </c>
      <c r="Q40" s="35">
        <f t="shared" si="11"/>
        <v>0.91697185623893662</v>
      </c>
      <c r="S40" s="103" t="str">
        <f t="shared" ca="1" si="17"/>
        <v>#</v>
      </c>
      <c r="T40" s="34"/>
      <c r="V40" s="103" t="str">
        <f t="shared" ca="1" si="18"/>
        <v>#</v>
      </c>
      <c r="W40" s="150">
        <v>0</v>
      </c>
      <c r="X40" s="151">
        <v>0</v>
      </c>
      <c r="Y40" s="151">
        <v>0</v>
      </c>
      <c r="Z40" s="151">
        <v>-1</v>
      </c>
      <c r="AA40" s="151">
        <v>-1</v>
      </c>
      <c r="AB40" s="151">
        <v>0</v>
      </c>
      <c r="AC40" s="151">
        <v>0</v>
      </c>
      <c r="AD40" s="151">
        <v>1</v>
      </c>
      <c r="AE40" s="151">
        <v>0</v>
      </c>
      <c r="AF40" s="151">
        <v>1</v>
      </c>
      <c r="AG40" s="35">
        <f t="shared" si="12"/>
        <v>0</v>
      </c>
      <c r="AI40" s="103" t="str">
        <f t="shared" ca="1" si="19"/>
        <v>#</v>
      </c>
      <c r="AJ40" s="150">
        <v>0</v>
      </c>
      <c r="AK40" s="151">
        <v>0</v>
      </c>
      <c r="AL40" s="151">
        <v>0</v>
      </c>
      <c r="AM40" s="151">
        <v>0</v>
      </c>
      <c r="AN40" s="151">
        <v>0</v>
      </c>
      <c r="AO40" s="151">
        <v>0</v>
      </c>
      <c r="AP40" s="151">
        <v>0</v>
      </c>
      <c r="AQ40" s="151">
        <v>0</v>
      </c>
      <c r="AR40" s="151">
        <v>0</v>
      </c>
      <c r="AS40" s="151">
        <v>0</v>
      </c>
      <c r="AT40" s="35">
        <f t="shared" si="13"/>
        <v>0</v>
      </c>
      <c r="AU40" s="103" t="str">
        <f t="shared" si="20"/>
        <v>OK</v>
      </c>
    </row>
    <row r="41" spans="1:47" ht="14.25">
      <c r="A41" s="300"/>
      <c r="B41" s="300"/>
      <c r="C41" s="302"/>
      <c r="D41" s="104" t="s">
        <v>114</v>
      </c>
      <c r="F41" s="103" t="s">
        <v>105</v>
      </c>
      <c r="G41" s="150">
        <v>0</v>
      </c>
      <c r="H41" s="151">
        <v>0</v>
      </c>
      <c r="I41" s="151">
        <v>0</v>
      </c>
      <c r="J41" s="151">
        <v>0</v>
      </c>
      <c r="K41" s="151">
        <v>0</v>
      </c>
      <c r="L41" s="151">
        <v>0</v>
      </c>
      <c r="M41" s="151">
        <v>0</v>
      </c>
      <c r="N41" s="151">
        <v>0</v>
      </c>
      <c r="O41" s="151">
        <v>0</v>
      </c>
      <c r="P41" s="151">
        <v>0</v>
      </c>
      <c r="Q41" s="35">
        <f t="shared" si="11"/>
        <v>0</v>
      </c>
      <c r="S41" s="103" t="str">
        <f t="shared" ca="1" si="17"/>
        <v>#</v>
      </c>
      <c r="T41" s="106">
        <v>0</v>
      </c>
      <c r="V41" s="103" t="str">
        <f t="shared" ca="1" si="18"/>
        <v>#</v>
      </c>
      <c r="W41" s="150">
        <v>0</v>
      </c>
      <c r="X41" s="151">
        <v>0</v>
      </c>
      <c r="Y41" s="151">
        <v>0</v>
      </c>
      <c r="Z41" s="151">
        <v>0</v>
      </c>
      <c r="AA41" s="151">
        <v>0</v>
      </c>
      <c r="AB41" s="151">
        <v>0</v>
      </c>
      <c r="AC41" s="151">
        <v>0</v>
      </c>
      <c r="AD41" s="151">
        <v>0</v>
      </c>
      <c r="AE41" s="151">
        <v>0</v>
      </c>
      <c r="AF41" s="151">
        <v>0</v>
      </c>
      <c r="AG41" s="35">
        <f t="shared" si="12"/>
        <v>0</v>
      </c>
      <c r="AI41" s="103" t="str">
        <f t="shared" ca="1" si="19"/>
        <v>#</v>
      </c>
      <c r="AJ41" s="150">
        <v>0</v>
      </c>
      <c r="AK41" s="151">
        <v>0</v>
      </c>
      <c r="AL41" s="151">
        <v>0</v>
      </c>
      <c r="AM41" s="151">
        <v>0</v>
      </c>
      <c r="AN41" s="151">
        <v>0</v>
      </c>
      <c r="AO41" s="151">
        <v>0</v>
      </c>
      <c r="AP41" s="151">
        <v>0</v>
      </c>
      <c r="AQ41" s="151">
        <v>0</v>
      </c>
      <c r="AR41" s="151">
        <v>0</v>
      </c>
      <c r="AS41" s="151">
        <v>0</v>
      </c>
      <c r="AT41" s="35">
        <f t="shared" si="13"/>
        <v>0</v>
      </c>
      <c r="AU41" s="103" t="str">
        <f t="shared" si="20"/>
        <v>OK</v>
      </c>
    </row>
    <row r="42" spans="1:47" ht="14.25">
      <c r="A42" s="300"/>
      <c r="B42" s="300"/>
      <c r="C42" s="302"/>
      <c r="D42" s="104" t="s">
        <v>104</v>
      </c>
      <c r="F42" s="103" t="s">
        <v>105</v>
      </c>
      <c r="G42" s="34"/>
      <c r="H42" s="34"/>
      <c r="I42" s="34"/>
      <c r="J42" s="34"/>
      <c r="K42" s="34"/>
      <c r="L42" s="34"/>
      <c r="M42" s="34"/>
      <c r="N42" s="34"/>
      <c r="O42" s="34"/>
      <c r="P42" s="34"/>
      <c r="Q42" s="35">
        <f t="shared" si="11"/>
        <v>0</v>
      </c>
      <c r="S42" s="103" t="str">
        <f t="shared" ca="1" si="17"/>
        <v>#</v>
      </c>
      <c r="T42" s="34"/>
      <c r="V42" s="103" t="str">
        <f t="shared" ca="1" si="18"/>
        <v>#</v>
      </c>
      <c r="W42" s="34"/>
      <c r="X42" s="34"/>
      <c r="Y42" s="34"/>
      <c r="Z42" s="34"/>
      <c r="AA42" s="34"/>
      <c r="AB42" s="34"/>
      <c r="AC42" s="34"/>
      <c r="AD42" s="34"/>
      <c r="AE42" s="34"/>
      <c r="AF42" s="34"/>
      <c r="AG42" s="35">
        <f t="shared" si="12"/>
        <v>0</v>
      </c>
      <c r="AI42" s="103" t="str">
        <f t="shared" ca="1" si="19"/>
        <v>#</v>
      </c>
      <c r="AJ42" s="34"/>
      <c r="AK42" s="34"/>
      <c r="AL42" s="34"/>
      <c r="AM42" s="34"/>
      <c r="AN42" s="34"/>
      <c r="AO42" s="34"/>
      <c r="AP42" s="34"/>
      <c r="AQ42" s="34"/>
      <c r="AR42" s="34"/>
      <c r="AS42" s="34"/>
      <c r="AT42" s="35">
        <f t="shared" si="13"/>
        <v>0</v>
      </c>
      <c r="AU42" s="103" t="str">
        <f t="shared" si="20"/>
        <v>OK</v>
      </c>
    </row>
    <row r="43" spans="1:47" ht="14.25">
      <c r="A43" s="300"/>
      <c r="B43" s="300"/>
      <c r="C43" s="302"/>
      <c r="D43" s="104" t="s">
        <v>113</v>
      </c>
      <c r="F43" s="103" t="s">
        <v>105</v>
      </c>
      <c r="G43" s="150">
        <v>0</v>
      </c>
      <c r="H43" s="151">
        <v>4.0245802293398407E-2</v>
      </c>
      <c r="I43" s="151">
        <v>0</v>
      </c>
      <c r="J43" s="151">
        <v>0</v>
      </c>
      <c r="K43" s="151">
        <v>0</v>
      </c>
      <c r="L43" s="151">
        <v>0</v>
      </c>
      <c r="M43" s="151">
        <v>0</v>
      </c>
      <c r="N43" s="151">
        <v>-0.39755798009845078</v>
      </c>
      <c r="O43" s="151">
        <v>0</v>
      </c>
      <c r="P43" s="151">
        <v>-0.55965967843388431</v>
      </c>
      <c r="Q43" s="35">
        <f t="shared" si="11"/>
        <v>-0.91697185623893662</v>
      </c>
      <c r="S43" s="103" t="str">
        <f t="shared" ca="1" si="17"/>
        <v>#</v>
      </c>
      <c r="T43" s="106">
        <v>2</v>
      </c>
      <c r="V43" s="103" t="str">
        <f t="shared" ca="1" si="18"/>
        <v>#</v>
      </c>
      <c r="W43" s="150">
        <v>0</v>
      </c>
      <c r="X43" s="151">
        <v>2</v>
      </c>
      <c r="Y43" s="151">
        <v>0</v>
      </c>
      <c r="Z43" s="151">
        <v>0</v>
      </c>
      <c r="AA43" s="151">
        <v>0</v>
      </c>
      <c r="AB43" s="151">
        <v>0</v>
      </c>
      <c r="AC43" s="151">
        <v>0</v>
      </c>
      <c r="AD43" s="151">
        <v>-1</v>
      </c>
      <c r="AE43" s="151">
        <v>0</v>
      </c>
      <c r="AF43" s="151">
        <v>-1</v>
      </c>
      <c r="AG43" s="35">
        <f t="shared" si="12"/>
        <v>0</v>
      </c>
      <c r="AI43" s="103" t="str">
        <f t="shared" ca="1" si="19"/>
        <v>#</v>
      </c>
      <c r="AJ43" s="150">
        <v>2</v>
      </c>
      <c r="AK43" s="151">
        <v>0</v>
      </c>
      <c r="AL43" s="151">
        <v>0</v>
      </c>
      <c r="AM43" s="151">
        <v>0</v>
      </c>
      <c r="AN43" s="151">
        <v>0</v>
      </c>
      <c r="AO43" s="151">
        <v>0</v>
      </c>
      <c r="AP43" s="151">
        <v>0</v>
      </c>
      <c r="AQ43" s="151">
        <v>0</v>
      </c>
      <c r="AR43" s="151">
        <v>0</v>
      </c>
      <c r="AS43" s="151">
        <v>-2</v>
      </c>
      <c r="AT43" s="35">
        <f t="shared" si="13"/>
        <v>0</v>
      </c>
      <c r="AU43" s="103" t="str">
        <f t="shared" si="20"/>
        <v>OK</v>
      </c>
    </row>
    <row r="44" spans="1:47" ht="14.25">
      <c r="A44" s="300"/>
      <c r="B44" s="300"/>
      <c r="C44" s="302"/>
      <c r="D44" s="104" t="s">
        <v>389</v>
      </c>
      <c r="F44" s="103" t="s">
        <v>105</v>
      </c>
      <c r="G44" s="150">
        <v>0</v>
      </c>
      <c r="H44" s="151">
        <v>0</v>
      </c>
      <c r="I44" s="151">
        <v>0</v>
      </c>
      <c r="J44" s="151">
        <v>0</v>
      </c>
      <c r="K44" s="151">
        <v>0</v>
      </c>
      <c r="L44" s="151">
        <v>0</v>
      </c>
      <c r="M44" s="151">
        <v>0</v>
      </c>
      <c r="N44" s="151">
        <v>0</v>
      </c>
      <c r="O44" s="151">
        <v>0</v>
      </c>
      <c r="P44" s="151">
        <v>0</v>
      </c>
      <c r="Q44" s="35">
        <f t="shared" si="11"/>
        <v>0</v>
      </c>
      <c r="S44" s="103" t="str">
        <f t="shared" ca="1" si="17"/>
        <v>#</v>
      </c>
      <c r="T44" s="106">
        <v>0</v>
      </c>
      <c r="V44" s="103" t="str">
        <f t="shared" ca="1" si="18"/>
        <v>#</v>
      </c>
      <c r="W44" s="150">
        <v>0</v>
      </c>
      <c r="X44" s="151">
        <v>0</v>
      </c>
      <c r="Y44" s="151">
        <v>0</v>
      </c>
      <c r="Z44" s="151">
        <v>0</v>
      </c>
      <c r="AA44" s="151">
        <v>0</v>
      </c>
      <c r="AB44" s="151">
        <v>0</v>
      </c>
      <c r="AC44" s="151">
        <v>0</v>
      </c>
      <c r="AD44" s="151">
        <v>0</v>
      </c>
      <c r="AE44" s="151">
        <v>0</v>
      </c>
      <c r="AF44" s="151">
        <v>0</v>
      </c>
      <c r="AG44" s="35">
        <f t="shared" si="12"/>
        <v>0</v>
      </c>
      <c r="AI44" s="103" t="str">
        <f t="shared" ca="1" si="19"/>
        <v>#</v>
      </c>
      <c r="AJ44" s="150">
        <v>0</v>
      </c>
      <c r="AK44" s="151">
        <v>0</v>
      </c>
      <c r="AL44" s="151">
        <v>0</v>
      </c>
      <c r="AM44" s="151">
        <v>0</v>
      </c>
      <c r="AN44" s="151">
        <v>0</v>
      </c>
      <c r="AO44" s="151">
        <v>0</v>
      </c>
      <c r="AP44" s="151">
        <v>0</v>
      </c>
      <c r="AQ44" s="151">
        <v>0</v>
      </c>
      <c r="AR44" s="151">
        <v>0</v>
      </c>
      <c r="AS44" s="151">
        <v>0</v>
      </c>
      <c r="AT44" s="35">
        <f t="shared" si="13"/>
        <v>0</v>
      </c>
      <c r="AU44" s="103" t="str">
        <f t="shared" si="20"/>
        <v>OK</v>
      </c>
    </row>
    <row r="45" spans="1:47" ht="14.25">
      <c r="A45" s="300"/>
      <c r="B45" s="300"/>
      <c r="C45" s="302"/>
      <c r="D45" s="104" t="s">
        <v>112</v>
      </c>
      <c r="F45" s="103" t="s">
        <v>105</v>
      </c>
      <c r="G45" s="150">
        <v>0</v>
      </c>
      <c r="H45" s="151">
        <v>0</v>
      </c>
      <c r="I45" s="151">
        <v>0</v>
      </c>
      <c r="J45" s="151">
        <v>0</v>
      </c>
      <c r="K45" s="151">
        <v>0</v>
      </c>
      <c r="L45" s="151">
        <v>0</v>
      </c>
      <c r="M45" s="151">
        <v>0</v>
      </c>
      <c r="N45" s="151">
        <v>0</v>
      </c>
      <c r="O45" s="151">
        <v>0</v>
      </c>
      <c r="P45" s="151">
        <v>0</v>
      </c>
      <c r="Q45" s="35">
        <f t="shared" si="11"/>
        <v>0</v>
      </c>
      <c r="S45" s="103" t="str">
        <f t="shared" ca="1" si="17"/>
        <v>#</v>
      </c>
      <c r="T45" s="106">
        <v>0</v>
      </c>
      <c r="V45" s="103" t="str">
        <f t="shared" ca="1" si="18"/>
        <v>#</v>
      </c>
      <c r="W45" s="150">
        <v>0</v>
      </c>
      <c r="X45" s="151">
        <v>0</v>
      </c>
      <c r="Y45" s="151">
        <v>0</v>
      </c>
      <c r="Z45" s="151">
        <v>0</v>
      </c>
      <c r="AA45" s="151">
        <v>0</v>
      </c>
      <c r="AB45" s="151">
        <v>0</v>
      </c>
      <c r="AC45" s="151">
        <v>0</v>
      </c>
      <c r="AD45" s="151">
        <v>0</v>
      </c>
      <c r="AE45" s="151">
        <v>0</v>
      </c>
      <c r="AF45" s="151">
        <v>0</v>
      </c>
      <c r="AG45" s="35">
        <f t="shared" si="12"/>
        <v>0</v>
      </c>
      <c r="AI45" s="103" t="str">
        <f t="shared" ca="1" si="19"/>
        <v>#</v>
      </c>
      <c r="AJ45" s="150">
        <v>0</v>
      </c>
      <c r="AK45" s="151">
        <v>0</v>
      </c>
      <c r="AL45" s="151">
        <v>0</v>
      </c>
      <c r="AM45" s="151">
        <v>0</v>
      </c>
      <c r="AN45" s="151">
        <v>0</v>
      </c>
      <c r="AO45" s="151">
        <v>0</v>
      </c>
      <c r="AP45" s="151">
        <v>0</v>
      </c>
      <c r="AQ45" s="151">
        <v>0</v>
      </c>
      <c r="AR45" s="151">
        <v>0</v>
      </c>
      <c r="AS45" s="151">
        <v>0</v>
      </c>
      <c r="AT45" s="35">
        <f t="shared" si="13"/>
        <v>0</v>
      </c>
      <c r="AU45" s="103" t="str">
        <f t="shared" si="20"/>
        <v>OK</v>
      </c>
    </row>
    <row r="46" spans="1:47" ht="14.25">
      <c r="A46" s="300"/>
      <c r="B46" s="300"/>
      <c r="C46" s="302"/>
      <c r="D46" s="104" t="s">
        <v>111</v>
      </c>
      <c r="F46" s="103" t="s">
        <v>105</v>
      </c>
      <c r="G46" s="150">
        <v>0</v>
      </c>
      <c r="H46" s="151">
        <v>0</v>
      </c>
      <c r="I46" s="151">
        <v>0</v>
      </c>
      <c r="J46" s="151">
        <v>0</v>
      </c>
      <c r="K46" s="151">
        <v>0</v>
      </c>
      <c r="L46" s="151">
        <v>0</v>
      </c>
      <c r="M46" s="151">
        <v>0</v>
      </c>
      <c r="N46" s="151">
        <v>0</v>
      </c>
      <c r="O46" s="151">
        <v>0</v>
      </c>
      <c r="P46" s="151">
        <v>0</v>
      </c>
      <c r="Q46" s="35">
        <f t="shared" si="11"/>
        <v>0</v>
      </c>
      <c r="S46" s="103" t="str">
        <f t="shared" ca="1" si="17"/>
        <v>#</v>
      </c>
      <c r="T46" s="106">
        <v>0</v>
      </c>
      <c r="V46" s="103" t="str">
        <f t="shared" ca="1" si="18"/>
        <v>#</v>
      </c>
      <c r="W46" s="150">
        <v>0</v>
      </c>
      <c r="X46" s="151">
        <v>0</v>
      </c>
      <c r="Y46" s="151">
        <v>0</v>
      </c>
      <c r="Z46" s="151">
        <v>0</v>
      </c>
      <c r="AA46" s="151">
        <v>0</v>
      </c>
      <c r="AB46" s="151">
        <v>0</v>
      </c>
      <c r="AC46" s="151">
        <v>0</v>
      </c>
      <c r="AD46" s="151">
        <v>0</v>
      </c>
      <c r="AE46" s="151">
        <v>0</v>
      </c>
      <c r="AF46" s="151">
        <v>0</v>
      </c>
      <c r="AG46" s="35">
        <f t="shared" si="12"/>
        <v>0</v>
      </c>
      <c r="AI46" s="103" t="str">
        <f t="shared" ca="1" si="19"/>
        <v>#</v>
      </c>
      <c r="AJ46" s="150">
        <v>0</v>
      </c>
      <c r="AK46" s="151">
        <v>0</v>
      </c>
      <c r="AL46" s="151">
        <v>0</v>
      </c>
      <c r="AM46" s="151">
        <v>0</v>
      </c>
      <c r="AN46" s="151">
        <v>0</v>
      </c>
      <c r="AO46" s="151">
        <v>0</v>
      </c>
      <c r="AP46" s="151">
        <v>0</v>
      </c>
      <c r="AQ46" s="151">
        <v>0</v>
      </c>
      <c r="AR46" s="151">
        <v>0</v>
      </c>
      <c r="AS46" s="151">
        <v>0</v>
      </c>
      <c r="AT46" s="35">
        <f t="shared" si="13"/>
        <v>0</v>
      </c>
      <c r="AU46" s="103" t="str">
        <f t="shared" si="20"/>
        <v>OK</v>
      </c>
    </row>
    <row r="47" spans="1:47" ht="14.25">
      <c r="A47" s="300"/>
      <c r="B47" s="300"/>
      <c r="C47" s="302"/>
      <c r="D47" s="104" t="s">
        <v>390</v>
      </c>
      <c r="F47" s="103" t="s">
        <v>105</v>
      </c>
      <c r="G47" s="150">
        <v>0</v>
      </c>
      <c r="H47" s="151">
        <v>0</v>
      </c>
      <c r="I47" s="151">
        <v>0</v>
      </c>
      <c r="J47" s="151">
        <v>0</v>
      </c>
      <c r="K47" s="151">
        <v>0</v>
      </c>
      <c r="L47" s="151">
        <v>0</v>
      </c>
      <c r="M47" s="151">
        <v>0</v>
      </c>
      <c r="N47" s="151">
        <v>0</v>
      </c>
      <c r="O47" s="151">
        <v>0</v>
      </c>
      <c r="P47" s="151">
        <v>0</v>
      </c>
      <c r="Q47" s="35">
        <f t="shared" si="11"/>
        <v>0</v>
      </c>
      <c r="S47" s="103" t="str">
        <f t="shared" ca="1" si="17"/>
        <v>#</v>
      </c>
      <c r="T47" s="106">
        <v>0</v>
      </c>
      <c r="V47" s="103" t="str">
        <f t="shared" ca="1" si="18"/>
        <v>#</v>
      </c>
      <c r="W47" s="150">
        <v>0</v>
      </c>
      <c r="X47" s="151">
        <v>0</v>
      </c>
      <c r="Y47" s="151">
        <v>0</v>
      </c>
      <c r="Z47" s="151">
        <v>0</v>
      </c>
      <c r="AA47" s="151">
        <v>0</v>
      </c>
      <c r="AB47" s="151">
        <v>0</v>
      </c>
      <c r="AC47" s="151">
        <v>0</v>
      </c>
      <c r="AD47" s="151">
        <v>0</v>
      </c>
      <c r="AE47" s="151">
        <v>0</v>
      </c>
      <c r="AF47" s="151">
        <v>0</v>
      </c>
      <c r="AG47" s="35">
        <f t="shared" si="12"/>
        <v>0</v>
      </c>
      <c r="AI47" s="103" t="str">
        <f t="shared" ca="1" si="19"/>
        <v>#</v>
      </c>
      <c r="AJ47" s="150">
        <v>0</v>
      </c>
      <c r="AK47" s="151">
        <v>0</v>
      </c>
      <c r="AL47" s="151">
        <v>0</v>
      </c>
      <c r="AM47" s="151">
        <v>0</v>
      </c>
      <c r="AN47" s="151">
        <v>0</v>
      </c>
      <c r="AO47" s="151">
        <v>0</v>
      </c>
      <c r="AP47" s="151">
        <v>0</v>
      </c>
      <c r="AQ47" s="151">
        <v>0</v>
      </c>
      <c r="AR47" s="151">
        <v>0</v>
      </c>
      <c r="AS47" s="151">
        <v>0</v>
      </c>
      <c r="AT47" s="35">
        <f t="shared" si="13"/>
        <v>0</v>
      </c>
      <c r="AU47" s="103" t="str">
        <f t="shared" si="20"/>
        <v>OK</v>
      </c>
    </row>
    <row r="48" spans="1:47" ht="14.25">
      <c r="A48" s="300"/>
      <c r="B48" s="300"/>
      <c r="C48" s="302"/>
      <c r="D48" s="104" t="s">
        <v>110</v>
      </c>
      <c r="F48" s="103" t="s">
        <v>105</v>
      </c>
      <c r="G48" s="150">
        <v>0</v>
      </c>
      <c r="H48" s="151">
        <v>0</v>
      </c>
      <c r="I48" s="151">
        <v>0</v>
      </c>
      <c r="J48" s="151">
        <v>0</v>
      </c>
      <c r="K48" s="151">
        <v>0</v>
      </c>
      <c r="L48" s="151">
        <v>0</v>
      </c>
      <c r="M48" s="151">
        <v>0</v>
      </c>
      <c r="N48" s="151">
        <v>0</v>
      </c>
      <c r="O48" s="151">
        <v>0</v>
      </c>
      <c r="P48" s="151">
        <v>0</v>
      </c>
      <c r="Q48" s="35">
        <f t="shared" si="11"/>
        <v>0</v>
      </c>
      <c r="S48" s="103" t="str">
        <f t="shared" ca="1" si="17"/>
        <v>#</v>
      </c>
      <c r="T48" s="106">
        <v>0</v>
      </c>
      <c r="V48" s="103" t="str">
        <f t="shared" ca="1" si="18"/>
        <v>#</v>
      </c>
      <c r="W48" s="150">
        <v>0</v>
      </c>
      <c r="X48" s="151">
        <v>0</v>
      </c>
      <c r="Y48" s="151">
        <v>0</v>
      </c>
      <c r="Z48" s="151">
        <v>0</v>
      </c>
      <c r="AA48" s="151">
        <v>0</v>
      </c>
      <c r="AB48" s="151">
        <v>0</v>
      </c>
      <c r="AC48" s="151">
        <v>0</v>
      </c>
      <c r="AD48" s="151">
        <v>0</v>
      </c>
      <c r="AE48" s="151">
        <v>0</v>
      </c>
      <c r="AF48" s="151">
        <v>0</v>
      </c>
      <c r="AG48" s="35">
        <f t="shared" si="12"/>
        <v>0</v>
      </c>
      <c r="AI48" s="103" t="str">
        <f t="shared" ca="1" si="19"/>
        <v>#</v>
      </c>
      <c r="AJ48" s="150">
        <v>0</v>
      </c>
      <c r="AK48" s="151">
        <v>0</v>
      </c>
      <c r="AL48" s="151">
        <v>0</v>
      </c>
      <c r="AM48" s="151">
        <v>0</v>
      </c>
      <c r="AN48" s="151">
        <v>0</v>
      </c>
      <c r="AO48" s="151">
        <v>0</v>
      </c>
      <c r="AP48" s="151">
        <v>0</v>
      </c>
      <c r="AQ48" s="151">
        <v>0</v>
      </c>
      <c r="AR48" s="151">
        <v>0</v>
      </c>
      <c r="AS48" s="151">
        <v>0</v>
      </c>
      <c r="AT48" s="35">
        <f t="shared" si="13"/>
        <v>0</v>
      </c>
      <c r="AU48" s="103" t="str">
        <f t="shared" si="20"/>
        <v>OK</v>
      </c>
    </row>
    <row r="49" spans="1:47" ht="14.25">
      <c r="A49" s="300"/>
      <c r="B49" s="300"/>
      <c r="C49" s="302"/>
      <c r="D49" s="104" t="str">
        <f>D28</f>
        <v>Indirect Intervention</v>
      </c>
      <c r="F49" s="103" t="s">
        <v>105</v>
      </c>
      <c r="G49" s="150">
        <v>0</v>
      </c>
      <c r="H49" s="151">
        <v>0</v>
      </c>
      <c r="I49" s="151">
        <v>0</v>
      </c>
      <c r="J49" s="151">
        <v>0</v>
      </c>
      <c r="K49" s="151">
        <v>0</v>
      </c>
      <c r="L49" s="151">
        <v>0</v>
      </c>
      <c r="M49" s="151">
        <v>0</v>
      </c>
      <c r="N49" s="151">
        <v>0</v>
      </c>
      <c r="O49" s="151">
        <v>0</v>
      </c>
      <c r="P49" s="151">
        <v>0</v>
      </c>
      <c r="Q49" s="35">
        <f t="shared" si="11"/>
        <v>0</v>
      </c>
      <c r="S49" s="103" t="str">
        <f t="shared" ca="1" si="17"/>
        <v>#</v>
      </c>
      <c r="T49" s="106">
        <v>0</v>
      </c>
      <c r="V49" s="103" t="str">
        <f t="shared" ca="1" si="18"/>
        <v>#</v>
      </c>
      <c r="W49" s="150">
        <v>0</v>
      </c>
      <c r="X49" s="151">
        <v>0</v>
      </c>
      <c r="Y49" s="151">
        <v>0</v>
      </c>
      <c r="Z49" s="151">
        <v>0</v>
      </c>
      <c r="AA49" s="151">
        <v>0</v>
      </c>
      <c r="AB49" s="151">
        <v>0</v>
      </c>
      <c r="AC49" s="151">
        <v>0</v>
      </c>
      <c r="AD49" s="151">
        <v>0</v>
      </c>
      <c r="AE49" s="151">
        <v>0</v>
      </c>
      <c r="AF49" s="151">
        <v>0</v>
      </c>
      <c r="AG49" s="35">
        <f t="shared" si="12"/>
        <v>0</v>
      </c>
      <c r="AI49" s="103" t="str">
        <f t="shared" ca="1" si="19"/>
        <v>#</v>
      </c>
      <c r="AJ49" s="150">
        <v>0</v>
      </c>
      <c r="AK49" s="151">
        <v>0</v>
      </c>
      <c r="AL49" s="151">
        <v>0</v>
      </c>
      <c r="AM49" s="151">
        <v>0</v>
      </c>
      <c r="AN49" s="151">
        <v>0</v>
      </c>
      <c r="AO49" s="151">
        <v>0</v>
      </c>
      <c r="AP49" s="151">
        <v>0</v>
      </c>
      <c r="AQ49" s="151">
        <v>0</v>
      </c>
      <c r="AR49" s="151">
        <v>0</v>
      </c>
      <c r="AS49" s="151">
        <v>0</v>
      </c>
      <c r="AT49" s="35">
        <f t="shared" si="13"/>
        <v>0</v>
      </c>
      <c r="AU49" s="103" t="str">
        <f t="shared" si="20"/>
        <v>OK</v>
      </c>
    </row>
    <row r="50" spans="1:47" ht="14.25">
      <c r="A50" s="300"/>
      <c r="B50" s="300"/>
      <c r="C50" s="302"/>
      <c r="D50" s="104" t="s">
        <v>109</v>
      </c>
      <c r="F50" s="103" t="s">
        <v>105</v>
      </c>
      <c r="G50" s="34"/>
      <c r="H50" s="34"/>
      <c r="I50" s="34"/>
      <c r="J50" s="34"/>
      <c r="K50" s="34"/>
      <c r="L50" s="34"/>
      <c r="M50" s="34"/>
      <c r="N50" s="34"/>
      <c r="O50" s="34"/>
      <c r="P50" s="34"/>
      <c r="Q50" s="35">
        <f t="shared" si="11"/>
        <v>0</v>
      </c>
      <c r="S50" s="103" t="str">
        <f t="shared" ca="1" si="17"/>
        <v>#</v>
      </c>
      <c r="T50" s="34"/>
      <c r="V50" s="103" t="str">
        <f t="shared" ca="1" si="18"/>
        <v>#</v>
      </c>
      <c r="W50" s="34"/>
      <c r="X50" s="34"/>
      <c r="Y50" s="34"/>
      <c r="Z50" s="34"/>
      <c r="AA50" s="34"/>
      <c r="AB50" s="34"/>
      <c r="AC50" s="34"/>
      <c r="AD50" s="34"/>
      <c r="AE50" s="34"/>
      <c r="AF50" s="34"/>
      <c r="AG50" s="35">
        <f t="shared" si="12"/>
        <v>0</v>
      </c>
      <c r="AI50" s="103" t="str">
        <f t="shared" ca="1" si="19"/>
        <v>#</v>
      </c>
      <c r="AJ50" s="34"/>
      <c r="AK50" s="34"/>
      <c r="AL50" s="34"/>
      <c r="AM50" s="34"/>
      <c r="AN50" s="34"/>
      <c r="AO50" s="34"/>
      <c r="AP50" s="34"/>
      <c r="AQ50" s="34"/>
      <c r="AR50" s="34"/>
      <c r="AS50" s="34"/>
      <c r="AT50" s="35">
        <f t="shared" si="13"/>
        <v>0</v>
      </c>
      <c r="AU50" s="103" t="str">
        <f t="shared" si="20"/>
        <v>OK</v>
      </c>
    </row>
    <row r="51" spans="1:47" ht="14.25">
      <c r="A51" s="300"/>
      <c r="B51" s="300"/>
      <c r="C51" s="302"/>
      <c r="D51" s="104" t="s">
        <v>108</v>
      </c>
      <c r="F51" s="103" t="s">
        <v>105</v>
      </c>
      <c r="G51" s="34"/>
      <c r="H51" s="34"/>
      <c r="I51" s="34"/>
      <c r="J51" s="34"/>
      <c r="K51" s="34"/>
      <c r="L51" s="34"/>
      <c r="M51" s="34"/>
      <c r="N51" s="34"/>
      <c r="O51" s="34"/>
      <c r="P51" s="34"/>
      <c r="Q51" s="35">
        <f t="shared" si="11"/>
        <v>0</v>
      </c>
      <c r="S51" s="103" t="str">
        <f t="shared" ca="1" si="17"/>
        <v>#</v>
      </c>
      <c r="T51" s="34"/>
      <c r="V51" s="103" t="str">
        <f t="shared" ca="1" si="18"/>
        <v>#</v>
      </c>
      <c r="W51" s="34"/>
      <c r="X51" s="34"/>
      <c r="Y51" s="34"/>
      <c r="Z51" s="34"/>
      <c r="AA51" s="34"/>
      <c r="AB51" s="34"/>
      <c r="AC51" s="34"/>
      <c r="AD51" s="34"/>
      <c r="AE51" s="34"/>
      <c r="AF51" s="34"/>
      <c r="AG51" s="35">
        <f t="shared" si="12"/>
        <v>0</v>
      </c>
      <c r="AI51" s="103" t="str">
        <f t="shared" ca="1" si="19"/>
        <v>#</v>
      </c>
      <c r="AJ51" s="34"/>
      <c r="AK51" s="34"/>
      <c r="AL51" s="34"/>
      <c r="AM51" s="34"/>
      <c r="AN51" s="34"/>
      <c r="AO51" s="34"/>
      <c r="AP51" s="34"/>
      <c r="AQ51" s="34"/>
      <c r="AR51" s="34"/>
      <c r="AS51" s="34"/>
      <c r="AT51" s="35">
        <f t="shared" si="13"/>
        <v>0</v>
      </c>
      <c r="AU51" s="103" t="str">
        <f t="shared" si="20"/>
        <v>OK</v>
      </c>
    </row>
    <row r="52" spans="1:47" ht="14.25">
      <c r="A52" s="300"/>
      <c r="B52" s="300"/>
      <c r="C52" s="302"/>
      <c r="D52" s="104" t="s">
        <v>58</v>
      </c>
      <c r="F52" s="103" t="s">
        <v>105</v>
      </c>
      <c r="G52" s="34"/>
      <c r="H52" s="34"/>
      <c r="I52" s="34"/>
      <c r="J52" s="34"/>
      <c r="K52" s="34"/>
      <c r="L52" s="34"/>
      <c r="M52" s="34"/>
      <c r="N52" s="34"/>
      <c r="O52" s="34"/>
      <c r="P52" s="34"/>
      <c r="Q52" s="35">
        <f t="shared" si="11"/>
        <v>0</v>
      </c>
      <c r="S52" s="103" t="str">
        <f t="shared" ca="1" si="17"/>
        <v>#</v>
      </c>
      <c r="T52" s="34"/>
      <c r="V52" s="103" t="str">
        <f t="shared" ca="1" si="18"/>
        <v>#</v>
      </c>
      <c r="W52" s="34"/>
      <c r="X52" s="34"/>
      <c r="Y52" s="34"/>
      <c r="Z52" s="34"/>
      <c r="AA52" s="34"/>
      <c r="AB52" s="34"/>
      <c r="AC52" s="34"/>
      <c r="AD52" s="34"/>
      <c r="AE52" s="34"/>
      <c r="AF52" s="34"/>
      <c r="AG52" s="35">
        <f t="shared" si="12"/>
        <v>0</v>
      </c>
      <c r="AI52" s="103" t="str">
        <f t="shared" ca="1" si="19"/>
        <v>#</v>
      </c>
      <c r="AJ52" s="34"/>
      <c r="AK52" s="34"/>
      <c r="AL52" s="34"/>
      <c r="AM52" s="34"/>
      <c r="AN52" s="34"/>
      <c r="AO52" s="34"/>
      <c r="AP52" s="34"/>
      <c r="AQ52" s="34"/>
      <c r="AR52" s="34"/>
      <c r="AS52" s="34"/>
      <c r="AT52" s="35">
        <f t="shared" si="13"/>
        <v>0</v>
      </c>
      <c r="AU52" s="103" t="str">
        <f t="shared" si="20"/>
        <v>OK</v>
      </c>
    </row>
    <row r="53" spans="1:47" ht="14.25">
      <c r="A53" s="300"/>
      <c r="B53" s="300"/>
      <c r="C53" s="302"/>
      <c r="D53" s="104" t="s">
        <v>107</v>
      </c>
      <c r="F53" s="103" t="s">
        <v>105</v>
      </c>
      <c r="G53" s="34"/>
      <c r="H53" s="34"/>
      <c r="I53" s="34"/>
      <c r="J53" s="34"/>
      <c r="K53" s="34"/>
      <c r="L53" s="34"/>
      <c r="M53" s="34"/>
      <c r="N53" s="34"/>
      <c r="O53" s="34"/>
      <c r="P53" s="34"/>
      <c r="Q53" s="35">
        <f t="shared" si="11"/>
        <v>0</v>
      </c>
      <c r="S53" s="103" t="str">
        <f t="shared" ca="1" si="17"/>
        <v>#</v>
      </c>
      <c r="T53" s="34"/>
      <c r="V53" s="103" t="str">
        <f t="shared" ca="1" si="18"/>
        <v>#</v>
      </c>
      <c r="W53" s="34"/>
      <c r="X53" s="34"/>
      <c r="Y53" s="34"/>
      <c r="Z53" s="34"/>
      <c r="AA53" s="34"/>
      <c r="AB53" s="34"/>
      <c r="AC53" s="34"/>
      <c r="AD53" s="34"/>
      <c r="AE53" s="34"/>
      <c r="AF53" s="34"/>
      <c r="AG53" s="35">
        <f t="shared" si="12"/>
        <v>0</v>
      </c>
      <c r="AI53" s="103" t="str">
        <f t="shared" ca="1" si="19"/>
        <v>#</v>
      </c>
      <c r="AJ53" s="34"/>
      <c r="AK53" s="34"/>
      <c r="AL53" s="34"/>
      <c r="AM53" s="34"/>
      <c r="AN53" s="34"/>
      <c r="AO53" s="34"/>
      <c r="AP53" s="34"/>
      <c r="AQ53" s="34"/>
      <c r="AR53" s="34"/>
      <c r="AS53" s="34"/>
      <c r="AT53" s="35">
        <f t="shared" si="13"/>
        <v>0</v>
      </c>
      <c r="AU53" s="103" t="str">
        <f t="shared" si="20"/>
        <v>OK</v>
      </c>
    </row>
    <row r="54" spans="1:47" ht="14.25">
      <c r="A54" s="300"/>
      <c r="B54" s="300"/>
      <c r="C54" s="302"/>
      <c r="D54" s="104" t="s">
        <v>106</v>
      </c>
      <c r="F54" s="103" t="s">
        <v>105</v>
      </c>
      <c r="G54" s="150">
        <v>0</v>
      </c>
      <c r="H54" s="151">
        <v>0</v>
      </c>
      <c r="I54" s="151">
        <v>0</v>
      </c>
      <c r="J54" s="151">
        <v>0</v>
      </c>
      <c r="K54" s="151">
        <v>0</v>
      </c>
      <c r="L54" s="151">
        <v>0</v>
      </c>
      <c r="M54" s="151">
        <v>0</v>
      </c>
      <c r="N54" s="151">
        <v>0</v>
      </c>
      <c r="O54" s="151">
        <v>0</v>
      </c>
      <c r="P54" s="151">
        <v>0</v>
      </c>
      <c r="Q54" s="35">
        <f t="shared" si="11"/>
        <v>0</v>
      </c>
      <c r="S54" s="103" t="str">
        <f t="shared" ca="1" si="17"/>
        <v>#</v>
      </c>
      <c r="T54" s="106">
        <v>0</v>
      </c>
      <c r="V54" s="103" t="str">
        <f t="shared" ca="1" si="18"/>
        <v>#</v>
      </c>
      <c r="W54" s="150">
        <v>0</v>
      </c>
      <c r="X54" s="151">
        <v>0</v>
      </c>
      <c r="Y54" s="151">
        <v>0</v>
      </c>
      <c r="Z54" s="151">
        <v>0</v>
      </c>
      <c r="AA54" s="151">
        <v>0</v>
      </c>
      <c r="AB54" s="151">
        <v>0</v>
      </c>
      <c r="AC54" s="151">
        <v>0</v>
      </c>
      <c r="AD54" s="151">
        <v>0</v>
      </c>
      <c r="AE54" s="151">
        <v>0</v>
      </c>
      <c r="AF54" s="151">
        <v>0</v>
      </c>
      <c r="AG54" s="35">
        <f t="shared" si="12"/>
        <v>0</v>
      </c>
      <c r="AI54" s="103" t="str">
        <f t="shared" ca="1" si="19"/>
        <v>#</v>
      </c>
      <c r="AJ54" s="150">
        <v>0</v>
      </c>
      <c r="AK54" s="151">
        <v>0</v>
      </c>
      <c r="AL54" s="151">
        <v>0</v>
      </c>
      <c r="AM54" s="151">
        <v>0</v>
      </c>
      <c r="AN54" s="151">
        <v>0</v>
      </c>
      <c r="AO54" s="151">
        <v>0</v>
      </c>
      <c r="AP54" s="151">
        <v>0</v>
      </c>
      <c r="AQ54" s="151">
        <v>0</v>
      </c>
      <c r="AR54" s="151">
        <v>0</v>
      </c>
      <c r="AS54" s="151">
        <v>0</v>
      </c>
      <c r="AT54" s="35">
        <f t="shared" si="13"/>
        <v>0</v>
      </c>
      <c r="AU54" s="103" t="str">
        <f t="shared" si="20"/>
        <v>OK</v>
      </c>
    </row>
    <row r="55" spans="1:47" ht="14.25">
      <c r="A55" s="301"/>
      <c r="B55" s="301"/>
      <c r="C55" s="105" t="s">
        <v>224</v>
      </c>
      <c r="D55" s="104"/>
      <c r="F55" s="103" t="s">
        <v>105</v>
      </c>
      <c r="G55" s="35">
        <f t="shared" ref="G55:P55" si="21">SUM(G37:G54)</f>
        <v>0</v>
      </c>
      <c r="H55" s="35">
        <f t="shared" si="21"/>
        <v>0.21658272584126986</v>
      </c>
      <c r="I55" s="35">
        <f t="shared" si="21"/>
        <v>0.46947158418409873</v>
      </c>
      <c r="J55" s="35">
        <f t="shared" si="21"/>
        <v>0.29522814943755316</v>
      </c>
      <c r="K55" s="35">
        <f t="shared" si="21"/>
        <v>0</v>
      </c>
      <c r="L55" s="35">
        <f t="shared" si="21"/>
        <v>0</v>
      </c>
      <c r="M55" s="35">
        <f t="shared" si="21"/>
        <v>0</v>
      </c>
      <c r="N55" s="35">
        <f t="shared" si="21"/>
        <v>0</v>
      </c>
      <c r="O55" s="35">
        <f t="shared" si="21"/>
        <v>0</v>
      </c>
      <c r="P55" s="35">
        <f t="shared" si="21"/>
        <v>0</v>
      </c>
      <c r="Q55" s="94">
        <f>SUM(G55:P55)</f>
        <v>0.98128245946292181</v>
      </c>
      <c r="S55" s="103" t="str">
        <f t="shared" ca="1" si="17"/>
        <v>#</v>
      </c>
      <c r="T55" s="103"/>
      <c r="V55" s="103" t="str">
        <f t="shared" ca="1" si="18"/>
        <v>#</v>
      </c>
      <c r="W55" s="35">
        <f t="shared" ref="W55:AF55" si="22">SUM(W37:W54)</f>
        <v>0</v>
      </c>
      <c r="X55" s="35">
        <f t="shared" si="22"/>
        <v>8</v>
      </c>
      <c r="Y55" s="35">
        <f t="shared" si="22"/>
        <v>4</v>
      </c>
      <c r="Z55" s="35">
        <f t="shared" si="22"/>
        <v>2</v>
      </c>
      <c r="AA55" s="35">
        <f t="shared" si="22"/>
        <v>0</v>
      </c>
      <c r="AB55" s="35">
        <f t="shared" si="22"/>
        <v>0</v>
      </c>
      <c r="AC55" s="35">
        <f t="shared" si="22"/>
        <v>0</v>
      </c>
      <c r="AD55" s="35">
        <f t="shared" si="22"/>
        <v>0</v>
      </c>
      <c r="AE55" s="35">
        <f t="shared" si="22"/>
        <v>0</v>
      </c>
      <c r="AF55" s="35">
        <f t="shared" si="22"/>
        <v>0</v>
      </c>
      <c r="AG55" s="94">
        <f t="shared" si="12"/>
        <v>14</v>
      </c>
      <c r="AI55" s="103" t="str">
        <f t="shared" ca="1" si="19"/>
        <v>#</v>
      </c>
      <c r="AJ55" s="35">
        <f t="shared" ref="AJ55:AS55" si="23">SUM(AJ37:AJ54)</f>
        <v>14</v>
      </c>
      <c r="AK55" s="35">
        <f t="shared" si="23"/>
        <v>0</v>
      </c>
      <c r="AL55" s="35">
        <f t="shared" si="23"/>
        <v>0</v>
      </c>
      <c r="AM55" s="35">
        <f t="shared" si="23"/>
        <v>0</v>
      </c>
      <c r="AN55" s="35">
        <f t="shared" si="23"/>
        <v>0</v>
      </c>
      <c r="AO55" s="35">
        <f t="shared" si="23"/>
        <v>0</v>
      </c>
      <c r="AP55" s="35">
        <f t="shared" si="23"/>
        <v>0</v>
      </c>
      <c r="AQ55" s="35">
        <f t="shared" si="23"/>
        <v>0</v>
      </c>
      <c r="AR55" s="35">
        <f t="shared" si="23"/>
        <v>0</v>
      </c>
      <c r="AS55" s="35">
        <f t="shared" si="23"/>
        <v>0</v>
      </c>
      <c r="AT55" s="94">
        <f t="shared" si="13"/>
        <v>14</v>
      </c>
      <c r="AU55" s="103" t="str">
        <f t="shared" si="20"/>
        <v>OK</v>
      </c>
    </row>
  </sheetData>
  <mergeCells count="6">
    <mergeCell ref="A14:A34"/>
    <mergeCell ref="B14:B34"/>
    <mergeCell ref="C17:C33"/>
    <mergeCell ref="A35:A55"/>
    <mergeCell ref="B35:B55"/>
    <mergeCell ref="C38:C54"/>
  </mergeCell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2">
    <tabColor rgb="FF7030A0"/>
  </sheetPr>
  <dimension ref="A1:AU55"/>
  <sheetViews>
    <sheetView workbookViewId="0"/>
  </sheetViews>
  <sheetFormatPr defaultColWidth="9" defaultRowHeight="12.75"/>
  <cols>
    <col min="1" max="2" width="3.42578125" style="101" customWidth="1"/>
    <col min="3" max="3" width="51.28515625" style="101" bestFit="1" customWidth="1"/>
    <col min="4" max="4" width="46.5703125" style="101" bestFit="1" customWidth="1"/>
    <col min="5" max="5" width="1" style="101" customWidth="1"/>
    <col min="6" max="6" width="6.28515625" style="102" customWidth="1"/>
    <col min="7" max="17" width="9" style="101"/>
    <col min="18" max="18" width="1" style="101" customWidth="1"/>
    <col min="19" max="19" width="6.28515625" style="102" customWidth="1"/>
    <col min="20" max="20" width="9" style="101"/>
    <col min="21" max="21" width="1" style="101" customWidth="1"/>
    <col min="22" max="22" width="6.28515625" style="102" customWidth="1"/>
    <col min="23" max="33" width="9" style="101"/>
    <col min="34" max="34" width="1" style="101" customWidth="1"/>
    <col min="35" max="35" width="6.28515625" style="102" customWidth="1"/>
    <col min="36" max="46" width="9" style="101"/>
    <col min="47" max="47" width="9.42578125" style="101" bestFit="1" customWidth="1"/>
    <col min="48" max="16384" width="9" style="101"/>
  </cols>
  <sheetData>
    <row r="1" spans="1:47" ht="24.75">
      <c r="A1" s="1" t="str">
        <f>N0_Cover!A1</f>
        <v>RIIO-2 Business Plan Data Template</v>
      </c>
      <c r="B1" s="1"/>
      <c r="C1" s="2"/>
      <c r="D1" s="2"/>
      <c r="E1" s="2"/>
      <c r="F1" s="73"/>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row>
    <row r="2" spans="1:47" ht="22.5">
      <c r="A2" s="1" t="str">
        <f>N0_Cover!$B$12</f>
        <v>Scottish Power Transmission</v>
      </c>
      <c r="B2" s="1"/>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row>
    <row r="3" spans="1:47" ht="19.5">
      <c r="A3" s="5" t="str">
        <f>"Workbook " &amp; N0_Cover!$B$12</f>
        <v>Workbook Scottish Power Transmission</v>
      </c>
      <c r="B3" s="5"/>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row>
    <row r="4" spans="1:47" ht="18">
      <c r="A4" s="7" t="str">
        <f>"Submission Version " &amp; N0_Cover!$B$15 &amp; " - Submitted on " &amp; TEXT(N0_Cover!$B$16,"dd mmm yyyy")</f>
        <v>Submission Version 3.0 - Submitted on 09 Dec 2019</v>
      </c>
      <c r="B4" s="7"/>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row>
    <row r="5" spans="1:47" ht="18">
      <c r="A5" s="7" t="str">
        <f>"Template Version: " &amp; N0_Cover!$B$11</f>
        <v>Template Version: v3.0</v>
      </c>
      <c r="B5" s="7"/>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row>
    <row r="6" spans="1:47" ht="19.5">
      <c r="A6" s="5" t="str">
        <f ca="1">"Sheet: " &amp;VLOOKUP(RIGHT(CELL("filename",A1),LEN(CELL("filename",A1))-FIND("]",CELL("filename",A1))),'N0.1_Contents'!$A$11:$B$87,2,FALSE)</f>
        <v>Sheet: N3.27 400kV Underground Cable</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row>
    <row r="7" spans="1:47" ht="18">
      <c r="A7" s="7" t="str">
        <f>"Prices Base: " &amp; 'N0.5_Data_Constants'!C13</f>
        <v>Prices Base: 2018/19</v>
      </c>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row>
    <row r="8" spans="1:47" s="168" customFormat="1">
      <c r="A8" s="171" t="str">
        <f ca="1">"Error Checks: " &amp; IF(ISERROR(MATCH("Error",$A$9:$AU$9,0)),"OK","Error")</f>
        <v>Error Checks: OK</v>
      </c>
      <c r="B8" s="171"/>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row>
    <row r="9" spans="1:47" s="168" customFormat="1">
      <c r="A9" s="173" t="str">
        <f t="shared" ref="A9:AU9" ca="1" si="0">IF(ISERROR(MATCH("Error",A10:A55,0)),"-","Error")</f>
        <v>-</v>
      </c>
      <c r="B9" s="173" t="str">
        <f t="shared" si="0"/>
        <v>-</v>
      </c>
      <c r="C9" s="173" t="str">
        <f t="shared" si="0"/>
        <v>-</v>
      </c>
      <c r="D9" s="173" t="str">
        <f t="shared" si="0"/>
        <v>-</v>
      </c>
      <c r="E9" s="173" t="str">
        <f t="shared" si="0"/>
        <v>-</v>
      </c>
      <c r="F9" s="173" t="str">
        <f t="shared" si="0"/>
        <v>-</v>
      </c>
      <c r="G9" s="173" t="str">
        <f t="shared" si="0"/>
        <v>-</v>
      </c>
      <c r="H9" s="173" t="str">
        <f t="shared" si="0"/>
        <v>-</v>
      </c>
      <c r="I9" s="173" t="str">
        <f t="shared" si="0"/>
        <v>-</v>
      </c>
      <c r="J9" s="173" t="str">
        <f t="shared" si="0"/>
        <v>-</v>
      </c>
      <c r="K9" s="173" t="str">
        <f t="shared" si="0"/>
        <v>-</v>
      </c>
      <c r="L9" s="173" t="str">
        <f t="shared" si="0"/>
        <v>-</v>
      </c>
      <c r="M9" s="173" t="str">
        <f t="shared" si="0"/>
        <v>-</v>
      </c>
      <c r="N9" s="173" t="str">
        <f t="shared" si="0"/>
        <v>-</v>
      </c>
      <c r="O9" s="173" t="str">
        <f t="shared" si="0"/>
        <v>-</v>
      </c>
      <c r="P9" s="173" t="str">
        <f t="shared" si="0"/>
        <v>-</v>
      </c>
      <c r="Q9" s="173" t="str">
        <f t="shared" si="0"/>
        <v>-</v>
      </c>
      <c r="R9" s="173" t="str">
        <f t="shared" si="0"/>
        <v>-</v>
      </c>
      <c r="S9" s="173" t="str">
        <f t="shared" ca="1" si="0"/>
        <v>-</v>
      </c>
      <c r="T9" s="173" t="str">
        <f t="shared" si="0"/>
        <v>-</v>
      </c>
      <c r="U9" s="173" t="str">
        <f t="shared" si="0"/>
        <v>-</v>
      </c>
      <c r="V9" s="173" t="str">
        <f t="shared" ca="1" si="0"/>
        <v>-</v>
      </c>
      <c r="W9" s="173" t="str">
        <f t="shared" si="0"/>
        <v>-</v>
      </c>
      <c r="X9" s="173" t="str">
        <f t="shared" ca="1" si="0"/>
        <v>-</v>
      </c>
      <c r="Y9" s="173" t="str">
        <f t="shared" si="0"/>
        <v>-</v>
      </c>
      <c r="Z9" s="173" t="str">
        <f t="shared" si="0"/>
        <v>-</v>
      </c>
      <c r="AA9" s="173" t="str">
        <f t="shared" si="0"/>
        <v>-</v>
      </c>
      <c r="AB9" s="173" t="str">
        <f t="shared" si="0"/>
        <v>-</v>
      </c>
      <c r="AC9" s="173" t="str">
        <f t="shared" si="0"/>
        <v>-</v>
      </c>
      <c r="AD9" s="173" t="str">
        <f t="shared" si="0"/>
        <v>-</v>
      </c>
      <c r="AE9" s="173" t="str">
        <f t="shared" si="0"/>
        <v>-</v>
      </c>
      <c r="AF9" s="173" t="str">
        <f t="shared" si="0"/>
        <v>-</v>
      </c>
      <c r="AG9" s="173" t="str">
        <f t="shared" si="0"/>
        <v>-</v>
      </c>
      <c r="AH9" s="173" t="str">
        <f t="shared" si="0"/>
        <v>-</v>
      </c>
      <c r="AI9" s="173" t="str">
        <f t="shared" ca="1" si="0"/>
        <v>-</v>
      </c>
      <c r="AJ9" s="173" t="str">
        <f t="shared" si="0"/>
        <v>-</v>
      </c>
      <c r="AK9" s="173" t="str">
        <f t="shared" si="0"/>
        <v>-</v>
      </c>
      <c r="AL9" s="173" t="str">
        <f t="shared" si="0"/>
        <v>-</v>
      </c>
      <c r="AM9" s="173" t="str">
        <f t="shared" si="0"/>
        <v>-</v>
      </c>
      <c r="AN9" s="173" t="str">
        <f t="shared" si="0"/>
        <v>-</v>
      </c>
      <c r="AO9" s="173" t="str">
        <f t="shared" si="0"/>
        <v>-</v>
      </c>
      <c r="AP9" s="173" t="str">
        <f t="shared" si="0"/>
        <v>-</v>
      </c>
      <c r="AQ9" s="173" t="str">
        <f t="shared" si="0"/>
        <v>-</v>
      </c>
      <c r="AR9" s="173" t="str">
        <f t="shared" si="0"/>
        <v>-</v>
      </c>
      <c r="AS9" s="173" t="str">
        <f t="shared" si="0"/>
        <v>-</v>
      </c>
      <c r="AT9" s="173" t="str">
        <f t="shared" si="0"/>
        <v>-</v>
      </c>
      <c r="AU9" s="173" t="str">
        <f t="shared" si="0"/>
        <v>-</v>
      </c>
    </row>
    <row r="12" spans="1:47" ht="19.5">
      <c r="A12" s="11" t="str">
        <f ca="1">SUBSTITUTE(VLOOKUP(RIGHT(CELL("filename",A1),LEN(CELL("filename",A1))-FIND("]",CELL("filename",A1))),'N0.1_Contents'!$A$11:$B$87,2,FALSE), LEFT(VLOOKUP(RIGHT(CELL("filename",A1),LEN(CELL("filename",A1))-FIND("]",CELL("filename",A1))),'N0.1_Contents'!$A$11:$B$87,2,FALSE),FIND(" ",VLOOKUP(RIGHT(CELL("filename",A1),LEN(CELL("filename",A1))-FIND("]",CELL("filename",A1))),'N0.1_Contents'!$A$11:$B$87,2,FALSE))),"")</f>
        <v>400kV Underground Cable</v>
      </c>
      <c r="B12" s="11"/>
      <c r="D12"/>
      <c r="F12" s="11" t="s">
        <v>0</v>
      </c>
      <c r="S12" s="11" t="s">
        <v>2</v>
      </c>
      <c r="W12" s="190" t="s">
        <v>331</v>
      </c>
      <c r="X12" s="189" t="str">
        <f ca="1">VLOOKUP(A12, 'N0.6_Lookup_References'!A14:B50, 2, FALSE)</f>
        <v>km</v>
      </c>
      <c r="AI12" s="11"/>
    </row>
    <row r="13" spans="1:47" ht="15">
      <c r="C13" s="12"/>
      <c r="D13"/>
      <c r="S13" s="124" t="s">
        <v>152</v>
      </c>
      <c r="V13" s="124" t="s">
        <v>150</v>
      </c>
      <c r="AI13" s="124" t="s">
        <v>151</v>
      </c>
    </row>
    <row r="14" spans="1:47" s="112" customFormat="1" ht="13.9" customHeight="1" thickBot="1">
      <c r="A14" s="297" t="s">
        <v>24</v>
      </c>
      <c r="B14" s="299" t="s">
        <v>384</v>
      </c>
      <c r="C14" s="111"/>
      <c r="D14" s="104"/>
      <c r="E14" s="101"/>
      <c r="F14" s="110" t="s">
        <v>53</v>
      </c>
      <c r="G14" s="109" t="s">
        <v>14</v>
      </c>
      <c r="H14" s="21" t="s">
        <v>15</v>
      </c>
      <c r="I14" s="22" t="s">
        <v>16</v>
      </c>
      <c r="J14" s="23" t="s">
        <v>17</v>
      </c>
      <c r="K14" s="24" t="s">
        <v>18</v>
      </c>
      <c r="L14" s="25" t="s">
        <v>19</v>
      </c>
      <c r="M14" s="26" t="s">
        <v>20</v>
      </c>
      <c r="N14" s="29" t="s">
        <v>21</v>
      </c>
      <c r="O14" s="27" t="s">
        <v>22</v>
      </c>
      <c r="P14" s="31" t="s">
        <v>23</v>
      </c>
      <c r="Q14" s="108" t="s">
        <v>29</v>
      </c>
      <c r="R14" s="101"/>
      <c r="S14" s="110" t="s">
        <v>53</v>
      </c>
      <c r="T14" s="110" t="s">
        <v>94</v>
      </c>
      <c r="U14" s="101"/>
      <c r="V14" s="110" t="s">
        <v>53</v>
      </c>
      <c r="W14" s="109" t="s">
        <v>14</v>
      </c>
      <c r="X14" s="21" t="s">
        <v>15</v>
      </c>
      <c r="Y14" s="22" t="s">
        <v>16</v>
      </c>
      <c r="Z14" s="23" t="s">
        <v>17</v>
      </c>
      <c r="AA14" s="24" t="s">
        <v>18</v>
      </c>
      <c r="AB14" s="25" t="s">
        <v>19</v>
      </c>
      <c r="AC14" s="26" t="s">
        <v>20</v>
      </c>
      <c r="AD14" s="29" t="s">
        <v>21</v>
      </c>
      <c r="AE14" s="27" t="s">
        <v>22</v>
      </c>
      <c r="AF14" s="31" t="s">
        <v>23</v>
      </c>
      <c r="AG14" s="108" t="s">
        <v>29</v>
      </c>
      <c r="AH14" s="101"/>
      <c r="AI14" s="110" t="s">
        <v>53</v>
      </c>
      <c r="AJ14" s="109" t="s">
        <v>5</v>
      </c>
      <c r="AK14" s="21" t="s">
        <v>6</v>
      </c>
      <c r="AL14" s="22" t="s">
        <v>7</v>
      </c>
      <c r="AM14" s="23" t="s">
        <v>8</v>
      </c>
      <c r="AN14" s="24" t="s">
        <v>9</v>
      </c>
      <c r="AO14" s="25" t="s">
        <v>116</v>
      </c>
      <c r="AP14" s="26" t="s">
        <v>117</v>
      </c>
      <c r="AQ14" s="29" t="s">
        <v>118</v>
      </c>
      <c r="AR14" s="27" t="s">
        <v>119</v>
      </c>
      <c r="AS14" s="31" t="s">
        <v>120</v>
      </c>
      <c r="AT14" s="108" t="s">
        <v>29</v>
      </c>
      <c r="AU14" s="108" t="s">
        <v>47</v>
      </c>
    </row>
    <row r="15" spans="1:47" s="112" customFormat="1" ht="14.25" customHeight="1">
      <c r="A15" s="298"/>
      <c r="B15" s="300"/>
      <c r="C15" s="107" t="s">
        <v>383</v>
      </c>
      <c r="D15" s="104"/>
      <c r="E15" s="101"/>
      <c r="F15" s="103" t="s">
        <v>205</v>
      </c>
      <c r="G15" s="34"/>
      <c r="H15" s="34"/>
      <c r="I15" s="34"/>
      <c r="J15" s="34"/>
      <c r="K15" s="34"/>
      <c r="L15" s="34"/>
      <c r="M15" s="34"/>
      <c r="N15" s="34"/>
      <c r="O15" s="34"/>
      <c r="P15" s="34"/>
      <c r="Q15" s="35">
        <f t="shared" ref="Q15:Q34" si="1">SUM(G15:P15)</f>
        <v>0</v>
      </c>
      <c r="R15" s="101"/>
      <c r="S15" s="103"/>
      <c r="T15" s="34"/>
      <c r="U15" s="101"/>
      <c r="V15" s="103"/>
      <c r="W15" s="34"/>
      <c r="X15" s="34"/>
      <c r="Y15" s="34"/>
      <c r="Z15" s="34"/>
      <c r="AA15" s="34"/>
      <c r="AB15" s="34"/>
      <c r="AC15" s="34"/>
      <c r="AD15" s="34"/>
      <c r="AE15" s="34"/>
      <c r="AF15" s="34"/>
      <c r="AG15" s="35">
        <f t="shared" ref="AG15:AG33" si="2">SUM(W15:AF15)</f>
        <v>0</v>
      </c>
      <c r="AH15" s="101"/>
      <c r="AI15" s="103"/>
      <c r="AJ15" s="34"/>
      <c r="AK15" s="34"/>
      <c r="AL15" s="34"/>
      <c r="AM15" s="34"/>
      <c r="AN15" s="34"/>
      <c r="AO15" s="34"/>
      <c r="AP15" s="34"/>
      <c r="AQ15" s="34"/>
      <c r="AR15" s="34"/>
      <c r="AS15" s="34"/>
      <c r="AT15" s="35">
        <f t="shared" ref="AT15:AT33" si="3">SUM(AJ15:AS15)</f>
        <v>0</v>
      </c>
      <c r="AU15" s="103"/>
    </row>
    <row r="16" spans="1:47" s="112" customFormat="1" ht="14.25">
      <c r="A16" s="298"/>
      <c r="B16" s="300"/>
      <c r="C16" s="105" t="s">
        <v>554</v>
      </c>
      <c r="D16" s="104"/>
      <c r="E16" s="101"/>
      <c r="F16" s="103" t="s">
        <v>105</v>
      </c>
      <c r="G16" s="150">
        <v>4.1893863351016462E-4</v>
      </c>
      <c r="H16" s="150">
        <v>0</v>
      </c>
      <c r="I16" s="150">
        <v>0</v>
      </c>
      <c r="J16" s="150">
        <v>0</v>
      </c>
      <c r="K16" s="150">
        <v>0.53465153440729618</v>
      </c>
      <c r="L16" s="150">
        <v>0.64751032199978953</v>
      </c>
      <c r="M16" s="150">
        <v>7.019043796067119E-2</v>
      </c>
      <c r="N16" s="150">
        <v>8.9755125126854601E-2</v>
      </c>
      <c r="O16" s="150">
        <v>0</v>
      </c>
      <c r="P16" s="150">
        <v>0</v>
      </c>
      <c r="Q16" s="35">
        <f t="shared" si="1"/>
        <v>1.3425263581281217</v>
      </c>
      <c r="R16" s="101"/>
      <c r="S16" s="103" t="str">
        <f ca="1">$X$12</f>
        <v>km</v>
      </c>
      <c r="T16" s="34"/>
      <c r="U16" s="101"/>
      <c r="V16" s="103" t="str">
        <f ca="1">$X$12</f>
        <v>km</v>
      </c>
      <c r="W16" s="150">
        <v>10.639600000000002</v>
      </c>
      <c r="X16" s="150">
        <v>0</v>
      </c>
      <c r="Y16" s="150">
        <v>0</v>
      </c>
      <c r="Z16" s="150">
        <v>0</v>
      </c>
      <c r="AA16" s="150">
        <v>2.0997000000000003</v>
      </c>
      <c r="AB16" s="150">
        <v>2.2601</v>
      </c>
      <c r="AC16" s="150">
        <v>0.20529999999999998</v>
      </c>
      <c r="AD16" s="150">
        <v>0.20810000000000001</v>
      </c>
      <c r="AE16" s="150">
        <v>0</v>
      </c>
      <c r="AF16" s="150">
        <v>0</v>
      </c>
      <c r="AG16" s="35">
        <f t="shared" si="2"/>
        <v>15.412800000000001</v>
      </c>
      <c r="AH16" s="101"/>
      <c r="AI16" s="103" t="str">
        <f ca="1">$X$12</f>
        <v>km</v>
      </c>
      <c r="AJ16" s="150">
        <v>10.639600000000002</v>
      </c>
      <c r="AK16" s="150">
        <v>4.1997999999999998</v>
      </c>
      <c r="AL16" s="150">
        <v>0.57339999999999991</v>
      </c>
      <c r="AM16" s="150">
        <v>0</v>
      </c>
      <c r="AN16" s="150">
        <v>0</v>
      </c>
      <c r="AO16" s="150">
        <v>0</v>
      </c>
      <c r="AP16" s="150">
        <v>0</v>
      </c>
      <c r="AQ16" s="150">
        <v>0</v>
      </c>
      <c r="AR16" s="150">
        <v>0</v>
      </c>
      <c r="AS16" s="150">
        <v>0</v>
      </c>
      <c r="AT16" s="35">
        <f t="shared" si="3"/>
        <v>15.412800000000001</v>
      </c>
      <c r="AU16" s="103" t="str">
        <f>IF(ABS(AG16-AT16)&lt;0.01,"OK","Error")</f>
        <v>OK</v>
      </c>
    </row>
    <row r="17" spans="1:47" s="112" customFormat="1" ht="14.25">
      <c r="A17" s="298"/>
      <c r="B17" s="300"/>
      <c r="C17" s="302" t="s">
        <v>115</v>
      </c>
      <c r="D17" s="104" t="s">
        <v>206</v>
      </c>
      <c r="E17" s="101"/>
      <c r="F17" s="103" t="s">
        <v>105</v>
      </c>
      <c r="G17" s="150">
        <v>0</v>
      </c>
      <c r="H17" s="151">
        <v>0</v>
      </c>
      <c r="I17" s="151">
        <v>0</v>
      </c>
      <c r="J17" s="151">
        <v>0</v>
      </c>
      <c r="K17" s="151">
        <v>0</v>
      </c>
      <c r="L17" s="151">
        <v>0</v>
      </c>
      <c r="M17" s="151">
        <v>0</v>
      </c>
      <c r="N17" s="151">
        <v>0</v>
      </c>
      <c r="O17" s="151">
        <v>0</v>
      </c>
      <c r="P17" s="151">
        <v>0</v>
      </c>
      <c r="Q17" s="35">
        <f t="shared" si="1"/>
        <v>0</v>
      </c>
      <c r="R17" s="101"/>
      <c r="S17" s="103" t="str">
        <f t="shared" ref="S17:S34" ca="1" si="4">$X$12</f>
        <v>km</v>
      </c>
      <c r="T17" s="106">
        <v>0</v>
      </c>
      <c r="U17" s="101"/>
      <c r="V17" s="103" t="str">
        <f t="shared" ref="V17:V34" ca="1" si="5">$X$12</f>
        <v>km</v>
      </c>
      <c r="W17" s="150">
        <v>0</v>
      </c>
      <c r="X17" s="151">
        <v>0</v>
      </c>
      <c r="Y17" s="151">
        <v>0</v>
      </c>
      <c r="Z17" s="151">
        <v>0</v>
      </c>
      <c r="AA17" s="151">
        <v>0</v>
      </c>
      <c r="AB17" s="151">
        <v>0</v>
      </c>
      <c r="AC17" s="151">
        <v>0</v>
      </c>
      <c r="AD17" s="151">
        <v>0</v>
      </c>
      <c r="AE17" s="151">
        <v>0</v>
      </c>
      <c r="AF17" s="151">
        <v>0</v>
      </c>
      <c r="AG17" s="35">
        <f t="shared" si="2"/>
        <v>0</v>
      </c>
      <c r="AH17" s="101"/>
      <c r="AI17" s="103" t="str">
        <f t="shared" ref="AI17:AI34" ca="1" si="6">$X$12</f>
        <v>km</v>
      </c>
      <c r="AJ17" s="150">
        <v>0</v>
      </c>
      <c r="AK17" s="151">
        <v>0</v>
      </c>
      <c r="AL17" s="151">
        <v>0</v>
      </c>
      <c r="AM17" s="151">
        <v>0</v>
      </c>
      <c r="AN17" s="151">
        <v>0</v>
      </c>
      <c r="AO17" s="151">
        <v>0</v>
      </c>
      <c r="AP17" s="151">
        <v>0</v>
      </c>
      <c r="AQ17" s="151">
        <v>0</v>
      </c>
      <c r="AR17" s="151">
        <v>0</v>
      </c>
      <c r="AS17" s="151">
        <v>0</v>
      </c>
      <c r="AT17" s="35">
        <f t="shared" si="3"/>
        <v>0</v>
      </c>
      <c r="AU17" s="103" t="str">
        <f t="shared" ref="AU17:AU34" si="7">IF(ABS(AG17-AT17)&lt;0.01,"OK","Error")</f>
        <v>OK</v>
      </c>
    </row>
    <row r="18" spans="1:47" s="112" customFormat="1" ht="14.25">
      <c r="A18" s="298"/>
      <c r="B18" s="300"/>
      <c r="C18" s="302"/>
      <c r="D18" s="104" t="s">
        <v>207</v>
      </c>
      <c r="E18" s="101"/>
      <c r="F18" s="103" t="s">
        <v>105</v>
      </c>
      <c r="G18" s="150">
        <v>0</v>
      </c>
      <c r="H18" s="151">
        <v>0</v>
      </c>
      <c r="I18" s="151">
        <v>0</v>
      </c>
      <c r="J18" s="151">
        <v>0</v>
      </c>
      <c r="K18" s="151">
        <v>0</v>
      </c>
      <c r="L18" s="151">
        <v>0</v>
      </c>
      <c r="M18" s="151">
        <v>0</v>
      </c>
      <c r="N18" s="151">
        <v>0</v>
      </c>
      <c r="O18" s="151">
        <v>0</v>
      </c>
      <c r="P18" s="151">
        <v>0</v>
      </c>
      <c r="Q18" s="35">
        <f t="shared" si="1"/>
        <v>0</v>
      </c>
      <c r="R18" s="101"/>
      <c r="S18" s="103" t="str">
        <f t="shared" ca="1" si="4"/>
        <v>km</v>
      </c>
      <c r="T18" s="106">
        <v>0</v>
      </c>
      <c r="U18" s="101"/>
      <c r="V18" s="103" t="str">
        <f t="shared" ca="1" si="5"/>
        <v>km</v>
      </c>
      <c r="W18" s="150">
        <v>0</v>
      </c>
      <c r="X18" s="151">
        <v>0</v>
      </c>
      <c r="Y18" s="151">
        <v>0</v>
      </c>
      <c r="Z18" s="151">
        <v>0</v>
      </c>
      <c r="AA18" s="151">
        <v>0</v>
      </c>
      <c r="AB18" s="151">
        <v>0</v>
      </c>
      <c r="AC18" s="151">
        <v>0</v>
      </c>
      <c r="AD18" s="151">
        <v>0</v>
      </c>
      <c r="AE18" s="151">
        <v>0</v>
      </c>
      <c r="AF18" s="151">
        <v>0</v>
      </c>
      <c r="AG18" s="35">
        <f t="shared" si="2"/>
        <v>0</v>
      </c>
      <c r="AH18" s="101"/>
      <c r="AI18" s="103" t="str">
        <f t="shared" ca="1" si="6"/>
        <v>km</v>
      </c>
      <c r="AJ18" s="150">
        <v>0</v>
      </c>
      <c r="AK18" s="151">
        <v>0</v>
      </c>
      <c r="AL18" s="151">
        <v>0</v>
      </c>
      <c r="AM18" s="151">
        <v>0</v>
      </c>
      <c r="AN18" s="151">
        <v>0</v>
      </c>
      <c r="AO18" s="151">
        <v>0</v>
      </c>
      <c r="AP18" s="151">
        <v>0</v>
      </c>
      <c r="AQ18" s="151">
        <v>0</v>
      </c>
      <c r="AR18" s="151">
        <v>0</v>
      </c>
      <c r="AS18" s="151">
        <v>0</v>
      </c>
      <c r="AT18" s="35">
        <f t="shared" si="3"/>
        <v>0</v>
      </c>
      <c r="AU18" s="103" t="str">
        <f t="shared" si="7"/>
        <v>OK</v>
      </c>
    </row>
    <row r="19" spans="1:47" s="112" customFormat="1" ht="14.25">
      <c r="A19" s="298"/>
      <c r="B19" s="300"/>
      <c r="C19" s="302"/>
      <c r="D19" s="104" t="s">
        <v>3</v>
      </c>
      <c r="E19" s="101"/>
      <c r="F19" s="103" t="s">
        <v>105</v>
      </c>
      <c r="G19" s="150">
        <v>-1.3155064992629922E-5</v>
      </c>
      <c r="H19" s="151">
        <v>1.8963443079423054E-5</v>
      </c>
      <c r="I19" s="151">
        <v>0</v>
      </c>
      <c r="J19" s="151">
        <v>0</v>
      </c>
      <c r="K19" s="151">
        <v>-0.53465153440729618</v>
      </c>
      <c r="L19" s="151">
        <v>0.5638220870284123</v>
      </c>
      <c r="M19" s="151">
        <v>2.7846228590110433E-3</v>
      </c>
      <c r="N19" s="151">
        <v>4.0362544626050822E-3</v>
      </c>
      <c r="O19" s="151">
        <v>0</v>
      </c>
      <c r="P19" s="151">
        <v>0</v>
      </c>
      <c r="Q19" s="35">
        <f t="shared" si="1"/>
        <v>3.599723832081908E-2</v>
      </c>
      <c r="R19" s="101"/>
      <c r="S19" s="103" t="str">
        <f t="shared" ca="1" si="4"/>
        <v>km</v>
      </c>
      <c r="T19" s="34"/>
      <c r="U19" s="101"/>
      <c r="V19" s="103" t="str">
        <f t="shared" ca="1" si="5"/>
        <v>km</v>
      </c>
      <c r="W19" s="150">
        <v>-0.46570000000000178</v>
      </c>
      <c r="X19" s="151">
        <v>0.4657</v>
      </c>
      <c r="Y19" s="151">
        <v>0</v>
      </c>
      <c r="Z19" s="151">
        <v>0</v>
      </c>
      <c r="AA19" s="151">
        <v>-2.0997000000000003</v>
      </c>
      <c r="AB19" s="151">
        <v>2.0996999999999999</v>
      </c>
      <c r="AC19" s="151">
        <v>0</v>
      </c>
      <c r="AD19" s="151">
        <v>0</v>
      </c>
      <c r="AE19" s="151">
        <v>0</v>
      </c>
      <c r="AF19" s="151">
        <v>0</v>
      </c>
      <c r="AG19" s="35">
        <f t="shared" si="2"/>
        <v>-2.2204460492503131E-15</v>
      </c>
      <c r="AH19" s="101"/>
      <c r="AI19" s="103" t="str">
        <f t="shared" ca="1" si="6"/>
        <v>km</v>
      </c>
      <c r="AJ19" s="150">
        <v>0</v>
      </c>
      <c r="AK19" s="151">
        <v>0</v>
      </c>
      <c r="AL19" s="151">
        <v>-0.15999999999999992</v>
      </c>
      <c r="AM19" s="151">
        <v>0.15999999999999998</v>
      </c>
      <c r="AN19" s="151">
        <v>0</v>
      </c>
      <c r="AO19" s="151">
        <v>0</v>
      </c>
      <c r="AP19" s="151">
        <v>0</v>
      </c>
      <c r="AQ19" s="151">
        <v>0</v>
      </c>
      <c r="AR19" s="151">
        <v>0</v>
      </c>
      <c r="AS19" s="151">
        <v>0</v>
      </c>
      <c r="AT19" s="35">
        <f t="shared" si="3"/>
        <v>5.5511151231257827E-17</v>
      </c>
      <c r="AU19" s="103" t="str">
        <f t="shared" si="7"/>
        <v>OK</v>
      </c>
    </row>
    <row r="20" spans="1:47" s="112" customFormat="1" ht="14.25">
      <c r="A20" s="298"/>
      <c r="B20" s="300"/>
      <c r="C20" s="302"/>
      <c r="D20" s="104" t="s">
        <v>114</v>
      </c>
      <c r="E20" s="101"/>
      <c r="F20" s="103" t="s">
        <v>105</v>
      </c>
      <c r="G20" s="150">
        <v>0</v>
      </c>
      <c r="H20" s="151">
        <v>0</v>
      </c>
      <c r="I20" s="151">
        <v>0</v>
      </c>
      <c r="J20" s="151">
        <v>0</v>
      </c>
      <c r="K20" s="151">
        <v>0</v>
      </c>
      <c r="L20" s="151">
        <v>0</v>
      </c>
      <c r="M20" s="151">
        <v>0</v>
      </c>
      <c r="N20" s="151">
        <v>0</v>
      </c>
      <c r="O20" s="151">
        <v>0</v>
      </c>
      <c r="P20" s="151">
        <v>0</v>
      </c>
      <c r="Q20" s="35">
        <f t="shared" si="1"/>
        <v>0</v>
      </c>
      <c r="R20" s="101"/>
      <c r="S20" s="103" t="str">
        <f t="shared" ca="1" si="4"/>
        <v>km</v>
      </c>
      <c r="T20" s="106">
        <v>0</v>
      </c>
      <c r="U20" s="101"/>
      <c r="V20" s="103" t="str">
        <f t="shared" ca="1" si="5"/>
        <v>km</v>
      </c>
      <c r="W20" s="150">
        <v>0</v>
      </c>
      <c r="X20" s="151">
        <v>0</v>
      </c>
      <c r="Y20" s="151">
        <v>0</v>
      </c>
      <c r="Z20" s="151">
        <v>0</v>
      </c>
      <c r="AA20" s="151">
        <v>0</v>
      </c>
      <c r="AB20" s="151">
        <v>0</v>
      </c>
      <c r="AC20" s="151">
        <v>0</v>
      </c>
      <c r="AD20" s="151">
        <v>0</v>
      </c>
      <c r="AE20" s="151">
        <v>0</v>
      </c>
      <c r="AF20" s="151">
        <v>0</v>
      </c>
      <c r="AG20" s="35">
        <f t="shared" si="2"/>
        <v>0</v>
      </c>
      <c r="AH20" s="101"/>
      <c r="AI20" s="103" t="str">
        <f t="shared" ca="1" si="6"/>
        <v>km</v>
      </c>
      <c r="AJ20" s="150">
        <v>0</v>
      </c>
      <c r="AK20" s="151">
        <v>0</v>
      </c>
      <c r="AL20" s="151">
        <v>0</v>
      </c>
      <c r="AM20" s="151">
        <v>0</v>
      </c>
      <c r="AN20" s="151">
        <v>0</v>
      </c>
      <c r="AO20" s="151">
        <v>0</v>
      </c>
      <c r="AP20" s="151">
        <v>0</v>
      </c>
      <c r="AQ20" s="151">
        <v>0</v>
      </c>
      <c r="AR20" s="151">
        <v>0</v>
      </c>
      <c r="AS20" s="151">
        <v>0</v>
      </c>
      <c r="AT20" s="35">
        <f t="shared" si="3"/>
        <v>0</v>
      </c>
      <c r="AU20" s="103" t="str">
        <f t="shared" si="7"/>
        <v>OK</v>
      </c>
    </row>
    <row r="21" spans="1:47" s="112" customFormat="1" ht="14.25">
      <c r="A21" s="298"/>
      <c r="B21" s="300"/>
      <c r="C21" s="302"/>
      <c r="D21" s="104" t="s">
        <v>104</v>
      </c>
      <c r="E21" s="101"/>
      <c r="F21" s="103" t="s">
        <v>105</v>
      </c>
      <c r="G21" s="34"/>
      <c r="H21" s="34"/>
      <c r="I21" s="34"/>
      <c r="J21" s="34"/>
      <c r="K21" s="34"/>
      <c r="L21" s="34"/>
      <c r="M21" s="34"/>
      <c r="N21" s="34"/>
      <c r="O21" s="34"/>
      <c r="P21" s="34"/>
      <c r="Q21" s="35">
        <f t="shared" si="1"/>
        <v>0</v>
      </c>
      <c r="R21" s="101"/>
      <c r="S21" s="103" t="str">
        <f t="shared" ca="1" si="4"/>
        <v>km</v>
      </c>
      <c r="T21" s="34"/>
      <c r="U21" s="101"/>
      <c r="V21" s="103" t="str">
        <f t="shared" ca="1" si="5"/>
        <v>km</v>
      </c>
      <c r="W21" s="34"/>
      <c r="X21" s="34"/>
      <c r="Y21" s="34"/>
      <c r="Z21" s="34"/>
      <c r="AA21" s="34"/>
      <c r="AB21" s="34"/>
      <c r="AC21" s="34"/>
      <c r="AD21" s="34"/>
      <c r="AE21" s="34"/>
      <c r="AF21" s="34"/>
      <c r="AG21" s="35">
        <f t="shared" si="2"/>
        <v>0</v>
      </c>
      <c r="AH21" s="101"/>
      <c r="AI21" s="103" t="str">
        <f t="shared" ca="1" si="6"/>
        <v>km</v>
      </c>
      <c r="AJ21" s="34"/>
      <c r="AK21" s="34"/>
      <c r="AL21" s="34"/>
      <c r="AM21" s="34"/>
      <c r="AN21" s="34"/>
      <c r="AO21" s="34"/>
      <c r="AP21" s="34"/>
      <c r="AQ21" s="34"/>
      <c r="AR21" s="34"/>
      <c r="AS21" s="34"/>
      <c r="AT21" s="35">
        <f t="shared" si="3"/>
        <v>0</v>
      </c>
      <c r="AU21" s="103" t="str">
        <f t="shared" si="7"/>
        <v>OK</v>
      </c>
    </row>
    <row r="22" spans="1:47" s="112" customFormat="1" ht="14.25">
      <c r="A22" s="298"/>
      <c r="B22" s="300"/>
      <c r="C22" s="302"/>
      <c r="D22" s="104" t="s">
        <v>113</v>
      </c>
      <c r="E22" s="101"/>
      <c r="F22" s="103" t="s">
        <v>105</v>
      </c>
      <c r="G22" s="150">
        <v>0</v>
      </c>
      <c r="H22" s="151">
        <v>0</v>
      </c>
      <c r="I22" s="151">
        <v>0</v>
      </c>
      <c r="J22" s="151">
        <v>0</v>
      </c>
      <c r="K22" s="151">
        <v>0</v>
      </c>
      <c r="L22" s="151">
        <v>0</v>
      </c>
      <c r="M22" s="151">
        <v>0</v>
      </c>
      <c r="N22" s="151">
        <v>0</v>
      </c>
      <c r="O22" s="151">
        <v>0</v>
      </c>
      <c r="P22" s="151">
        <v>0</v>
      </c>
      <c r="Q22" s="35">
        <f t="shared" si="1"/>
        <v>0</v>
      </c>
      <c r="R22" s="101"/>
      <c r="S22" s="103" t="str">
        <f t="shared" ca="1" si="4"/>
        <v>km</v>
      </c>
      <c r="T22" s="106">
        <v>0</v>
      </c>
      <c r="U22" s="101"/>
      <c r="V22" s="103" t="str">
        <f t="shared" ca="1" si="5"/>
        <v>km</v>
      </c>
      <c r="W22" s="150">
        <v>0</v>
      </c>
      <c r="X22" s="151">
        <v>0</v>
      </c>
      <c r="Y22" s="151">
        <v>0</v>
      </c>
      <c r="Z22" s="151">
        <v>0</v>
      </c>
      <c r="AA22" s="151">
        <v>0</v>
      </c>
      <c r="AB22" s="151">
        <v>0</v>
      </c>
      <c r="AC22" s="151">
        <v>0</v>
      </c>
      <c r="AD22" s="151">
        <v>0</v>
      </c>
      <c r="AE22" s="151">
        <v>0</v>
      </c>
      <c r="AF22" s="151">
        <v>0</v>
      </c>
      <c r="AG22" s="35">
        <f t="shared" si="2"/>
        <v>0</v>
      </c>
      <c r="AH22" s="101"/>
      <c r="AI22" s="103" t="str">
        <f t="shared" ca="1" si="6"/>
        <v>km</v>
      </c>
      <c r="AJ22" s="150">
        <v>0</v>
      </c>
      <c r="AK22" s="151">
        <v>0</v>
      </c>
      <c r="AL22" s="151">
        <v>0</v>
      </c>
      <c r="AM22" s="151">
        <v>0</v>
      </c>
      <c r="AN22" s="151">
        <v>0</v>
      </c>
      <c r="AO22" s="151">
        <v>0</v>
      </c>
      <c r="AP22" s="151">
        <v>0</v>
      </c>
      <c r="AQ22" s="151">
        <v>0</v>
      </c>
      <c r="AR22" s="151">
        <v>0</v>
      </c>
      <c r="AS22" s="151">
        <v>0</v>
      </c>
      <c r="AT22" s="35">
        <f t="shared" si="3"/>
        <v>0</v>
      </c>
      <c r="AU22" s="103" t="str">
        <f t="shared" si="7"/>
        <v>OK</v>
      </c>
    </row>
    <row r="23" spans="1:47" s="112" customFormat="1" ht="14.25">
      <c r="A23" s="298"/>
      <c r="B23" s="300"/>
      <c r="C23" s="302"/>
      <c r="D23" s="104" t="s">
        <v>389</v>
      </c>
      <c r="E23" s="101"/>
      <c r="F23" s="103" t="s">
        <v>105</v>
      </c>
      <c r="G23" s="150">
        <v>0</v>
      </c>
      <c r="H23" s="151">
        <v>0</v>
      </c>
      <c r="I23" s="151">
        <v>0</v>
      </c>
      <c r="J23" s="151">
        <v>0</v>
      </c>
      <c r="K23" s="151">
        <v>0</v>
      </c>
      <c r="L23" s="151">
        <v>0</v>
      </c>
      <c r="M23" s="151">
        <v>0</v>
      </c>
      <c r="N23" s="151">
        <v>0</v>
      </c>
      <c r="O23" s="151">
        <v>0</v>
      </c>
      <c r="P23" s="151">
        <v>0</v>
      </c>
      <c r="Q23" s="35">
        <f t="shared" si="1"/>
        <v>0</v>
      </c>
      <c r="R23" s="101"/>
      <c r="S23" s="103" t="str">
        <f t="shared" ca="1" si="4"/>
        <v>km</v>
      </c>
      <c r="T23" s="106">
        <v>0</v>
      </c>
      <c r="U23" s="101"/>
      <c r="V23" s="103" t="str">
        <f t="shared" ca="1" si="5"/>
        <v>km</v>
      </c>
      <c r="W23" s="150">
        <v>0</v>
      </c>
      <c r="X23" s="151">
        <v>0</v>
      </c>
      <c r="Y23" s="151">
        <v>0</v>
      </c>
      <c r="Z23" s="151">
        <v>0</v>
      </c>
      <c r="AA23" s="151">
        <v>0</v>
      </c>
      <c r="AB23" s="151">
        <v>0</v>
      </c>
      <c r="AC23" s="151">
        <v>0</v>
      </c>
      <c r="AD23" s="151">
        <v>0</v>
      </c>
      <c r="AE23" s="151">
        <v>0</v>
      </c>
      <c r="AF23" s="151">
        <v>0</v>
      </c>
      <c r="AG23" s="35">
        <f t="shared" si="2"/>
        <v>0</v>
      </c>
      <c r="AH23" s="101"/>
      <c r="AI23" s="103" t="str">
        <f t="shared" ca="1" si="6"/>
        <v>km</v>
      </c>
      <c r="AJ23" s="150">
        <v>0</v>
      </c>
      <c r="AK23" s="151">
        <v>0</v>
      </c>
      <c r="AL23" s="151">
        <v>0</v>
      </c>
      <c r="AM23" s="151">
        <v>0</v>
      </c>
      <c r="AN23" s="151">
        <v>0</v>
      </c>
      <c r="AO23" s="151">
        <v>0</v>
      </c>
      <c r="AP23" s="151">
        <v>0</v>
      </c>
      <c r="AQ23" s="151">
        <v>0</v>
      </c>
      <c r="AR23" s="151">
        <v>0</v>
      </c>
      <c r="AS23" s="151">
        <v>0</v>
      </c>
      <c r="AT23" s="35">
        <f t="shared" si="3"/>
        <v>0</v>
      </c>
      <c r="AU23" s="103" t="str">
        <f t="shared" si="7"/>
        <v>OK</v>
      </c>
    </row>
    <row r="24" spans="1:47" s="112" customFormat="1" ht="14.25">
      <c r="A24" s="298"/>
      <c r="B24" s="300"/>
      <c r="C24" s="302"/>
      <c r="D24" s="104" t="s">
        <v>112</v>
      </c>
      <c r="E24" s="101"/>
      <c r="F24" s="103" t="s">
        <v>105</v>
      </c>
      <c r="G24" s="150">
        <v>0</v>
      </c>
      <c r="H24" s="151">
        <v>0</v>
      </c>
      <c r="I24" s="151">
        <v>0</v>
      </c>
      <c r="J24" s="151">
        <v>0</v>
      </c>
      <c r="K24" s="151">
        <v>0</v>
      </c>
      <c r="L24" s="151">
        <v>0</v>
      </c>
      <c r="M24" s="151">
        <v>0</v>
      </c>
      <c r="N24" s="151">
        <v>0</v>
      </c>
      <c r="O24" s="151">
        <v>0</v>
      </c>
      <c r="P24" s="151">
        <v>0</v>
      </c>
      <c r="Q24" s="35">
        <f t="shared" si="1"/>
        <v>0</v>
      </c>
      <c r="R24" s="101"/>
      <c r="S24" s="103" t="str">
        <f t="shared" ca="1" si="4"/>
        <v>km</v>
      </c>
      <c r="T24" s="106">
        <v>0</v>
      </c>
      <c r="U24" s="101"/>
      <c r="V24" s="103" t="str">
        <f t="shared" ca="1" si="5"/>
        <v>km</v>
      </c>
      <c r="W24" s="150">
        <v>0</v>
      </c>
      <c r="X24" s="151">
        <v>0</v>
      </c>
      <c r="Y24" s="151">
        <v>0</v>
      </c>
      <c r="Z24" s="151">
        <v>0</v>
      </c>
      <c r="AA24" s="151">
        <v>0</v>
      </c>
      <c r="AB24" s="151">
        <v>0</v>
      </c>
      <c r="AC24" s="151">
        <v>0</v>
      </c>
      <c r="AD24" s="151">
        <v>0</v>
      </c>
      <c r="AE24" s="151">
        <v>0</v>
      </c>
      <c r="AF24" s="151">
        <v>0</v>
      </c>
      <c r="AG24" s="35">
        <f t="shared" si="2"/>
        <v>0</v>
      </c>
      <c r="AH24" s="101"/>
      <c r="AI24" s="103" t="str">
        <f t="shared" ca="1" si="6"/>
        <v>km</v>
      </c>
      <c r="AJ24" s="150">
        <v>0</v>
      </c>
      <c r="AK24" s="151">
        <v>0</v>
      </c>
      <c r="AL24" s="151">
        <v>0</v>
      </c>
      <c r="AM24" s="151">
        <v>0</v>
      </c>
      <c r="AN24" s="151">
        <v>0</v>
      </c>
      <c r="AO24" s="151">
        <v>0</v>
      </c>
      <c r="AP24" s="151">
        <v>0</v>
      </c>
      <c r="AQ24" s="151">
        <v>0</v>
      </c>
      <c r="AR24" s="151">
        <v>0</v>
      </c>
      <c r="AS24" s="151">
        <v>0</v>
      </c>
      <c r="AT24" s="35">
        <f t="shared" si="3"/>
        <v>0</v>
      </c>
      <c r="AU24" s="103" t="str">
        <f t="shared" si="7"/>
        <v>OK</v>
      </c>
    </row>
    <row r="25" spans="1:47" s="112" customFormat="1" ht="14.25">
      <c r="A25" s="298"/>
      <c r="B25" s="300"/>
      <c r="C25" s="302"/>
      <c r="D25" s="104" t="s">
        <v>111</v>
      </c>
      <c r="E25" s="101"/>
      <c r="F25" s="103" t="s">
        <v>105</v>
      </c>
      <c r="G25" s="150">
        <v>0</v>
      </c>
      <c r="H25" s="151">
        <v>0</v>
      </c>
      <c r="I25" s="151">
        <v>0</v>
      </c>
      <c r="J25" s="151">
        <v>0</v>
      </c>
      <c r="K25" s="151">
        <v>0</v>
      </c>
      <c r="L25" s="151">
        <v>0</v>
      </c>
      <c r="M25" s="151">
        <v>0</v>
      </c>
      <c r="N25" s="151">
        <v>0</v>
      </c>
      <c r="O25" s="151">
        <v>0</v>
      </c>
      <c r="P25" s="151">
        <v>0</v>
      </c>
      <c r="Q25" s="35">
        <f t="shared" si="1"/>
        <v>0</v>
      </c>
      <c r="R25" s="101"/>
      <c r="S25" s="103" t="str">
        <f t="shared" ca="1" si="4"/>
        <v>km</v>
      </c>
      <c r="T25" s="106">
        <v>0</v>
      </c>
      <c r="U25" s="101"/>
      <c r="V25" s="103" t="str">
        <f t="shared" ca="1" si="5"/>
        <v>km</v>
      </c>
      <c r="W25" s="150">
        <v>0</v>
      </c>
      <c r="X25" s="151">
        <v>0</v>
      </c>
      <c r="Y25" s="151">
        <v>0</v>
      </c>
      <c r="Z25" s="151">
        <v>0</v>
      </c>
      <c r="AA25" s="151">
        <v>0</v>
      </c>
      <c r="AB25" s="151">
        <v>0</v>
      </c>
      <c r="AC25" s="151">
        <v>0</v>
      </c>
      <c r="AD25" s="151">
        <v>0</v>
      </c>
      <c r="AE25" s="151">
        <v>0</v>
      </c>
      <c r="AF25" s="151">
        <v>0</v>
      </c>
      <c r="AG25" s="35">
        <f t="shared" si="2"/>
        <v>0</v>
      </c>
      <c r="AH25" s="101"/>
      <c r="AI25" s="103" t="str">
        <f t="shared" ca="1" si="6"/>
        <v>km</v>
      </c>
      <c r="AJ25" s="150">
        <v>0</v>
      </c>
      <c r="AK25" s="151">
        <v>0</v>
      </c>
      <c r="AL25" s="151">
        <v>0</v>
      </c>
      <c r="AM25" s="151">
        <v>0</v>
      </c>
      <c r="AN25" s="151">
        <v>0</v>
      </c>
      <c r="AO25" s="151">
        <v>0</v>
      </c>
      <c r="AP25" s="151">
        <v>0</v>
      </c>
      <c r="AQ25" s="151">
        <v>0</v>
      </c>
      <c r="AR25" s="151">
        <v>0</v>
      </c>
      <c r="AS25" s="151">
        <v>0</v>
      </c>
      <c r="AT25" s="35">
        <f t="shared" si="3"/>
        <v>0</v>
      </c>
      <c r="AU25" s="103" t="str">
        <f t="shared" si="7"/>
        <v>OK</v>
      </c>
    </row>
    <row r="26" spans="1:47" s="112" customFormat="1" ht="14.25">
      <c r="A26" s="298"/>
      <c r="B26" s="300"/>
      <c r="C26" s="302"/>
      <c r="D26" s="104" t="s">
        <v>390</v>
      </c>
      <c r="E26" s="101"/>
      <c r="F26" s="103" t="s">
        <v>105</v>
      </c>
      <c r="G26" s="150">
        <v>0</v>
      </c>
      <c r="H26" s="151">
        <v>0</v>
      </c>
      <c r="I26" s="151">
        <v>0</v>
      </c>
      <c r="J26" s="151">
        <v>0</v>
      </c>
      <c r="K26" s="151">
        <v>0</v>
      </c>
      <c r="L26" s="151">
        <v>0</v>
      </c>
      <c r="M26" s="151">
        <v>0</v>
      </c>
      <c r="N26" s="151">
        <v>0</v>
      </c>
      <c r="O26" s="151">
        <v>0</v>
      </c>
      <c r="P26" s="151">
        <v>0</v>
      </c>
      <c r="Q26" s="35">
        <f t="shared" si="1"/>
        <v>0</v>
      </c>
      <c r="R26" s="101"/>
      <c r="S26" s="103" t="str">
        <f t="shared" ca="1" si="4"/>
        <v>km</v>
      </c>
      <c r="T26" s="106">
        <v>0</v>
      </c>
      <c r="U26" s="101"/>
      <c r="V26" s="103" t="str">
        <f t="shared" ca="1" si="5"/>
        <v>km</v>
      </c>
      <c r="W26" s="150">
        <v>0</v>
      </c>
      <c r="X26" s="151">
        <v>0</v>
      </c>
      <c r="Y26" s="151">
        <v>0</v>
      </c>
      <c r="Z26" s="151">
        <v>0</v>
      </c>
      <c r="AA26" s="151">
        <v>0</v>
      </c>
      <c r="AB26" s="151">
        <v>0</v>
      </c>
      <c r="AC26" s="151">
        <v>0</v>
      </c>
      <c r="AD26" s="151">
        <v>0</v>
      </c>
      <c r="AE26" s="151">
        <v>0</v>
      </c>
      <c r="AF26" s="151">
        <v>0</v>
      </c>
      <c r="AG26" s="35">
        <f t="shared" si="2"/>
        <v>0</v>
      </c>
      <c r="AH26" s="101"/>
      <c r="AI26" s="103" t="str">
        <f t="shared" ca="1" si="6"/>
        <v>km</v>
      </c>
      <c r="AJ26" s="150">
        <v>0</v>
      </c>
      <c r="AK26" s="151">
        <v>0</v>
      </c>
      <c r="AL26" s="151">
        <v>0</v>
      </c>
      <c r="AM26" s="151">
        <v>0</v>
      </c>
      <c r="AN26" s="151">
        <v>0</v>
      </c>
      <c r="AO26" s="151">
        <v>0</v>
      </c>
      <c r="AP26" s="151">
        <v>0</v>
      </c>
      <c r="AQ26" s="151">
        <v>0</v>
      </c>
      <c r="AR26" s="151">
        <v>0</v>
      </c>
      <c r="AS26" s="151">
        <v>0</v>
      </c>
      <c r="AT26" s="35">
        <f t="shared" si="3"/>
        <v>0</v>
      </c>
      <c r="AU26" s="103" t="str">
        <f t="shared" si="7"/>
        <v>OK</v>
      </c>
    </row>
    <row r="27" spans="1:47" s="112" customFormat="1" ht="14.25">
      <c r="A27" s="298"/>
      <c r="B27" s="300"/>
      <c r="C27" s="302"/>
      <c r="D27" s="104" t="s">
        <v>110</v>
      </c>
      <c r="E27" s="101"/>
      <c r="F27" s="103" t="s">
        <v>105</v>
      </c>
      <c r="G27" s="150">
        <v>0</v>
      </c>
      <c r="H27" s="151">
        <v>0</v>
      </c>
      <c r="I27" s="151">
        <v>0</v>
      </c>
      <c r="J27" s="151">
        <v>0</v>
      </c>
      <c r="K27" s="151">
        <v>0</v>
      </c>
      <c r="L27" s="151">
        <v>0</v>
      </c>
      <c r="M27" s="151">
        <v>0</v>
      </c>
      <c r="N27" s="151">
        <v>0</v>
      </c>
      <c r="O27" s="151">
        <v>0</v>
      </c>
      <c r="P27" s="151">
        <v>0</v>
      </c>
      <c r="Q27" s="35">
        <f t="shared" si="1"/>
        <v>0</v>
      </c>
      <c r="R27" s="101"/>
      <c r="S27" s="103" t="str">
        <f t="shared" ca="1" si="4"/>
        <v>km</v>
      </c>
      <c r="T27" s="106">
        <v>0</v>
      </c>
      <c r="U27" s="101"/>
      <c r="V27" s="103" t="str">
        <f t="shared" ca="1" si="5"/>
        <v>km</v>
      </c>
      <c r="W27" s="150">
        <v>0</v>
      </c>
      <c r="X27" s="151">
        <v>0</v>
      </c>
      <c r="Y27" s="151">
        <v>0</v>
      </c>
      <c r="Z27" s="151">
        <v>0</v>
      </c>
      <c r="AA27" s="151">
        <v>0</v>
      </c>
      <c r="AB27" s="151">
        <v>0</v>
      </c>
      <c r="AC27" s="151">
        <v>0</v>
      </c>
      <c r="AD27" s="151">
        <v>0</v>
      </c>
      <c r="AE27" s="151">
        <v>0</v>
      </c>
      <c r="AF27" s="151">
        <v>0</v>
      </c>
      <c r="AG27" s="35">
        <f t="shared" si="2"/>
        <v>0</v>
      </c>
      <c r="AH27" s="101"/>
      <c r="AI27" s="103" t="str">
        <f t="shared" ca="1" si="6"/>
        <v>km</v>
      </c>
      <c r="AJ27" s="150">
        <v>0</v>
      </c>
      <c r="AK27" s="151">
        <v>0</v>
      </c>
      <c r="AL27" s="151">
        <v>0</v>
      </c>
      <c r="AM27" s="151">
        <v>0</v>
      </c>
      <c r="AN27" s="151">
        <v>0</v>
      </c>
      <c r="AO27" s="151">
        <v>0</v>
      </c>
      <c r="AP27" s="151">
        <v>0</v>
      </c>
      <c r="AQ27" s="151">
        <v>0</v>
      </c>
      <c r="AR27" s="151">
        <v>0</v>
      </c>
      <c r="AS27" s="151">
        <v>0</v>
      </c>
      <c r="AT27" s="35">
        <f t="shared" si="3"/>
        <v>0</v>
      </c>
      <c r="AU27" s="103" t="str">
        <f t="shared" si="7"/>
        <v>OK</v>
      </c>
    </row>
    <row r="28" spans="1:47" s="112" customFormat="1" ht="14.25">
      <c r="A28" s="298"/>
      <c r="B28" s="300"/>
      <c r="C28" s="302"/>
      <c r="D28" s="104" t="str">
        <f>'N1.1_Intervention_Definitions'!A17</f>
        <v>Indirect Intervention</v>
      </c>
      <c r="E28" s="101"/>
      <c r="F28" s="103" t="s">
        <v>105</v>
      </c>
      <c r="G28" s="150">
        <v>0</v>
      </c>
      <c r="H28" s="151">
        <v>0</v>
      </c>
      <c r="I28" s="151">
        <v>0</v>
      </c>
      <c r="J28" s="151">
        <v>0</v>
      </c>
      <c r="K28" s="151">
        <v>0</v>
      </c>
      <c r="L28" s="151">
        <v>0</v>
      </c>
      <c r="M28" s="151">
        <v>0</v>
      </c>
      <c r="N28" s="151">
        <v>0</v>
      </c>
      <c r="O28" s="151">
        <v>0</v>
      </c>
      <c r="P28" s="151">
        <v>0</v>
      </c>
      <c r="Q28" s="35">
        <f t="shared" si="1"/>
        <v>0</v>
      </c>
      <c r="R28" s="101"/>
      <c r="S28" s="103" t="str">
        <f t="shared" ca="1" si="4"/>
        <v>km</v>
      </c>
      <c r="T28" s="106">
        <v>0</v>
      </c>
      <c r="U28" s="101"/>
      <c r="V28" s="103" t="str">
        <f t="shared" ca="1" si="5"/>
        <v>km</v>
      </c>
      <c r="W28" s="150">
        <v>0</v>
      </c>
      <c r="X28" s="151">
        <v>0</v>
      </c>
      <c r="Y28" s="151">
        <v>0</v>
      </c>
      <c r="Z28" s="151">
        <v>0</v>
      </c>
      <c r="AA28" s="151">
        <v>0</v>
      </c>
      <c r="AB28" s="151">
        <v>0</v>
      </c>
      <c r="AC28" s="151">
        <v>0</v>
      </c>
      <c r="AD28" s="151">
        <v>0</v>
      </c>
      <c r="AE28" s="151">
        <v>0</v>
      </c>
      <c r="AF28" s="151">
        <v>0</v>
      </c>
      <c r="AG28" s="35">
        <f t="shared" si="2"/>
        <v>0</v>
      </c>
      <c r="AH28" s="101"/>
      <c r="AI28" s="103" t="str">
        <f t="shared" ca="1" si="6"/>
        <v>km</v>
      </c>
      <c r="AJ28" s="150">
        <v>0</v>
      </c>
      <c r="AK28" s="151">
        <v>0</v>
      </c>
      <c r="AL28" s="151">
        <v>0</v>
      </c>
      <c r="AM28" s="151">
        <v>0</v>
      </c>
      <c r="AN28" s="151">
        <v>0</v>
      </c>
      <c r="AO28" s="151">
        <v>0</v>
      </c>
      <c r="AP28" s="151">
        <v>0</v>
      </c>
      <c r="AQ28" s="151">
        <v>0</v>
      </c>
      <c r="AR28" s="151">
        <v>0</v>
      </c>
      <c r="AS28" s="151">
        <v>0</v>
      </c>
      <c r="AT28" s="35">
        <f t="shared" si="3"/>
        <v>0</v>
      </c>
      <c r="AU28" s="103" t="str">
        <f t="shared" si="7"/>
        <v>OK</v>
      </c>
    </row>
    <row r="29" spans="1:47" s="112" customFormat="1" ht="14.25">
      <c r="A29" s="298"/>
      <c r="B29" s="300"/>
      <c r="C29" s="302"/>
      <c r="D29" s="104" t="s">
        <v>109</v>
      </c>
      <c r="E29" s="101"/>
      <c r="F29" s="103" t="s">
        <v>105</v>
      </c>
      <c r="G29" s="34"/>
      <c r="H29" s="34"/>
      <c r="I29" s="34"/>
      <c r="J29" s="34"/>
      <c r="K29" s="34"/>
      <c r="L29" s="34"/>
      <c r="M29" s="34"/>
      <c r="N29" s="34"/>
      <c r="O29" s="34"/>
      <c r="P29" s="34"/>
      <c r="Q29" s="35">
        <f t="shared" si="1"/>
        <v>0</v>
      </c>
      <c r="R29" s="101"/>
      <c r="S29" s="103" t="str">
        <f t="shared" ca="1" si="4"/>
        <v>km</v>
      </c>
      <c r="T29" s="34"/>
      <c r="U29" s="101"/>
      <c r="V29" s="103" t="str">
        <f t="shared" ca="1" si="5"/>
        <v>km</v>
      </c>
      <c r="W29" s="34"/>
      <c r="X29" s="34"/>
      <c r="Y29" s="34"/>
      <c r="Z29" s="34"/>
      <c r="AA29" s="34"/>
      <c r="AB29" s="34"/>
      <c r="AC29" s="34"/>
      <c r="AD29" s="34"/>
      <c r="AE29" s="34"/>
      <c r="AF29" s="34"/>
      <c r="AG29" s="35">
        <f t="shared" si="2"/>
        <v>0</v>
      </c>
      <c r="AH29" s="101"/>
      <c r="AI29" s="103" t="str">
        <f t="shared" ca="1" si="6"/>
        <v>km</v>
      </c>
      <c r="AJ29" s="34"/>
      <c r="AK29" s="34"/>
      <c r="AL29" s="34"/>
      <c r="AM29" s="34"/>
      <c r="AN29" s="34"/>
      <c r="AO29" s="34"/>
      <c r="AP29" s="34"/>
      <c r="AQ29" s="34"/>
      <c r="AR29" s="34"/>
      <c r="AS29" s="34"/>
      <c r="AT29" s="35">
        <f t="shared" si="3"/>
        <v>0</v>
      </c>
      <c r="AU29" s="103" t="str">
        <f t="shared" si="7"/>
        <v>OK</v>
      </c>
    </row>
    <row r="30" spans="1:47" s="112" customFormat="1" ht="14.25">
      <c r="A30" s="298"/>
      <c r="B30" s="300"/>
      <c r="C30" s="302"/>
      <c r="D30" s="104" t="s">
        <v>108</v>
      </c>
      <c r="E30" s="101"/>
      <c r="F30" s="103" t="s">
        <v>105</v>
      </c>
      <c r="G30" s="34"/>
      <c r="H30" s="34"/>
      <c r="I30" s="34"/>
      <c r="J30" s="34"/>
      <c r="K30" s="34"/>
      <c r="L30" s="34"/>
      <c r="M30" s="34"/>
      <c r="N30" s="34"/>
      <c r="O30" s="34"/>
      <c r="P30" s="34"/>
      <c r="Q30" s="35">
        <f t="shared" si="1"/>
        <v>0</v>
      </c>
      <c r="R30" s="101"/>
      <c r="S30" s="103" t="str">
        <f t="shared" ca="1" si="4"/>
        <v>km</v>
      </c>
      <c r="T30" s="34"/>
      <c r="U30" s="101"/>
      <c r="V30" s="103" t="str">
        <f t="shared" ca="1" si="5"/>
        <v>km</v>
      </c>
      <c r="W30" s="34"/>
      <c r="X30" s="34"/>
      <c r="Y30" s="34"/>
      <c r="Z30" s="34"/>
      <c r="AA30" s="34"/>
      <c r="AB30" s="34"/>
      <c r="AC30" s="34"/>
      <c r="AD30" s="34"/>
      <c r="AE30" s="34"/>
      <c r="AF30" s="34"/>
      <c r="AG30" s="35">
        <f t="shared" si="2"/>
        <v>0</v>
      </c>
      <c r="AH30" s="101"/>
      <c r="AI30" s="103" t="str">
        <f t="shared" ca="1" si="6"/>
        <v>km</v>
      </c>
      <c r="AJ30" s="34"/>
      <c r="AK30" s="34"/>
      <c r="AL30" s="34"/>
      <c r="AM30" s="34"/>
      <c r="AN30" s="34"/>
      <c r="AO30" s="34"/>
      <c r="AP30" s="34"/>
      <c r="AQ30" s="34"/>
      <c r="AR30" s="34"/>
      <c r="AS30" s="34"/>
      <c r="AT30" s="35">
        <f t="shared" si="3"/>
        <v>0</v>
      </c>
      <c r="AU30" s="103" t="str">
        <f t="shared" si="7"/>
        <v>OK</v>
      </c>
    </row>
    <row r="31" spans="1:47" s="112" customFormat="1" ht="14.25">
      <c r="A31" s="298"/>
      <c r="B31" s="300"/>
      <c r="C31" s="302"/>
      <c r="D31" s="104" t="s">
        <v>58</v>
      </c>
      <c r="E31" s="101"/>
      <c r="F31" s="103" t="s">
        <v>105</v>
      </c>
      <c r="G31" s="34"/>
      <c r="H31" s="34"/>
      <c r="I31" s="34"/>
      <c r="J31" s="34"/>
      <c r="K31" s="34"/>
      <c r="L31" s="34"/>
      <c r="M31" s="34"/>
      <c r="N31" s="34"/>
      <c r="O31" s="34"/>
      <c r="P31" s="34"/>
      <c r="Q31" s="35">
        <f t="shared" si="1"/>
        <v>0</v>
      </c>
      <c r="R31" s="101"/>
      <c r="S31" s="103" t="str">
        <f t="shared" ca="1" si="4"/>
        <v>km</v>
      </c>
      <c r="T31" s="34"/>
      <c r="U31" s="101"/>
      <c r="V31" s="103" t="str">
        <f t="shared" ca="1" si="5"/>
        <v>km</v>
      </c>
      <c r="W31" s="34"/>
      <c r="X31" s="34"/>
      <c r="Y31" s="34"/>
      <c r="Z31" s="34"/>
      <c r="AA31" s="34"/>
      <c r="AB31" s="34"/>
      <c r="AC31" s="34"/>
      <c r="AD31" s="34"/>
      <c r="AE31" s="34"/>
      <c r="AF31" s="34"/>
      <c r="AG31" s="35">
        <f t="shared" si="2"/>
        <v>0</v>
      </c>
      <c r="AH31" s="101"/>
      <c r="AI31" s="103" t="str">
        <f t="shared" ca="1" si="6"/>
        <v>km</v>
      </c>
      <c r="AJ31" s="34"/>
      <c r="AK31" s="34"/>
      <c r="AL31" s="34"/>
      <c r="AM31" s="34"/>
      <c r="AN31" s="34"/>
      <c r="AO31" s="34"/>
      <c r="AP31" s="34"/>
      <c r="AQ31" s="34"/>
      <c r="AR31" s="34"/>
      <c r="AS31" s="34"/>
      <c r="AT31" s="35">
        <f t="shared" si="3"/>
        <v>0</v>
      </c>
      <c r="AU31" s="103" t="str">
        <f t="shared" si="7"/>
        <v>OK</v>
      </c>
    </row>
    <row r="32" spans="1:47" s="112" customFormat="1" ht="14.25">
      <c r="A32" s="298"/>
      <c r="B32" s="300"/>
      <c r="C32" s="302"/>
      <c r="D32" s="104" t="s">
        <v>107</v>
      </c>
      <c r="E32" s="101"/>
      <c r="F32" s="103" t="s">
        <v>105</v>
      </c>
      <c r="G32" s="34"/>
      <c r="H32" s="34"/>
      <c r="I32" s="34"/>
      <c r="J32" s="34"/>
      <c r="K32" s="34"/>
      <c r="L32" s="34"/>
      <c r="M32" s="34"/>
      <c r="N32" s="34"/>
      <c r="O32" s="34"/>
      <c r="P32" s="34"/>
      <c r="Q32" s="35">
        <f t="shared" si="1"/>
        <v>0</v>
      </c>
      <c r="R32" s="101"/>
      <c r="S32" s="103" t="str">
        <f t="shared" ca="1" si="4"/>
        <v>km</v>
      </c>
      <c r="T32" s="34"/>
      <c r="U32" s="101"/>
      <c r="V32" s="103" t="str">
        <f t="shared" ca="1" si="5"/>
        <v>km</v>
      </c>
      <c r="W32" s="34"/>
      <c r="X32" s="34"/>
      <c r="Y32" s="34"/>
      <c r="Z32" s="34"/>
      <c r="AA32" s="34"/>
      <c r="AB32" s="34"/>
      <c r="AC32" s="34"/>
      <c r="AD32" s="34"/>
      <c r="AE32" s="34"/>
      <c r="AF32" s="34"/>
      <c r="AG32" s="35">
        <f t="shared" si="2"/>
        <v>0</v>
      </c>
      <c r="AH32" s="101"/>
      <c r="AI32" s="103" t="str">
        <f t="shared" ca="1" si="6"/>
        <v>km</v>
      </c>
      <c r="AJ32" s="34"/>
      <c r="AK32" s="34"/>
      <c r="AL32" s="34"/>
      <c r="AM32" s="34"/>
      <c r="AN32" s="34"/>
      <c r="AO32" s="34"/>
      <c r="AP32" s="34"/>
      <c r="AQ32" s="34"/>
      <c r="AR32" s="34"/>
      <c r="AS32" s="34"/>
      <c r="AT32" s="35">
        <f t="shared" si="3"/>
        <v>0</v>
      </c>
      <c r="AU32" s="103" t="str">
        <f t="shared" si="7"/>
        <v>OK</v>
      </c>
    </row>
    <row r="33" spans="1:47" s="112" customFormat="1" ht="14.25">
      <c r="A33" s="298"/>
      <c r="B33" s="300"/>
      <c r="C33" s="302"/>
      <c r="D33" s="104" t="s">
        <v>106</v>
      </c>
      <c r="E33" s="101"/>
      <c r="F33" s="103" t="s">
        <v>105</v>
      </c>
      <c r="G33" s="150">
        <v>0</v>
      </c>
      <c r="H33" s="151">
        <v>0</v>
      </c>
      <c r="I33" s="151">
        <v>0</v>
      </c>
      <c r="J33" s="151">
        <v>0</v>
      </c>
      <c r="K33" s="151">
        <v>0</v>
      </c>
      <c r="L33" s="151">
        <v>0</v>
      </c>
      <c r="M33" s="151">
        <v>0</v>
      </c>
      <c r="N33" s="151">
        <v>0</v>
      </c>
      <c r="O33" s="151">
        <v>0</v>
      </c>
      <c r="P33" s="151">
        <v>0</v>
      </c>
      <c r="Q33" s="35">
        <f t="shared" si="1"/>
        <v>0</v>
      </c>
      <c r="R33" s="101"/>
      <c r="S33" s="103" t="str">
        <f t="shared" ca="1" si="4"/>
        <v>km</v>
      </c>
      <c r="T33" s="106">
        <v>0</v>
      </c>
      <c r="U33" s="101"/>
      <c r="V33" s="103" t="str">
        <f t="shared" ca="1" si="5"/>
        <v>km</v>
      </c>
      <c r="W33" s="150">
        <v>0</v>
      </c>
      <c r="X33" s="151">
        <v>0</v>
      </c>
      <c r="Y33" s="151">
        <v>0</v>
      </c>
      <c r="Z33" s="151">
        <v>0</v>
      </c>
      <c r="AA33" s="151">
        <v>0</v>
      </c>
      <c r="AB33" s="151">
        <v>0</v>
      </c>
      <c r="AC33" s="151">
        <v>0</v>
      </c>
      <c r="AD33" s="151">
        <v>0</v>
      </c>
      <c r="AE33" s="151">
        <v>0</v>
      </c>
      <c r="AF33" s="151">
        <v>0</v>
      </c>
      <c r="AG33" s="35">
        <f t="shared" si="2"/>
        <v>0</v>
      </c>
      <c r="AH33" s="101"/>
      <c r="AI33" s="103" t="str">
        <f t="shared" ca="1" si="6"/>
        <v>km</v>
      </c>
      <c r="AJ33" s="150">
        <v>0</v>
      </c>
      <c r="AK33" s="151">
        <v>0</v>
      </c>
      <c r="AL33" s="151">
        <v>0</v>
      </c>
      <c r="AM33" s="151">
        <v>0</v>
      </c>
      <c r="AN33" s="151">
        <v>0</v>
      </c>
      <c r="AO33" s="151">
        <v>0</v>
      </c>
      <c r="AP33" s="151">
        <v>0</v>
      </c>
      <c r="AQ33" s="151">
        <v>0</v>
      </c>
      <c r="AR33" s="151">
        <v>0</v>
      </c>
      <c r="AS33" s="151">
        <v>0</v>
      </c>
      <c r="AT33" s="35">
        <f t="shared" si="3"/>
        <v>0</v>
      </c>
      <c r="AU33" s="103" t="str">
        <f t="shared" si="7"/>
        <v>OK</v>
      </c>
    </row>
    <row r="34" spans="1:47" s="112" customFormat="1" ht="14.25">
      <c r="A34" s="298"/>
      <c r="B34" s="301"/>
      <c r="C34" s="105" t="s">
        <v>393</v>
      </c>
      <c r="D34" s="104"/>
      <c r="E34" s="101"/>
      <c r="F34" s="103" t="s">
        <v>105</v>
      </c>
      <c r="G34" s="35">
        <f t="shared" ref="G34:P34" si="8">SUM(G16:G33)</f>
        <v>4.057835685175347E-4</v>
      </c>
      <c r="H34" s="35">
        <f t="shared" si="8"/>
        <v>1.8963443079423054E-5</v>
      </c>
      <c r="I34" s="35">
        <f t="shared" si="8"/>
        <v>0</v>
      </c>
      <c r="J34" s="35">
        <f t="shared" si="8"/>
        <v>0</v>
      </c>
      <c r="K34" s="35">
        <f t="shared" si="8"/>
        <v>0</v>
      </c>
      <c r="L34" s="35">
        <f t="shared" si="8"/>
        <v>1.2113324090282018</v>
      </c>
      <c r="M34" s="35">
        <f t="shared" si="8"/>
        <v>7.2975060819682233E-2</v>
      </c>
      <c r="N34" s="35">
        <f t="shared" si="8"/>
        <v>9.3791379589459684E-2</v>
      </c>
      <c r="O34" s="35">
        <f t="shared" si="8"/>
        <v>0</v>
      </c>
      <c r="P34" s="35">
        <f t="shared" si="8"/>
        <v>0</v>
      </c>
      <c r="Q34" s="94">
        <f t="shared" si="1"/>
        <v>1.3785235964489406</v>
      </c>
      <c r="R34" s="101"/>
      <c r="S34" s="103" t="str">
        <f t="shared" ca="1" si="4"/>
        <v>km</v>
      </c>
      <c r="T34" s="103"/>
      <c r="U34" s="101"/>
      <c r="V34" s="103" t="str">
        <f t="shared" ca="1" si="5"/>
        <v>km</v>
      </c>
      <c r="W34" s="35">
        <f t="shared" ref="W34:AF34" si="9">SUM(W16:W33)</f>
        <v>10.1739</v>
      </c>
      <c r="X34" s="35">
        <f t="shared" si="9"/>
        <v>0.4657</v>
      </c>
      <c r="Y34" s="35">
        <f t="shared" si="9"/>
        <v>0</v>
      </c>
      <c r="Z34" s="35">
        <f t="shared" si="9"/>
        <v>0</v>
      </c>
      <c r="AA34" s="35">
        <f t="shared" si="9"/>
        <v>0</v>
      </c>
      <c r="AB34" s="35">
        <f t="shared" si="9"/>
        <v>4.3597999999999999</v>
      </c>
      <c r="AC34" s="35">
        <f t="shared" si="9"/>
        <v>0.20529999999999998</v>
      </c>
      <c r="AD34" s="35">
        <f t="shared" si="9"/>
        <v>0.20810000000000001</v>
      </c>
      <c r="AE34" s="35">
        <f t="shared" si="9"/>
        <v>0</v>
      </c>
      <c r="AF34" s="35">
        <f t="shared" si="9"/>
        <v>0</v>
      </c>
      <c r="AG34" s="94">
        <f>SUM(W34:AF34)</f>
        <v>15.412799999999999</v>
      </c>
      <c r="AH34" s="101"/>
      <c r="AI34" s="103" t="str">
        <f t="shared" ca="1" si="6"/>
        <v>km</v>
      </c>
      <c r="AJ34" s="35">
        <f t="shared" ref="AJ34:AS34" si="10">SUM(AJ16:AJ33)</f>
        <v>10.639600000000002</v>
      </c>
      <c r="AK34" s="35">
        <f t="shared" si="10"/>
        <v>4.1997999999999998</v>
      </c>
      <c r="AL34" s="35">
        <f t="shared" si="10"/>
        <v>0.41339999999999999</v>
      </c>
      <c r="AM34" s="35">
        <f t="shared" si="10"/>
        <v>0.15999999999999998</v>
      </c>
      <c r="AN34" s="35">
        <f t="shared" si="10"/>
        <v>0</v>
      </c>
      <c r="AO34" s="35">
        <f t="shared" si="10"/>
        <v>0</v>
      </c>
      <c r="AP34" s="35">
        <f t="shared" si="10"/>
        <v>0</v>
      </c>
      <c r="AQ34" s="35">
        <f t="shared" si="10"/>
        <v>0</v>
      </c>
      <c r="AR34" s="35">
        <f t="shared" si="10"/>
        <v>0</v>
      </c>
      <c r="AS34" s="35">
        <f t="shared" si="10"/>
        <v>0</v>
      </c>
      <c r="AT34" s="94">
        <f>SUM(AJ34:AS34)</f>
        <v>15.412800000000001</v>
      </c>
      <c r="AU34" s="103" t="str">
        <f t="shared" si="7"/>
        <v>OK</v>
      </c>
    </row>
    <row r="35" spans="1:47" ht="15" thickBot="1">
      <c r="A35" s="299" t="s">
        <v>25</v>
      </c>
      <c r="B35" s="299" t="s">
        <v>385</v>
      </c>
      <c r="C35" s="111"/>
      <c r="D35" s="104"/>
      <c r="F35" s="110" t="s">
        <v>53</v>
      </c>
      <c r="G35" s="109" t="s">
        <v>14</v>
      </c>
      <c r="H35" s="21" t="s">
        <v>15</v>
      </c>
      <c r="I35" s="22" t="s">
        <v>16</v>
      </c>
      <c r="J35" s="23" t="s">
        <v>17</v>
      </c>
      <c r="K35" s="24" t="s">
        <v>18</v>
      </c>
      <c r="L35" s="25" t="s">
        <v>19</v>
      </c>
      <c r="M35" s="26" t="s">
        <v>20</v>
      </c>
      <c r="N35" s="29" t="s">
        <v>21</v>
      </c>
      <c r="O35" s="27" t="s">
        <v>22</v>
      </c>
      <c r="P35" s="31" t="s">
        <v>23</v>
      </c>
      <c r="Q35" s="108" t="s">
        <v>29</v>
      </c>
      <c r="S35" s="110" t="s">
        <v>53</v>
      </c>
      <c r="T35" s="110" t="s">
        <v>94</v>
      </c>
      <c r="V35" s="110" t="s">
        <v>53</v>
      </c>
      <c r="W35" s="109" t="s">
        <v>14</v>
      </c>
      <c r="X35" s="21" t="s">
        <v>15</v>
      </c>
      <c r="Y35" s="22" t="s">
        <v>16</v>
      </c>
      <c r="Z35" s="23" t="s">
        <v>17</v>
      </c>
      <c r="AA35" s="24" t="s">
        <v>18</v>
      </c>
      <c r="AB35" s="25" t="s">
        <v>19</v>
      </c>
      <c r="AC35" s="26" t="s">
        <v>20</v>
      </c>
      <c r="AD35" s="29" t="s">
        <v>21</v>
      </c>
      <c r="AE35" s="27" t="s">
        <v>22</v>
      </c>
      <c r="AF35" s="31" t="s">
        <v>23</v>
      </c>
      <c r="AG35" s="108" t="s">
        <v>29</v>
      </c>
      <c r="AI35" s="110" t="s">
        <v>53</v>
      </c>
      <c r="AJ35" s="109" t="s">
        <v>5</v>
      </c>
      <c r="AK35" s="21" t="s">
        <v>6</v>
      </c>
      <c r="AL35" s="22" t="s">
        <v>7</v>
      </c>
      <c r="AM35" s="23" t="s">
        <v>8</v>
      </c>
      <c r="AN35" s="24" t="s">
        <v>9</v>
      </c>
      <c r="AO35" s="25" t="s">
        <v>116</v>
      </c>
      <c r="AP35" s="26" t="s">
        <v>117</v>
      </c>
      <c r="AQ35" s="29" t="s">
        <v>118</v>
      </c>
      <c r="AR35" s="27" t="s">
        <v>119</v>
      </c>
      <c r="AS35" s="31" t="s">
        <v>120</v>
      </c>
      <c r="AT35" s="108" t="s">
        <v>29</v>
      </c>
      <c r="AU35" s="108" t="s">
        <v>47</v>
      </c>
    </row>
    <row r="36" spans="1:47" ht="14.25">
      <c r="A36" s="300"/>
      <c r="B36" s="300"/>
      <c r="C36" s="107" t="s">
        <v>394</v>
      </c>
      <c r="D36" s="104"/>
      <c r="F36" s="103" t="s">
        <v>205</v>
      </c>
      <c r="G36" s="103"/>
      <c r="H36" s="103"/>
      <c r="I36" s="103"/>
      <c r="J36" s="103"/>
      <c r="K36" s="103"/>
      <c r="L36" s="103"/>
      <c r="M36" s="103"/>
      <c r="N36" s="103"/>
      <c r="O36" s="103"/>
      <c r="P36" s="151">
        <v>0</v>
      </c>
      <c r="Q36" s="35">
        <f t="shared" ref="Q36:Q54" si="11">SUM(G36:P36)</f>
        <v>0</v>
      </c>
      <c r="S36" s="103"/>
      <c r="T36" s="34"/>
      <c r="V36" s="103"/>
      <c r="W36" s="34"/>
      <c r="X36" s="34"/>
      <c r="Y36" s="34"/>
      <c r="Z36" s="34"/>
      <c r="AA36" s="34"/>
      <c r="AB36" s="34"/>
      <c r="AC36" s="34"/>
      <c r="AD36" s="34"/>
      <c r="AE36" s="34"/>
      <c r="AF36" s="34"/>
      <c r="AG36" s="35">
        <f t="shared" ref="AG36:AG55" si="12">SUM(W36:AF36)</f>
        <v>0</v>
      </c>
      <c r="AI36" s="103"/>
      <c r="AJ36" s="34"/>
      <c r="AK36" s="34"/>
      <c r="AL36" s="34"/>
      <c r="AM36" s="34"/>
      <c r="AN36" s="34"/>
      <c r="AO36" s="34"/>
      <c r="AP36" s="34"/>
      <c r="AQ36" s="34"/>
      <c r="AR36" s="34"/>
      <c r="AS36" s="34"/>
      <c r="AT36" s="35">
        <f t="shared" ref="AT36:AT55" si="13">SUM(AJ36:AS36)</f>
        <v>0</v>
      </c>
      <c r="AU36" s="103"/>
    </row>
    <row r="37" spans="1:47" ht="14.25">
      <c r="A37" s="300"/>
      <c r="B37" s="300"/>
      <c r="C37" s="105" t="s">
        <v>223</v>
      </c>
      <c r="D37" s="104"/>
      <c r="F37" s="103" t="s">
        <v>105</v>
      </c>
      <c r="G37" s="35">
        <f>G34</f>
        <v>4.057835685175347E-4</v>
      </c>
      <c r="H37" s="35">
        <f t="shared" ref="H37:P37" si="14">H34</f>
        <v>1.8963443079423054E-5</v>
      </c>
      <c r="I37" s="35">
        <f t="shared" si="14"/>
        <v>0</v>
      </c>
      <c r="J37" s="35">
        <f t="shared" si="14"/>
        <v>0</v>
      </c>
      <c r="K37" s="35">
        <f t="shared" si="14"/>
        <v>0</v>
      </c>
      <c r="L37" s="35">
        <f t="shared" si="14"/>
        <v>1.2113324090282018</v>
      </c>
      <c r="M37" s="35">
        <f t="shared" si="14"/>
        <v>7.2975060819682233E-2</v>
      </c>
      <c r="N37" s="35">
        <f t="shared" si="14"/>
        <v>9.3791379589459684E-2</v>
      </c>
      <c r="O37" s="35">
        <f t="shared" si="14"/>
        <v>0</v>
      </c>
      <c r="P37" s="35">
        <f t="shared" si="14"/>
        <v>0</v>
      </c>
      <c r="Q37" s="35">
        <f t="shared" si="11"/>
        <v>1.3785235964489406</v>
      </c>
      <c r="S37" s="103" t="str">
        <f ca="1">$X$12</f>
        <v>km</v>
      </c>
      <c r="T37" s="34"/>
      <c r="V37" s="103" t="str">
        <f ca="1">$X$12</f>
        <v>km</v>
      </c>
      <c r="W37" s="35">
        <f t="shared" ref="W37:AF37" si="15">W34</f>
        <v>10.1739</v>
      </c>
      <c r="X37" s="35">
        <f t="shared" si="15"/>
        <v>0.4657</v>
      </c>
      <c r="Y37" s="35">
        <f t="shared" si="15"/>
        <v>0</v>
      </c>
      <c r="Z37" s="35">
        <f t="shared" si="15"/>
        <v>0</v>
      </c>
      <c r="AA37" s="35">
        <f t="shared" si="15"/>
        <v>0</v>
      </c>
      <c r="AB37" s="35">
        <f t="shared" si="15"/>
        <v>4.3597999999999999</v>
      </c>
      <c r="AC37" s="35">
        <f t="shared" si="15"/>
        <v>0.20529999999999998</v>
      </c>
      <c r="AD37" s="35">
        <f t="shared" si="15"/>
        <v>0.20810000000000001</v>
      </c>
      <c r="AE37" s="35">
        <f t="shared" si="15"/>
        <v>0</v>
      </c>
      <c r="AF37" s="35">
        <f t="shared" si="15"/>
        <v>0</v>
      </c>
      <c r="AG37" s="35">
        <f t="shared" si="12"/>
        <v>15.412799999999999</v>
      </c>
      <c r="AI37" s="103" t="str">
        <f ca="1">$X$12</f>
        <v>km</v>
      </c>
      <c r="AJ37" s="35">
        <f t="shared" ref="AJ37:AS37" si="16">AJ34</f>
        <v>10.639600000000002</v>
      </c>
      <c r="AK37" s="35">
        <f t="shared" si="16"/>
        <v>4.1997999999999998</v>
      </c>
      <c r="AL37" s="35">
        <f t="shared" si="16"/>
        <v>0.41339999999999999</v>
      </c>
      <c r="AM37" s="35">
        <f t="shared" si="16"/>
        <v>0.15999999999999998</v>
      </c>
      <c r="AN37" s="35">
        <f t="shared" si="16"/>
        <v>0</v>
      </c>
      <c r="AO37" s="35">
        <f t="shared" si="16"/>
        <v>0</v>
      </c>
      <c r="AP37" s="35">
        <f t="shared" si="16"/>
        <v>0</v>
      </c>
      <c r="AQ37" s="35">
        <f t="shared" si="16"/>
        <v>0</v>
      </c>
      <c r="AR37" s="35">
        <f t="shared" si="16"/>
        <v>0</v>
      </c>
      <c r="AS37" s="35">
        <f t="shared" si="16"/>
        <v>0</v>
      </c>
      <c r="AT37" s="35">
        <f t="shared" si="13"/>
        <v>15.412800000000001</v>
      </c>
      <c r="AU37" s="103" t="str">
        <f>IF(ABS(AG37-AT37)&lt;0.01,"OK","Error")</f>
        <v>OK</v>
      </c>
    </row>
    <row r="38" spans="1:47" ht="14.25">
      <c r="A38" s="300"/>
      <c r="B38" s="300"/>
      <c r="C38" s="302" t="s">
        <v>115</v>
      </c>
      <c r="D38" s="104" t="s">
        <v>206</v>
      </c>
      <c r="F38" s="103" t="s">
        <v>105</v>
      </c>
      <c r="G38" s="150">
        <v>0</v>
      </c>
      <c r="H38" s="150">
        <v>0</v>
      </c>
      <c r="I38" s="150">
        <v>0</v>
      </c>
      <c r="J38" s="150">
        <v>0</v>
      </c>
      <c r="K38" s="150">
        <v>0</v>
      </c>
      <c r="L38" s="150">
        <v>0</v>
      </c>
      <c r="M38" s="150">
        <v>0</v>
      </c>
      <c r="N38" s="150">
        <v>0</v>
      </c>
      <c r="O38" s="150">
        <v>0</v>
      </c>
      <c r="P38" s="150">
        <v>0</v>
      </c>
      <c r="Q38" s="35">
        <f t="shared" si="11"/>
        <v>0</v>
      </c>
      <c r="S38" s="103" t="str">
        <f t="shared" ref="S38:S55" ca="1" si="17">$X$12</f>
        <v>km</v>
      </c>
      <c r="T38" s="106">
        <v>0</v>
      </c>
      <c r="V38" s="103" t="str">
        <f t="shared" ref="V38:V55" ca="1" si="18">$X$12</f>
        <v>km</v>
      </c>
      <c r="W38" s="150">
        <v>0</v>
      </c>
      <c r="X38" s="150">
        <v>0</v>
      </c>
      <c r="Y38" s="150">
        <v>0</v>
      </c>
      <c r="Z38" s="150">
        <v>0</v>
      </c>
      <c r="AA38" s="150">
        <v>0</v>
      </c>
      <c r="AB38" s="150">
        <v>0</v>
      </c>
      <c r="AC38" s="150">
        <v>0</v>
      </c>
      <c r="AD38" s="150">
        <v>0</v>
      </c>
      <c r="AE38" s="150">
        <v>0</v>
      </c>
      <c r="AF38" s="150">
        <v>0</v>
      </c>
      <c r="AG38" s="35">
        <f t="shared" si="12"/>
        <v>0</v>
      </c>
      <c r="AI38" s="103" t="str">
        <f t="shared" ref="AI38:AI55" ca="1" si="19">$X$12</f>
        <v>km</v>
      </c>
      <c r="AJ38" s="150">
        <v>0</v>
      </c>
      <c r="AK38" s="150">
        <v>0</v>
      </c>
      <c r="AL38" s="150">
        <v>0</v>
      </c>
      <c r="AM38" s="150">
        <v>0</v>
      </c>
      <c r="AN38" s="150">
        <v>0</v>
      </c>
      <c r="AO38" s="150">
        <v>0</v>
      </c>
      <c r="AP38" s="150">
        <v>0</v>
      </c>
      <c r="AQ38" s="150">
        <v>0</v>
      </c>
      <c r="AR38" s="150">
        <v>0</v>
      </c>
      <c r="AS38" s="150">
        <v>0</v>
      </c>
      <c r="AT38" s="35">
        <f t="shared" si="13"/>
        <v>0</v>
      </c>
      <c r="AU38" s="103" t="str">
        <f t="shared" ref="AU38:AU55" si="20">IF(ABS(AG38-AT38)&lt;0.01,"OK","Error")</f>
        <v>OK</v>
      </c>
    </row>
    <row r="39" spans="1:47" ht="14.25">
      <c r="A39" s="300"/>
      <c r="B39" s="300"/>
      <c r="C39" s="302"/>
      <c r="D39" s="104" t="s">
        <v>207</v>
      </c>
      <c r="F39" s="103" t="s">
        <v>105</v>
      </c>
      <c r="G39" s="150">
        <v>0</v>
      </c>
      <c r="H39" s="151">
        <v>0</v>
      </c>
      <c r="I39" s="151">
        <v>0</v>
      </c>
      <c r="J39" s="151">
        <v>0</v>
      </c>
      <c r="K39" s="151">
        <v>0</v>
      </c>
      <c r="L39" s="151">
        <v>0</v>
      </c>
      <c r="M39" s="151">
        <v>0</v>
      </c>
      <c r="N39" s="151">
        <v>0</v>
      </c>
      <c r="O39" s="151">
        <v>0</v>
      </c>
      <c r="P39" s="151">
        <v>0</v>
      </c>
      <c r="Q39" s="35">
        <f t="shared" si="11"/>
        <v>0</v>
      </c>
      <c r="S39" s="103" t="str">
        <f t="shared" ca="1" si="17"/>
        <v>km</v>
      </c>
      <c r="T39" s="106">
        <v>0</v>
      </c>
      <c r="V39" s="103" t="str">
        <f t="shared" ca="1" si="18"/>
        <v>km</v>
      </c>
      <c r="W39" s="150">
        <v>0</v>
      </c>
      <c r="X39" s="151">
        <v>0</v>
      </c>
      <c r="Y39" s="151">
        <v>0</v>
      </c>
      <c r="Z39" s="151">
        <v>0</v>
      </c>
      <c r="AA39" s="151">
        <v>0</v>
      </c>
      <c r="AB39" s="151">
        <v>0</v>
      </c>
      <c r="AC39" s="151">
        <v>0</v>
      </c>
      <c r="AD39" s="151">
        <v>0</v>
      </c>
      <c r="AE39" s="151">
        <v>0</v>
      </c>
      <c r="AF39" s="151">
        <v>0</v>
      </c>
      <c r="AG39" s="35">
        <f t="shared" si="12"/>
        <v>0</v>
      </c>
      <c r="AI39" s="103" t="str">
        <f t="shared" ca="1" si="19"/>
        <v>km</v>
      </c>
      <c r="AJ39" s="150">
        <v>0</v>
      </c>
      <c r="AK39" s="151">
        <v>0</v>
      </c>
      <c r="AL39" s="151">
        <v>0</v>
      </c>
      <c r="AM39" s="151">
        <v>0</v>
      </c>
      <c r="AN39" s="151">
        <v>0</v>
      </c>
      <c r="AO39" s="151">
        <v>0</v>
      </c>
      <c r="AP39" s="151">
        <v>0</v>
      </c>
      <c r="AQ39" s="151">
        <v>0</v>
      </c>
      <c r="AR39" s="151">
        <v>0</v>
      </c>
      <c r="AS39" s="151">
        <v>0</v>
      </c>
      <c r="AT39" s="35">
        <f t="shared" si="13"/>
        <v>0</v>
      </c>
      <c r="AU39" s="103" t="str">
        <f t="shared" si="20"/>
        <v>OK</v>
      </c>
    </row>
    <row r="40" spans="1:47" ht="14.25">
      <c r="A40" s="300"/>
      <c r="B40" s="300"/>
      <c r="C40" s="302"/>
      <c r="D40" s="104" t="s">
        <v>3</v>
      </c>
      <c r="F40" s="103" t="s">
        <v>105</v>
      </c>
      <c r="G40" s="150">
        <v>-3.2249856263802412E-4</v>
      </c>
      <c r="H40" s="151">
        <v>3.4126520906800932E-4</v>
      </c>
      <c r="I40" s="151">
        <v>0</v>
      </c>
      <c r="J40" s="151">
        <v>0</v>
      </c>
      <c r="K40" s="151">
        <v>0</v>
      </c>
      <c r="L40" s="151">
        <v>4.5408900396912033E-2</v>
      </c>
      <c r="M40" s="151">
        <v>-1.3170219687996504E-2</v>
      </c>
      <c r="N40" s="151">
        <v>-1.12060327417597E-2</v>
      </c>
      <c r="O40" s="151">
        <v>0.10772129463773102</v>
      </c>
      <c r="P40" s="151">
        <v>0</v>
      </c>
      <c r="Q40" s="35">
        <f t="shared" si="11"/>
        <v>0.12877270925131684</v>
      </c>
      <c r="S40" s="103" t="str">
        <f t="shared" ca="1" si="17"/>
        <v>km</v>
      </c>
      <c r="T40" s="34"/>
      <c r="V40" s="103" t="str">
        <f t="shared" ca="1" si="18"/>
        <v>km</v>
      </c>
      <c r="W40" s="150">
        <v>-8.0848999999999993</v>
      </c>
      <c r="X40" s="151">
        <v>8.0849000000000011</v>
      </c>
      <c r="Y40" s="151">
        <v>0</v>
      </c>
      <c r="Z40" s="151">
        <v>0</v>
      </c>
      <c r="AA40" s="151">
        <v>0</v>
      </c>
      <c r="AB40" s="151">
        <v>-0.16000000000000014</v>
      </c>
      <c r="AC40" s="151">
        <v>-4.5299999999999979E-2</v>
      </c>
      <c r="AD40" s="151">
        <v>-2.8000000000000247E-3</v>
      </c>
      <c r="AE40" s="151">
        <v>0.20810000000000001</v>
      </c>
      <c r="AF40" s="151">
        <v>0</v>
      </c>
      <c r="AG40" s="35">
        <f t="shared" si="12"/>
        <v>1.6375789613221059E-15</v>
      </c>
      <c r="AI40" s="103" t="str">
        <f t="shared" ca="1" si="19"/>
        <v>km</v>
      </c>
      <c r="AJ40" s="150">
        <v>0</v>
      </c>
      <c r="AK40" s="151">
        <v>0</v>
      </c>
      <c r="AL40" s="151">
        <v>-0.41339999999999999</v>
      </c>
      <c r="AM40" s="151">
        <v>0.41339999999999999</v>
      </c>
      <c r="AN40" s="151">
        <v>0</v>
      </c>
      <c r="AO40" s="151">
        <v>0</v>
      </c>
      <c r="AP40" s="151">
        <v>0</v>
      </c>
      <c r="AQ40" s="151">
        <v>0</v>
      </c>
      <c r="AR40" s="151">
        <v>0</v>
      </c>
      <c r="AS40" s="151">
        <v>0</v>
      </c>
      <c r="AT40" s="35">
        <f t="shared" si="13"/>
        <v>0</v>
      </c>
      <c r="AU40" s="103" t="str">
        <f t="shared" si="20"/>
        <v>OK</v>
      </c>
    </row>
    <row r="41" spans="1:47" ht="14.25">
      <c r="A41" s="300"/>
      <c r="B41" s="300"/>
      <c r="C41" s="302"/>
      <c r="D41" s="104" t="s">
        <v>114</v>
      </c>
      <c r="F41" s="103" t="s">
        <v>105</v>
      </c>
      <c r="G41" s="150">
        <v>0</v>
      </c>
      <c r="H41" s="151">
        <v>0</v>
      </c>
      <c r="I41" s="151">
        <v>0</v>
      </c>
      <c r="J41" s="151">
        <v>0</v>
      </c>
      <c r="K41" s="151">
        <v>0</v>
      </c>
      <c r="L41" s="151">
        <v>0</v>
      </c>
      <c r="M41" s="151">
        <v>0</v>
      </c>
      <c r="N41" s="151">
        <v>0</v>
      </c>
      <c r="O41" s="151">
        <v>0</v>
      </c>
      <c r="P41" s="151">
        <v>0</v>
      </c>
      <c r="Q41" s="35">
        <f t="shared" si="11"/>
        <v>0</v>
      </c>
      <c r="S41" s="103" t="str">
        <f t="shared" ca="1" si="17"/>
        <v>km</v>
      </c>
      <c r="T41" s="106">
        <v>0</v>
      </c>
      <c r="V41" s="103" t="str">
        <f t="shared" ca="1" si="18"/>
        <v>km</v>
      </c>
      <c r="W41" s="150">
        <v>0</v>
      </c>
      <c r="X41" s="151">
        <v>0</v>
      </c>
      <c r="Y41" s="151">
        <v>0</v>
      </c>
      <c r="Z41" s="151">
        <v>0</v>
      </c>
      <c r="AA41" s="151">
        <v>0</v>
      </c>
      <c r="AB41" s="151">
        <v>0</v>
      </c>
      <c r="AC41" s="151">
        <v>0</v>
      </c>
      <c r="AD41" s="151">
        <v>0</v>
      </c>
      <c r="AE41" s="151">
        <v>0</v>
      </c>
      <c r="AF41" s="151">
        <v>0</v>
      </c>
      <c r="AG41" s="35">
        <f t="shared" si="12"/>
        <v>0</v>
      </c>
      <c r="AI41" s="103" t="str">
        <f t="shared" ca="1" si="19"/>
        <v>km</v>
      </c>
      <c r="AJ41" s="150">
        <v>0</v>
      </c>
      <c r="AK41" s="151">
        <v>0</v>
      </c>
      <c r="AL41" s="151">
        <v>0</v>
      </c>
      <c r="AM41" s="151">
        <v>0</v>
      </c>
      <c r="AN41" s="151">
        <v>0</v>
      </c>
      <c r="AO41" s="151">
        <v>0</v>
      </c>
      <c r="AP41" s="151">
        <v>0</v>
      </c>
      <c r="AQ41" s="151">
        <v>0</v>
      </c>
      <c r="AR41" s="151">
        <v>0</v>
      </c>
      <c r="AS41" s="151">
        <v>0</v>
      </c>
      <c r="AT41" s="35">
        <f t="shared" si="13"/>
        <v>0</v>
      </c>
      <c r="AU41" s="103" t="str">
        <f t="shared" si="20"/>
        <v>OK</v>
      </c>
    </row>
    <row r="42" spans="1:47" ht="14.25">
      <c r="A42" s="300"/>
      <c r="B42" s="300"/>
      <c r="C42" s="302"/>
      <c r="D42" s="104" t="s">
        <v>104</v>
      </c>
      <c r="F42" s="103" t="s">
        <v>105</v>
      </c>
      <c r="G42" s="34"/>
      <c r="H42" s="34"/>
      <c r="I42" s="34"/>
      <c r="J42" s="34"/>
      <c r="K42" s="34"/>
      <c r="L42" s="34"/>
      <c r="M42" s="34"/>
      <c r="N42" s="34"/>
      <c r="O42" s="34"/>
      <c r="P42" s="34"/>
      <c r="Q42" s="35">
        <f t="shared" si="11"/>
        <v>0</v>
      </c>
      <c r="S42" s="103" t="str">
        <f t="shared" ca="1" si="17"/>
        <v>km</v>
      </c>
      <c r="T42" s="34"/>
      <c r="V42" s="103" t="str">
        <f t="shared" ca="1" si="18"/>
        <v>km</v>
      </c>
      <c r="W42" s="34"/>
      <c r="X42" s="34"/>
      <c r="Y42" s="34"/>
      <c r="Z42" s="34"/>
      <c r="AA42" s="34"/>
      <c r="AB42" s="34"/>
      <c r="AC42" s="34"/>
      <c r="AD42" s="34"/>
      <c r="AE42" s="34"/>
      <c r="AF42" s="34"/>
      <c r="AG42" s="35">
        <f t="shared" si="12"/>
        <v>0</v>
      </c>
      <c r="AI42" s="103" t="str">
        <f t="shared" ca="1" si="19"/>
        <v>km</v>
      </c>
      <c r="AJ42" s="34"/>
      <c r="AK42" s="34"/>
      <c r="AL42" s="34"/>
      <c r="AM42" s="34"/>
      <c r="AN42" s="34"/>
      <c r="AO42" s="34"/>
      <c r="AP42" s="34"/>
      <c r="AQ42" s="34"/>
      <c r="AR42" s="34"/>
      <c r="AS42" s="34"/>
      <c r="AT42" s="35">
        <f t="shared" si="13"/>
        <v>0</v>
      </c>
      <c r="AU42" s="103" t="str">
        <f t="shared" si="20"/>
        <v>OK</v>
      </c>
    </row>
    <row r="43" spans="1:47" ht="14.25">
      <c r="A43" s="300"/>
      <c r="B43" s="300"/>
      <c r="C43" s="302"/>
      <c r="D43" s="104" t="s">
        <v>113</v>
      </c>
      <c r="F43" s="103" t="s">
        <v>105</v>
      </c>
      <c r="G43" s="150">
        <v>0</v>
      </c>
      <c r="H43" s="151">
        <v>0</v>
      </c>
      <c r="I43" s="151">
        <v>0</v>
      </c>
      <c r="J43" s="151">
        <v>0</v>
      </c>
      <c r="K43" s="151">
        <v>0</v>
      </c>
      <c r="L43" s="151">
        <v>0</v>
      </c>
      <c r="M43" s="151">
        <v>-5.9804841131685729E-2</v>
      </c>
      <c r="N43" s="151">
        <v>0</v>
      </c>
      <c r="O43" s="151">
        <v>0</v>
      </c>
      <c r="P43" s="151">
        <v>0</v>
      </c>
      <c r="Q43" s="35">
        <f t="shared" si="11"/>
        <v>-5.9804841131685729E-2</v>
      </c>
      <c r="S43" s="103" t="str">
        <f t="shared" ca="1" si="17"/>
        <v>km</v>
      </c>
      <c r="T43" s="106">
        <v>0</v>
      </c>
      <c r="V43" s="103" t="str">
        <f t="shared" ca="1" si="18"/>
        <v>km</v>
      </c>
      <c r="W43" s="150">
        <v>0</v>
      </c>
      <c r="X43" s="151">
        <v>0</v>
      </c>
      <c r="Y43" s="151">
        <v>0</v>
      </c>
      <c r="Z43" s="151">
        <v>0</v>
      </c>
      <c r="AA43" s="151">
        <v>0</v>
      </c>
      <c r="AB43" s="151">
        <v>0</v>
      </c>
      <c r="AC43" s="151">
        <v>-0.16</v>
      </c>
      <c r="AD43" s="151">
        <v>0</v>
      </c>
      <c r="AE43" s="151">
        <v>0</v>
      </c>
      <c r="AF43" s="151">
        <v>0</v>
      </c>
      <c r="AG43" s="35">
        <f t="shared" si="12"/>
        <v>-0.16</v>
      </c>
      <c r="AI43" s="103" t="str">
        <f t="shared" ca="1" si="19"/>
        <v>km</v>
      </c>
      <c r="AJ43" s="150">
        <v>0</v>
      </c>
      <c r="AK43" s="151">
        <v>0</v>
      </c>
      <c r="AL43" s="151">
        <v>0</v>
      </c>
      <c r="AM43" s="151">
        <v>-0.16</v>
      </c>
      <c r="AN43" s="151">
        <v>0</v>
      </c>
      <c r="AO43" s="151">
        <v>0</v>
      </c>
      <c r="AP43" s="151">
        <v>0</v>
      </c>
      <c r="AQ43" s="151">
        <v>0</v>
      </c>
      <c r="AR43" s="151">
        <v>0</v>
      </c>
      <c r="AS43" s="151">
        <v>0</v>
      </c>
      <c r="AT43" s="35">
        <f t="shared" si="13"/>
        <v>-0.16</v>
      </c>
      <c r="AU43" s="103" t="str">
        <f t="shared" si="20"/>
        <v>OK</v>
      </c>
    </row>
    <row r="44" spans="1:47" ht="14.25">
      <c r="A44" s="300"/>
      <c r="B44" s="300"/>
      <c r="C44" s="302"/>
      <c r="D44" s="104" t="s">
        <v>389</v>
      </c>
      <c r="F44" s="103" t="s">
        <v>105</v>
      </c>
      <c r="G44" s="150">
        <v>0</v>
      </c>
      <c r="H44" s="151">
        <v>0</v>
      </c>
      <c r="I44" s="151">
        <v>0</v>
      </c>
      <c r="J44" s="151">
        <v>0</v>
      </c>
      <c r="K44" s="151">
        <v>0</v>
      </c>
      <c r="L44" s="151">
        <v>0</v>
      </c>
      <c r="M44" s="151">
        <v>0</v>
      </c>
      <c r="N44" s="151">
        <v>0</v>
      </c>
      <c r="O44" s="151">
        <v>0</v>
      </c>
      <c r="P44" s="151">
        <v>0</v>
      </c>
      <c r="Q44" s="35">
        <f t="shared" si="11"/>
        <v>0</v>
      </c>
      <c r="S44" s="103" t="str">
        <f t="shared" ca="1" si="17"/>
        <v>km</v>
      </c>
      <c r="T44" s="106">
        <v>0</v>
      </c>
      <c r="V44" s="103" t="str">
        <f t="shared" ca="1" si="18"/>
        <v>km</v>
      </c>
      <c r="W44" s="150">
        <v>0</v>
      </c>
      <c r="X44" s="151">
        <v>0</v>
      </c>
      <c r="Y44" s="151">
        <v>0</v>
      </c>
      <c r="Z44" s="151">
        <v>0</v>
      </c>
      <c r="AA44" s="151">
        <v>0</v>
      </c>
      <c r="AB44" s="151">
        <v>0</v>
      </c>
      <c r="AC44" s="151">
        <v>0</v>
      </c>
      <c r="AD44" s="151">
        <v>0</v>
      </c>
      <c r="AE44" s="151">
        <v>0</v>
      </c>
      <c r="AF44" s="151">
        <v>0</v>
      </c>
      <c r="AG44" s="35">
        <f t="shared" si="12"/>
        <v>0</v>
      </c>
      <c r="AI44" s="103" t="str">
        <f t="shared" ca="1" si="19"/>
        <v>km</v>
      </c>
      <c r="AJ44" s="150">
        <v>0</v>
      </c>
      <c r="AK44" s="151">
        <v>0</v>
      </c>
      <c r="AL44" s="151">
        <v>0</v>
      </c>
      <c r="AM44" s="151">
        <v>0</v>
      </c>
      <c r="AN44" s="151">
        <v>0</v>
      </c>
      <c r="AO44" s="151">
        <v>0</v>
      </c>
      <c r="AP44" s="151">
        <v>0</v>
      </c>
      <c r="AQ44" s="151">
        <v>0</v>
      </c>
      <c r="AR44" s="151">
        <v>0</v>
      </c>
      <c r="AS44" s="151">
        <v>0</v>
      </c>
      <c r="AT44" s="35">
        <f t="shared" si="13"/>
        <v>0</v>
      </c>
      <c r="AU44" s="103" t="str">
        <f t="shared" si="20"/>
        <v>OK</v>
      </c>
    </row>
    <row r="45" spans="1:47" ht="14.25">
      <c r="A45" s="300"/>
      <c r="B45" s="300"/>
      <c r="C45" s="302"/>
      <c r="D45" s="104" t="s">
        <v>112</v>
      </c>
      <c r="F45" s="103" t="s">
        <v>105</v>
      </c>
      <c r="G45" s="150">
        <v>0</v>
      </c>
      <c r="H45" s="151">
        <v>0</v>
      </c>
      <c r="I45" s="151">
        <v>0</v>
      </c>
      <c r="J45" s="151">
        <v>0</v>
      </c>
      <c r="K45" s="151">
        <v>0</v>
      </c>
      <c r="L45" s="151">
        <v>0</v>
      </c>
      <c r="M45" s="151">
        <v>0</v>
      </c>
      <c r="N45" s="151">
        <v>0</v>
      </c>
      <c r="O45" s="151">
        <v>0</v>
      </c>
      <c r="P45" s="151">
        <v>0</v>
      </c>
      <c r="Q45" s="35">
        <f t="shared" si="11"/>
        <v>0</v>
      </c>
      <c r="S45" s="103" t="str">
        <f t="shared" ca="1" si="17"/>
        <v>km</v>
      </c>
      <c r="T45" s="106">
        <v>0</v>
      </c>
      <c r="V45" s="103" t="str">
        <f t="shared" ca="1" si="18"/>
        <v>km</v>
      </c>
      <c r="W45" s="150">
        <v>0</v>
      </c>
      <c r="X45" s="151">
        <v>0</v>
      </c>
      <c r="Y45" s="151">
        <v>0</v>
      </c>
      <c r="Z45" s="151">
        <v>0</v>
      </c>
      <c r="AA45" s="151">
        <v>0</v>
      </c>
      <c r="AB45" s="151">
        <v>0</v>
      </c>
      <c r="AC45" s="151">
        <v>0</v>
      </c>
      <c r="AD45" s="151">
        <v>0</v>
      </c>
      <c r="AE45" s="151">
        <v>0</v>
      </c>
      <c r="AF45" s="151">
        <v>0</v>
      </c>
      <c r="AG45" s="35">
        <f t="shared" si="12"/>
        <v>0</v>
      </c>
      <c r="AI45" s="103" t="str">
        <f t="shared" ca="1" si="19"/>
        <v>km</v>
      </c>
      <c r="AJ45" s="150">
        <v>0</v>
      </c>
      <c r="AK45" s="151">
        <v>0</v>
      </c>
      <c r="AL45" s="151">
        <v>0</v>
      </c>
      <c r="AM45" s="151">
        <v>0</v>
      </c>
      <c r="AN45" s="151">
        <v>0</v>
      </c>
      <c r="AO45" s="151">
        <v>0</v>
      </c>
      <c r="AP45" s="151">
        <v>0</v>
      </c>
      <c r="AQ45" s="151">
        <v>0</v>
      </c>
      <c r="AR45" s="151">
        <v>0</v>
      </c>
      <c r="AS45" s="151">
        <v>0</v>
      </c>
      <c r="AT45" s="35">
        <f t="shared" si="13"/>
        <v>0</v>
      </c>
      <c r="AU45" s="103" t="str">
        <f t="shared" si="20"/>
        <v>OK</v>
      </c>
    </row>
    <row r="46" spans="1:47" ht="14.25">
      <c r="A46" s="300"/>
      <c r="B46" s="300"/>
      <c r="C46" s="302"/>
      <c r="D46" s="104" t="s">
        <v>111</v>
      </c>
      <c r="F46" s="103" t="s">
        <v>105</v>
      </c>
      <c r="G46" s="150">
        <v>0</v>
      </c>
      <c r="H46" s="151">
        <v>0</v>
      </c>
      <c r="I46" s="151">
        <v>0</v>
      </c>
      <c r="J46" s="151">
        <v>0</v>
      </c>
      <c r="K46" s="151">
        <v>0</v>
      </c>
      <c r="L46" s="151">
        <v>0</v>
      </c>
      <c r="M46" s="151">
        <v>0</v>
      </c>
      <c r="N46" s="151">
        <v>0</v>
      </c>
      <c r="O46" s="151">
        <v>0</v>
      </c>
      <c r="P46" s="151">
        <v>0</v>
      </c>
      <c r="Q46" s="35">
        <f t="shared" si="11"/>
        <v>0</v>
      </c>
      <c r="S46" s="103" t="str">
        <f t="shared" ca="1" si="17"/>
        <v>km</v>
      </c>
      <c r="T46" s="106">
        <v>0</v>
      </c>
      <c r="V46" s="103" t="str">
        <f t="shared" ca="1" si="18"/>
        <v>km</v>
      </c>
      <c r="W46" s="150">
        <v>0</v>
      </c>
      <c r="X46" s="151">
        <v>0</v>
      </c>
      <c r="Y46" s="151">
        <v>0</v>
      </c>
      <c r="Z46" s="151">
        <v>0</v>
      </c>
      <c r="AA46" s="151">
        <v>0</v>
      </c>
      <c r="AB46" s="151">
        <v>0</v>
      </c>
      <c r="AC46" s="151">
        <v>0</v>
      </c>
      <c r="AD46" s="151">
        <v>0</v>
      </c>
      <c r="AE46" s="151">
        <v>0</v>
      </c>
      <c r="AF46" s="151">
        <v>0</v>
      </c>
      <c r="AG46" s="35">
        <f t="shared" si="12"/>
        <v>0</v>
      </c>
      <c r="AI46" s="103" t="str">
        <f t="shared" ca="1" si="19"/>
        <v>km</v>
      </c>
      <c r="AJ46" s="150">
        <v>0</v>
      </c>
      <c r="AK46" s="151">
        <v>0</v>
      </c>
      <c r="AL46" s="151">
        <v>0</v>
      </c>
      <c r="AM46" s="151">
        <v>0</v>
      </c>
      <c r="AN46" s="151">
        <v>0</v>
      </c>
      <c r="AO46" s="151">
        <v>0</v>
      </c>
      <c r="AP46" s="151">
        <v>0</v>
      </c>
      <c r="AQ46" s="151">
        <v>0</v>
      </c>
      <c r="AR46" s="151">
        <v>0</v>
      </c>
      <c r="AS46" s="151">
        <v>0</v>
      </c>
      <c r="AT46" s="35">
        <f t="shared" si="13"/>
        <v>0</v>
      </c>
      <c r="AU46" s="103" t="str">
        <f t="shared" si="20"/>
        <v>OK</v>
      </c>
    </row>
    <row r="47" spans="1:47" ht="14.25">
      <c r="A47" s="300"/>
      <c r="B47" s="300"/>
      <c r="C47" s="302"/>
      <c r="D47" s="104" t="s">
        <v>390</v>
      </c>
      <c r="F47" s="103" t="s">
        <v>105</v>
      </c>
      <c r="G47" s="150">
        <v>0</v>
      </c>
      <c r="H47" s="151">
        <v>0</v>
      </c>
      <c r="I47" s="151">
        <v>0</v>
      </c>
      <c r="J47" s="151">
        <v>0</v>
      </c>
      <c r="K47" s="151">
        <v>0</v>
      </c>
      <c r="L47" s="151">
        <v>0</v>
      </c>
      <c r="M47" s="151">
        <v>0</v>
      </c>
      <c r="N47" s="151">
        <v>0</v>
      </c>
      <c r="O47" s="151">
        <v>0</v>
      </c>
      <c r="P47" s="151">
        <v>0</v>
      </c>
      <c r="Q47" s="35">
        <f t="shared" si="11"/>
        <v>0</v>
      </c>
      <c r="S47" s="103" t="str">
        <f t="shared" ca="1" si="17"/>
        <v>km</v>
      </c>
      <c r="T47" s="106">
        <v>0</v>
      </c>
      <c r="V47" s="103" t="str">
        <f t="shared" ca="1" si="18"/>
        <v>km</v>
      </c>
      <c r="W47" s="150">
        <v>0</v>
      </c>
      <c r="X47" s="151">
        <v>0</v>
      </c>
      <c r="Y47" s="151">
        <v>0</v>
      </c>
      <c r="Z47" s="151">
        <v>0</v>
      </c>
      <c r="AA47" s="151">
        <v>0</v>
      </c>
      <c r="AB47" s="151">
        <v>0</v>
      </c>
      <c r="AC47" s="151">
        <v>0</v>
      </c>
      <c r="AD47" s="151">
        <v>0</v>
      </c>
      <c r="AE47" s="151">
        <v>0</v>
      </c>
      <c r="AF47" s="151">
        <v>0</v>
      </c>
      <c r="AG47" s="35">
        <f t="shared" si="12"/>
        <v>0</v>
      </c>
      <c r="AI47" s="103" t="str">
        <f t="shared" ca="1" si="19"/>
        <v>km</v>
      </c>
      <c r="AJ47" s="150">
        <v>0</v>
      </c>
      <c r="AK47" s="151">
        <v>0</v>
      </c>
      <c r="AL47" s="151">
        <v>0</v>
      </c>
      <c r="AM47" s="151">
        <v>0</v>
      </c>
      <c r="AN47" s="151">
        <v>0</v>
      </c>
      <c r="AO47" s="151">
        <v>0</v>
      </c>
      <c r="AP47" s="151">
        <v>0</v>
      </c>
      <c r="AQ47" s="151">
        <v>0</v>
      </c>
      <c r="AR47" s="151">
        <v>0</v>
      </c>
      <c r="AS47" s="151">
        <v>0</v>
      </c>
      <c r="AT47" s="35">
        <f t="shared" si="13"/>
        <v>0</v>
      </c>
      <c r="AU47" s="103" t="str">
        <f t="shared" si="20"/>
        <v>OK</v>
      </c>
    </row>
    <row r="48" spans="1:47" ht="14.25">
      <c r="A48" s="300"/>
      <c r="B48" s="300"/>
      <c r="C48" s="302"/>
      <c r="D48" s="104" t="s">
        <v>110</v>
      </c>
      <c r="F48" s="103" t="s">
        <v>105</v>
      </c>
      <c r="G48" s="150">
        <v>0</v>
      </c>
      <c r="H48" s="151">
        <v>0</v>
      </c>
      <c r="I48" s="151">
        <v>0</v>
      </c>
      <c r="J48" s="151">
        <v>0</v>
      </c>
      <c r="K48" s="151">
        <v>0</v>
      </c>
      <c r="L48" s="151">
        <v>0</v>
      </c>
      <c r="M48" s="151">
        <v>0</v>
      </c>
      <c r="N48" s="151">
        <v>0</v>
      </c>
      <c r="O48" s="151">
        <v>0</v>
      </c>
      <c r="P48" s="151">
        <v>0</v>
      </c>
      <c r="Q48" s="35">
        <f t="shared" si="11"/>
        <v>0</v>
      </c>
      <c r="S48" s="103" t="str">
        <f t="shared" ca="1" si="17"/>
        <v>km</v>
      </c>
      <c r="T48" s="106">
        <v>0</v>
      </c>
      <c r="V48" s="103" t="str">
        <f t="shared" ca="1" si="18"/>
        <v>km</v>
      </c>
      <c r="W48" s="150">
        <v>0</v>
      </c>
      <c r="X48" s="151">
        <v>0</v>
      </c>
      <c r="Y48" s="151">
        <v>0</v>
      </c>
      <c r="Z48" s="151">
        <v>0</v>
      </c>
      <c r="AA48" s="151">
        <v>0</v>
      </c>
      <c r="AB48" s="151">
        <v>0</v>
      </c>
      <c r="AC48" s="151">
        <v>0</v>
      </c>
      <c r="AD48" s="151">
        <v>0</v>
      </c>
      <c r="AE48" s="151">
        <v>0</v>
      </c>
      <c r="AF48" s="151">
        <v>0</v>
      </c>
      <c r="AG48" s="35">
        <f t="shared" si="12"/>
        <v>0</v>
      </c>
      <c r="AI48" s="103" t="str">
        <f t="shared" ca="1" si="19"/>
        <v>km</v>
      </c>
      <c r="AJ48" s="150">
        <v>0</v>
      </c>
      <c r="AK48" s="151">
        <v>0</v>
      </c>
      <c r="AL48" s="151">
        <v>0</v>
      </c>
      <c r="AM48" s="151">
        <v>0</v>
      </c>
      <c r="AN48" s="151">
        <v>0</v>
      </c>
      <c r="AO48" s="151">
        <v>0</v>
      </c>
      <c r="AP48" s="151">
        <v>0</v>
      </c>
      <c r="AQ48" s="151">
        <v>0</v>
      </c>
      <c r="AR48" s="151">
        <v>0</v>
      </c>
      <c r="AS48" s="151">
        <v>0</v>
      </c>
      <c r="AT48" s="35">
        <f t="shared" si="13"/>
        <v>0</v>
      </c>
      <c r="AU48" s="103" t="str">
        <f t="shared" si="20"/>
        <v>OK</v>
      </c>
    </row>
    <row r="49" spans="1:47" ht="14.25">
      <c r="A49" s="300"/>
      <c r="B49" s="300"/>
      <c r="C49" s="302"/>
      <c r="D49" s="104" t="str">
        <f>D28</f>
        <v>Indirect Intervention</v>
      </c>
      <c r="F49" s="103" t="s">
        <v>105</v>
      </c>
      <c r="G49" s="150">
        <v>0</v>
      </c>
      <c r="H49" s="151">
        <v>0</v>
      </c>
      <c r="I49" s="151">
        <v>0</v>
      </c>
      <c r="J49" s="151">
        <v>0</v>
      </c>
      <c r="K49" s="151">
        <v>0</v>
      </c>
      <c r="L49" s="151">
        <v>0</v>
      </c>
      <c r="M49" s="151">
        <v>0</v>
      </c>
      <c r="N49" s="151">
        <v>0</v>
      </c>
      <c r="O49" s="151">
        <v>0</v>
      </c>
      <c r="P49" s="151">
        <v>0</v>
      </c>
      <c r="Q49" s="35">
        <f t="shared" si="11"/>
        <v>0</v>
      </c>
      <c r="S49" s="103" t="str">
        <f t="shared" ca="1" si="17"/>
        <v>km</v>
      </c>
      <c r="T49" s="106">
        <v>0</v>
      </c>
      <c r="V49" s="103" t="str">
        <f t="shared" ca="1" si="18"/>
        <v>km</v>
      </c>
      <c r="W49" s="150">
        <v>0</v>
      </c>
      <c r="X49" s="151">
        <v>0</v>
      </c>
      <c r="Y49" s="151">
        <v>0</v>
      </c>
      <c r="Z49" s="151">
        <v>0</v>
      </c>
      <c r="AA49" s="151">
        <v>0</v>
      </c>
      <c r="AB49" s="151">
        <v>0</v>
      </c>
      <c r="AC49" s="151">
        <v>0</v>
      </c>
      <c r="AD49" s="151">
        <v>0</v>
      </c>
      <c r="AE49" s="151">
        <v>0</v>
      </c>
      <c r="AF49" s="151">
        <v>0</v>
      </c>
      <c r="AG49" s="35">
        <f t="shared" si="12"/>
        <v>0</v>
      </c>
      <c r="AI49" s="103" t="str">
        <f t="shared" ca="1" si="19"/>
        <v>km</v>
      </c>
      <c r="AJ49" s="150">
        <v>0</v>
      </c>
      <c r="AK49" s="151">
        <v>0</v>
      </c>
      <c r="AL49" s="151">
        <v>0</v>
      </c>
      <c r="AM49" s="151">
        <v>0</v>
      </c>
      <c r="AN49" s="151">
        <v>0</v>
      </c>
      <c r="AO49" s="151">
        <v>0</v>
      </c>
      <c r="AP49" s="151">
        <v>0</v>
      </c>
      <c r="AQ49" s="151">
        <v>0</v>
      </c>
      <c r="AR49" s="151">
        <v>0</v>
      </c>
      <c r="AS49" s="151">
        <v>0</v>
      </c>
      <c r="AT49" s="35">
        <f t="shared" si="13"/>
        <v>0</v>
      </c>
      <c r="AU49" s="103" t="str">
        <f t="shared" si="20"/>
        <v>OK</v>
      </c>
    </row>
    <row r="50" spans="1:47" ht="14.25">
      <c r="A50" s="300"/>
      <c r="B50" s="300"/>
      <c r="C50" s="302"/>
      <c r="D50" s="104" t="s">
        <v>109</v>
      </c>
      <c r="F50" s="103" t="s">
        <v>105</v>
      </c>
      <c r="G50" s="34"/>
      <c r="H50" s="34"/>
      <c r="I50" s="34"/>
      <c r="J50" s="34"/>
      <c r="K50" s="34"/>
      <c r="L50" s="34"/>
      <c r="M50" s="34"/>
      <c r="N50" s="34"/>
      <c r="O50" s="34"/>
      <c r="P50" s="34"/>
      <c r="Q50" s="35">
        <f t="shared" si="11"/>
        <v>0</v>
      </c>
      <c r="S50" s="103" t="str">
        <f t="shared" ca="1" si="17"/>
        <v>km</v>
      </c>
      <c r="T50" s="34"/>
      <c r="V50" s="103" t="str">
        <f t="shared" ca="1" si="18"/>
        <v>km</v>
      </c>
      <c r="W50" s="34"/>
      <c r="X50" s="34"/>
      <c r="Y50" s="34"/>
      <c r="Z50" s="34"/>
      <c r="AA50" s="34"/>
      <c r="AB50" s="34"/>
      <c r="AC50" s="34"/>
      <c r="AD50" s="34"/>
      <c r="AE50" s="34"/>
      <c r="AF50" s="34"/>
      <c r="AG50" s="35">
        <f t="shared" si="12"/>
        <v>0</v>
      </c>
      <c r="AI50" s="103" t="str">
        <f t="shared" ca="1" si="19"/>
        <v>km</v>
      </c>
      <c r="AJ50" s="34"/>
      <c r="AK50" s="34"/>
      <c r="AL50" s="34"/>
      <c r="AM50" s="34"/>
      <c r="AN50" s="34"/>
      <c r="AO50" s="34"/>
      <c r="AP50" s="34"/>
      <c r="AQ50" s="34"/>
      <c r="AR50" s="34"/>
      <c r="AS50" s="34"/>
      <c r="AT50" s="35">
        <f t="shared" si="13"/>
        <v>0</v>
      </c>
      <c r="AU50" s="103" t="str">
        <f t="shared" si="20"/>
        <v>OK</v>
      </c>
    </row>
    <row r="51" spans="1:47" ht="14.25">
      <c r="A51" s="300"/>
      <c r="B51" s="300"/>
      <c r="C51" s="302"/>
      <c r="D51" s="104" t="s">
        <v>108</v>
      </c>
      <c r="F51" s="103" t="s">
        <v>105</v>
      </c>
      <c r="G51" s="34"/>
      <c r="H51" s="34"/>
      <c r="I51" s="34"/>
      <c r="J51" s="34"/>
      <c r="K51" s="34"/>
      <c r="L51" s="34"/>
      <c r="M51" s="34"/>
      <c r="N51" s="34"/>
      <c r="O51" s="34"/>
      <c r="P51" s="34"/>
      <c r="Q51" s="35">
        <f t="shared" si="11"/>
        <v>0</v>
      </c>
      <c r="S51" s="103" t="str">
        <f t="shared" ca="1" si="17"/>
        <v>km</v>
      </c>
      <c r="T51" s="34"/>
      <c r="V51" s="103" t="str">
        <f t="shared" ca="1" si="18"/>
        <v>km</v>
      </c>
      <c r="W51" s="34"/>
      <c r="X51" s="34"/>
      <c r="Y51" s="34"/>
      <c r="Z51" s="34"/>
      <c r="AA51" s="34"/>
      <c r="AB51" s="34"/>
      <c r="AC51" s="34"/>
      <c r="AD51" s="34"/>
      <c r="AE51" s="34"/>
      <c r="AF51" s="34"/>
      <c r="AG51" s="35">
        <f t="shared" si="12"/>
        <v>0</v>
      </c>
      <c r="AI51" s="103" t="str">
        <f t="shared" ca="1" si="19"/>
        <v>km</v>
      </c>
      <c r="AJ51" s="34"/>
      <c r="AK51" s="34"/>
      <c r="AL51" s="34"/>
      <c r="AM51" s="34"/>
      <c r="AN51" s="34"/>
      <c r="AO51" s="34"/>
      <c r="AP51" s="34"/>
      <c r="AQ51" s="34"/>
      <c r="AR51" s="34"/>
      <c r="AS51" s="34"/>
      <c r="AT51" s="35">
        <f t="shared" si="13"/>
        <v>0</v>
      </c>
      <c r="AU51" s="103" t="str">
        <f t="shared" si="20"/>
        <v>OK</v>
      </c>
    </row>
    <row r="52" spans="1:47" ht="14.25">
      <c r="A52" s="300"/>
      <c r="B52" s="300"/>
      <c r="C52" s="302"/>
      <c r="D52" s="104" t="s">
        <v>58</v>
      </c>
      <c r="F52" s="103" t="s">
        <v>105</v>
      </c>
      <c r="G52" s="34"/>
      <c r="H52" s="34"/>
      <c r="I52" s="34"/>
      <c r="J52" s="34"/>
      <c r="K52" s="34"/>
      <c r="L52" s="34"/>
      <c r="M52" s="34"/>
      <c r="N52" s="34"/>
      <c r="O52" s="34"/>
      <c r="P52" s="34"/>
      <c r="Q52" s="35">
        <f t="shared" si="11"/>
        <v>0</v>
      </c>
      <c r="S52" s="103" t="str">
        <f t="shared" ca="1" si="17"/>
        <v>km</v>
      </c>
      <c r="T52" s="34"/>
      <c r="V52" s="103" t="str">
        <f t="shared" ca="1" si="18"/>
        <v>km</v>
      </c>
      <c r="W52" s="34"/>
      <c r="X52" s="34"/>
      <c r="Y52" s="34"/>
      <c r="Z52" s="34"/>
      <c r="AA52" s="34"/>
      <c r="AB52" s="34"/>
      <c r="AC52" s="34"/>
      <c r="AD52" s="34"/>
      <c r="AE52" s="34"/>
      <c r="AF52" s="34"/>
      <c r="AG52" s="35">
        <f t="shared" si="12"/>
        <v>0</v>
      </c>
      <c r="AI52" s="103" t="str">
        <f t="shared" ca="1" si="19"/>
        <v>km</v>
      </c>
      <c r="AJ52" s="34"/>
      <c r="AK52" s="34"/>
      <c r="AL52" s="34"/>
      <c r="AM52" s="34"/>
      <c r="AN52" s="34"/>
      <c r="AO52" s="34"/>
      <c r="AP52" s="34"/>
      <c r="AQ52" s="34"/>
      <c r="AR52" s="34"/>
      <c r="AS52" s="34"/>
      <c r="AT52" s="35">
        <f t="shared" si="13"/>
        <v>0</v>
      </c>
      <c r="AU52" s="103" t="str">
        <f t="shared" si="20"/>
        <v>OK</v>
      </c>
    </row>
    <row r="53" spans="1:47" ht="14.25">
      <c r="A53" s="300"/>
      <c r="B53" s="300"/>
      <c r="C53" s="302"/>
      <c r="D53" s="104" t="s">
        <v>107</v>
      </c>
      <c r="F53" s="103" t="s">
        <v>105</v>
      </c>
      <c r="G53" s="34"/>
      <c r="H53" s="34"/>
      <c r="I53" s="34"/>
      <c r="J53" s="34"/>
      <c r="K53" s="34"/>
      <c r="L53" s="34"/>
      <c r="M53" s="34"/>
      <c r="N53" s="34"/>
      <c r="O53" s="34"/>
      <c r="P53" s="34"/>
      <c r="Q53" s="35">
        <f t="shared" si="11"/>
        <v>0</v>
      </c>
      <c r="S53" s="103" t="str">
        <f t="shared" ca="1" si="17"/>
        <v>km</v>
      </c>
      <c r="T53" s="34"/>
      <c r="V53" s="103" t="str">
        <f t="shared" ca="1" si="18"/>
        <v>km</v>
      </c>
      <c r="W53" s="34"/>
      <c r="X53" s="34"/>
      <c r="Y53" s="34"/>
      <c r="Z53" s="34"/>
      <c r="AA53" s="34"/>
      <c r="AB53" s="34"/>
      <c r="AC53" s="34"/>
      <c r="AD53" s="34"/>
      <c r="AE53" s="34"/>
      <c r="AF53" s="34"/>
      <c r="AG53" s="35">
        <f t="shared" si="12"/>
        <v>0</v>
      </c>
      <c r="AI53" s="103" t="str">
        <f t="shared" ca="1" si="19"/>
        <v>km</v>
      </c>
      <c r="AJ53" s="34"/>
      <c r="AK53" s="34"/>
      <c r="AL53" s="34"/>
      <c r="AM53" s="34"/>
      <c r="AN53" s="34"/>
      <c r="AO53" s="34"/>
      <c r="AP53" s="34"/>
      <c r="AQ53" s="34"/>
      <c r="AR53" s="34"/>
      <c r="AS53" s="34"/>
      <c r="AT53" s="35">
        <f t="shared" si="13"/>
        <v>0</v>
      </c>
      <c r="AU53" s="103" t="str">
        <f t="shared" si="20"/>
        <v>OK</v>
      </c>
    </row>
    <row r="54" spans="1:47" ht="14.25">
      <c r="A54" s="300"/>
      <c r="B54" s="300"/>
      <c r="C54" s="302"/>
      <c r="D54" s="104" t="s">
        <v>106</v>
      </c>
      <c r="F54" s="103" t="s">
        <v>105</v>
      </c>
      <c r="G54" s="150">
        <v>0</v>
      </c>
      <c r="H54" s="151">
        <v>0</v>
      </c>
      <c r="I54" s="151">
        <v>0</v>
      </c>
      <c r="J54" s="151">
        <v>0</v>
      </c>
      <c r="K54" s="151">
        <v>0</v>
      </c>
      <c r="L54" s="151">
        <v>0</v>
      </c>
      <c r="M54" s="151">
        <v>0</v>
      </c>
      <c r="N54" s="151">
        <v>0</v>
      </c>
      <c r="O54" s="151">
        <v>0</v>
      </c>
      <c r="P54" s="151">
        <v>0</v>
      </c>
      <c r="Q54" s="35">
        <f t="shared" si="11"/>
        <v>0</v>
      </c>
      <c r="S54" s="103" t="str">
        <f t="shared" ca="1" si="17"/>
        <v>km</v>
      </c>
      <c r="T54" s="106">
        <v>0</v>
      </c>
      <c r="V54" s="103" t="str">
        <f t="shared" ca="1" si="18"/>
        <v>km</v>
      </c>
      <c r="W54" s="150">
        <v>0</v>
      </c>
      <c r="X54" s="151">
        <v>0</v>
      </c>
      <c r="Y54" s="151">
        <v>0</v>
      </c>
      <c r="Z54" s="151">
        <v>0</v>
      </c>
      <c r="AA54" s="151">
        <v>0</v>
      </c>
      <c r="AB54" s="151">
        <v>0</v>
      </c>
      <c r="AC54" s="151">
        <v>0</v>
      </c>
      <c r="AD54" s="151">
        <v>0</v>
      </c>
      <c r="AE54" s="151">
        <v>0</v>
      </c>
      <c r="AF54" s="151">
        <v>0</v>
      </c>
      <c r="AG54" s="35">
        <f t="shared" si="12"/>
        <v>0</v>
      </c>
      <c r="AI54" s="103" t="str">
        <f t="shared" ca="1" si="19"/>
        <v>km</v>
      </c>
      <c r="AJ54" s="150">
        <v>0</v>
      </c>
      <c r="AK54" s="151">
        <v>0</v>
      </c>
      <c r="AL54" s="151">
        <v>0</v>
      </c>
      <c r="AM54" s="151">
        <v>0</v>
      </c>
      <c r="AN54" s="151">
        <v>0</v>
      </c>
      <c r="AO54" s="151">
        <v>0</v>
      </c>
      <c r="AP54" s="151">
        <v>0</v>
      </c>
      <c r="AQ54" s="151">
        <v>0</v>
      </c>
      <c r="AR54" s="151">
        <v>0</v>
      </c>
      <c r="AS54" s="151">
        <v>0</v>
      </c>
      <c r="AT54" s="35">
        <f t="shared" si="13"/>
        <v>0</v>
      </c>
      <c r="AU54" s="103" t="str">
        <f t="shared" si="20"/>
        <v>OK</v>
      </c>
    </row>
    <row r="55" spans="1:47" ht="14.25">
      <c r="A55" s="301"/>
      <c r="B55" s="301"/>
      <c r="C55" s="105" t="s">
        <v>224</v>
      </c>
      <c r="D55" s="104"/>
      <c r="F55" s="103" t="s">
        <v>105</v>
      </c>
      <c r="G55" s="35">
        <f t="shared" ref="G55:P55" si="21">SUM(G37:G54)</f>
        <v>8.3285005879510582E-5</v>
      </c>
      <c r="H55" s="35">
        <f t="shared" si="21"/>
        <v>3.6022865214743239E-4</v>
      </c>
      <c r="I55" s="35">
        <f t="shared" si="21"/>
        <v>0</v>
      </c>
      <c r="J55" s="35">
        <f t="shared" si="21"/>
        <v>0</v>
      </c>
      <c r="K55" s="35">
        <f t="shared" si="21"/>
        <v>0</v>
      </c>
      <c r="L55" s="35">
        <f t="shared" si="21"/>
        <v>1.2567413094251139</v>
      </c>
      <c r="M55" s="35">
        <f t="shared" si="21"/>
        <v>0</v>
      </c>
      <c r="N55" s="35">
        <f t="shared" si="21"/>
        <v>8.2585346847699984E-2</v>
      </c>
      <c r="O55" s="35">
        <f t="shared" si="21"/>
        <v>0.10772129463773102</v>
      </c>
      <c r="P55" s="35">
        <f t="shared" si="21"/>
        <v>0</v>
      </c>
      <c r="Q55" s="94">
        <f>SUM(G55:P55)</f>
        <v>1.4474914645685719</v>
      </c>
      <c r="S55" s="103" t="str">
        <f t="shared" ca="1" si="17"/>
        <v>km</v>
      </c>
      <c r="T55" s="103"/>
      <c r="V55" s="103" t="str">
        <f t="shared" ca="1" si="18"/>
        <v>km</v>
      </c>
      <c r="W55" s="35">
        <f t="shared" ref="W55:AF55" si="22">SUM(W37:W54)</f>
        <v>2.0890000000000004</v>
      </c>
      <c r="X55" s="35">
        <f t="shared" si="22"/>
        <v>8.5506000000000011</v>
      </c>
      <c r="Y55" s="35">
        <f t="shared" si="22"/>
        <v>0</v>
      </c>
      <c r="Z55" s="35">
        <f t="shared" si="22"/>
        <v>0</v>
      </c>
      <c r="AA55" s="35">
        <f t="shared" si="22"/>
        <v>0</v>
      </c>
      <c r="AB55" s="35">
        <f t="shared" si="22"/>
        <v>4.1997999999999998</v>
      </c>
      <c r="AC55" s="35">
        <f t="shared" si="22"/>
        <v>0</v>
      </c>
      <c r="AD55" s="35">
        <f t="shared" si="22"/>
        <v>0.20529999999999998</v>
      </c>
      <c r="AE55" s="35">
        <f t="shared" si="22"/>
        <v>0.20810000000000001</v>
      </c>
      <c r="AF55" s="35">
        <f t="shared" si="22"/>
        <v>0</v>
      </c>
      <c r="AG55" s="94">
        <f t="shared" si="12"/>
        <v>15.252800000000001</v>
      </c>
      <c r="AI55" s="103" t="str">
        <f t="shared" ca="1" si="19"/>
        <v>km</v>
      </c>
      <c r="AJ55" s="35">
        <f t="shared" ref="AJ55:AS55" si="23">SUM(AJ37:AJ54)</f>
        <v>10.639600000000002</v>
      </c>
      <c r="AK55" s="35">
        <f t="shared" si="23"/>
        <v>4.1997999999999998</v>
      </c>
      <c r="AL55" s="35">
        <f t="shared" si="23"/>
        <v>0</v>
      </c>
      <c r="AM55" s="35">
        <f t="shared" si="23"/>
        <v>0.41339999999999988</v>
      </c>
      <c r="AN55" s="35">
        <f t="shared" si="23"/>
        <v>0</v>
      </c>
      <c r="AO55" s="35">
        <f t="shared" si="23"/>
        <v>0</v>
      </c>
      <c r="AP55" s="35">
        <f t="shared" si="23"/>
        <v>0</v>
      </c>
      <c r="AQ55" s="35">
        <f t="shared" si="23"/>
        <v>0</v>
      </c>
      <c r="AR55" s="35">
        <f t="shared" si="23"/>
        <v>0</v>
      </c>
      <c r="AS55" s="35">
        <f t="shared" si="23"/>
        <v>0</v>
      </c>
      <c r="AT55" s="94">
        <f t="shared" si="13"/>
        <v>15.252800000000001</v>
      </c>
      <c r="AU55" s="103" t="str">
        <f t="shared" si="20"/>
        <v>OK</v>
      </c>
    </row>
  </sheetData>
  <mergeCells count="6">
    <mergeCell ref="A14:A34"/>
    <mergeCell ref="B14:B34"/>
    <mergeCell ref="C17:C33"/>
    <mergeCell ref="A35:A55"/>
    <mergeCell ref="B35:B55"/>
    <mergeCell ref="C38:C54"/>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3">
    <tabColor rgb="FF7030A0"/>
  </sheetPr>
  <dimension ref="A1:AU55"/>
  <sheetViews>
    <sheetView workbookViewId="0"/>
  </sheetViews>
  <sheetFormatPr defaultColWidth="9" defaultRowHeight="12.75"/>
  <cols>
    <col min="1" max="2" width="3.42578125" style="101" customWidth="1"/>
    <col min="3" max="3" width="51.28515625" style="101" bestFit="1" customWidth="1"/>
    <col min="4" max="4" width="46.5703125" style="101" bestFit="1" customWidth="1"/>
    <col min="5" max="5" width="1" style="101" customWidth="1"/>
    <col min="6" max="6" width="6.28515625" style="102" customWidth="1"/>
    <col min="7" max="17" width="9" style="101"/>
    <col min="18" max="18" width="1" style="101" customWidth="1"/>
    <col min="19" max="19" width="6.28515625" style="102" customWidth="1"/>
    <col min="20" max="20" width="9" style="101"/>
    <col min="21" max="21" width="1" style="101" customWidth="1"/>
    <col min="22" max="22" width="6.28515625" style="102" customWidth="1"/>
    <col min="23" max="33" width="9" style="101"/>
    <col min="34" max="34" width="1" style="101" customWidth="1"/>
    <col min="35" max="35" width="6.28515625" style="102" customWidth="1"/>
    <col min="36" max="46" width="9" style="101"/>
    <col min="47" max="47" width="9.42578125" style="101" bestFit="1" customWidth="1"/>
    <col min="48" max="16384" width="9" style="101"/>
  </cols>
  <sheetData>
    <row r="1" spans="1:47" ht="24.75">
      <c r="A1" s="1" t="str">
        <f>N0_Cover!A1</f>
        <v>RIIO-2 Business Plan Data Template</v>
      </c>
      <c r="B1" s="1"/>
      <c r="C1" s="2"/>
      <c r="D1" s="2"/>
      <c r="E1" s="2"/>
      <c r="F1" s="73"/>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row>
    <row r="2" spans="1:47" ht="22.5">
      <c r="A2" s="1" t="str">
        <f>N0_Cover!$B$12</f>
        <v>Scottish Power Transmission</v>
      </c>
      <c r="B2" s="1"/>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row>
    <row r="3" spans="1:47" ht="19.5">
      <c r="A3" s="5" t="str">
        <f>"Workbook " &amp; N0_Cover!$B$12</f>
        <v>Workbook Scottish Power Transmission</v>
      </c>
      <c r="B3" s="5"/>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row>
    <row r="4" spans="1:47" ht="18">
      <c r="A4" s="7" t="str">
        <f>"Submission Version " &amp; N0_Cover!$B$15 &amp; " - Submitted on " &amp; TEXT(N0_Cover!$B$16,"dd mmm yyyy")</f>
        <v>Submission Version 3.0 - Submitted on 09 Dec 2019</v>
      </c>
      <c r="B4" s="7"/>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row>
    <row r="5" spans="1:47" ht="18">
      <c r="A5" s="7" t="str">
        <f>"Template Version: " &amp; N0_Cover!$B$11</f>
        <v>Template Version: v3.0</v>
      </c>
      <c r="B5" s="7"/>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row>
    <row r="6" spans="1:47" ht="19.5">
      <c r="A6" s="5" t="str">
        <f ca="1">"Sheet: " &amp;VLOOKUP(RIGHT(CELL("filename",A1),LEN(CELL("filename",A1))-FIND("]",CELL("filename",A1))),'N0.1_Contents'!$A$11:$B$87,2,FALSE)</f>
        <v>Sheet: N3.28 400kV OHL Conductor</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row>
    <row r="7" spans="1:47" ht="18">
      <c r="A7" s="7" t="str">
        <f>"Prices Base: " &amp; 'N0.5_Data_Constants'!C13</f>
        <v>Prices Base: 2018/19</v>
      </c>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row>
    <row r="8" spans="1:47" s="168" customFormat="1">
      <c r="A8" s="171" t="str">
        <f ca="1">"Error Checks: " &amp; IF(ISERROR(MATCH("Error",$A$9:$AU$9,0)),"OK","Error")</f>
        <v>Error Checks: OK</v>
      </c>
      <c r="B8" s="171"/>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row>
    <row r="9" spans="1:47" s="168" customFormat="1">
      <c r="A9" s="173" t="str">
        <f t="shared" ref="A9:AU9" ca="1" si="0">IF(ISERROR(MATCH("Error",A10:A55,0)),"-","Error")</f>
        <v>-</v>
      </c>
      <c r="B9" s="173" t="str">
        <f t="shared" si="0"/>
        <v>-</v>
      </c>
      <c r="C9" s="173" t="str">
        <f t="shared" si="0"/>
        <v>-</v>
      </c>
      <c r="D9" s="173" t="str">
        <f t="shared" si="0"/>
        <v>-</v>
      </c>
      <c r="E9" s="173" t="str">
        <f t="shared" si="0"/>
        <v>-</v>
      </c>
      <c r="F9" s="173" t="str">
        <f t="shared" si="0"/>
        <v>-</v>
      </c>
      <c r="G9" s="173" t="str">
        <f t="shared" si="0"/>
        <v>-</v>
      </c>
      <c r="H9" s="173" t="str">
        <f t="shared" si="0"/>
        <v>-</v>
      </c>
      <c r="I9" s="173" t="str">
        <f t="shared" si="0"/>
        <v>-</v>
      </c>
      <c r="J9" s="173" t="str">
        <f t="shared" si="0"/>
        <v>-</v>
      </c>
      <c r="K9" s="173" t="str">
        <f t="shared" si="0"/>
        <v>-</v>
      </c>
      <c r="L9" s="173" t="str">
        <f t="shared" si="0"/>
        <v>-</v>
      </c>
      <c r="M9" s="173" t="str">
        <f t="shared" si="0"/>
        <v>-</v>
      </c>
      <c r="N9" s="173" t="str">
        <f t="shared" si="0"/>
        <v>-</v>
      </c>
      <c r="O9" s="173" t="str">
        <f t="shared" si="0"/>
        <v>-</v>
      </c>
      <c r="P9" s="173" t="str">
        <f t="shared" si="0"/>
        <v>-</v>
      </c>
      <c r="Q9" s="173" t="str">
        <f t="shared" si="0"/>
        <v>-</v>
      </c>
      <c r="R9" s="173" t="str">
        <f t="shared" si="0"/>
        <v>-</v>
      </c>
      <c r="S9" s="173" t="str">
        <f t="shared" ca="1" si="0"/>
        <v>-</v>
      </c>
      <c r="T9" s="173" t="str">
        <f t="shared" si="0"/>
        <v>-</v>
      </c>
      <c r="U9" s="173" t="str">
        <f t="shared" si="0"/>
        <v>-</v>
      </c>
      <c r="V9" s="173" t="str">
        <f t="shared" ca="1" si="0"/>
        <v>-</v>
      </c>
      <c r="W9" s="173" t="str">
        <f t="shared" si="0"/>
        <v>-</v>
      </c>
      <c r="X9" s="173" t="str">
        <f t="shared" ca="1" si="0"/>
        <v>-</v>
      </c>
      <c r="Y9" s="173" t="str">
        <f t="shared" si="0"/>
        <v>-</v>
      </c>
      <c r="Z9" s="173" t="str">
        <f t="shared" si="0"/>
        <v>-</v>
      </c>
      <c r="AA9" s="173" t="str">
        <f t="shared" si="0"/>
        <v>-</v>
      </c>
      <c r="AB9" s="173" t="str">
        <f t="shared" si="0"/>
        <v>-</v>
      </c>
      <c r="AC9" s="173" t="str">
        <f t="shared" si="0"/>
        <v>-</v>
      </c>
      <c r="AD9" s="173" t="str">
        <f t="shared" si="0"/>
        <v>-</v>
      </c>
      <c r="AE9" s="173" t="str">
        <f t="shared" si="0"/>
        <v>-</v>
      </c>
      <c r="AF9" s="173" t="str">
        <f t="shared" si="0"/>
        <v>-</v>
      </c>
      <c r="AG9" s="173" t="str">
        <f t="shared" si="0"/>
        <v>-</v>
      </c>
      <c r="AH9" s="173" t="str">
        <f t="shared" si="0"/>
        <v>-</v>
      </c>
      <c r="AI9" s="173" t="str">
        <f t="shared" ca="1" si="0"/>
        <v>-</v>
      </c>
      <c r="AJ9" s="173" t="str">
        <f t="shared" si="0"/>
        <v>-</v>
      </c>
      <c r="AK9" s="173" t="str">
        <f t="shared" si="0"/>
        <v>-</v>
      </c>
      <c r="AL9" s="173" t="str">
        <f t="shared" si="0"/>
        <v>-</v>
      </c>
      <c r="AM9" s="173" t="str">
        <f t="shared" si="0"/>
        <v>-</v>
      </c>
      <c r="AN9" s="173" t="str">
        <f t="shared" si="0"/>
        <v>-</v>
      </c>
      <c r="AO9" s="173" t="str">
        <f t="shared" si="0"/>
        <v>-</v>
      </c>
      <c r="AP9" s="173" t="str">
        <f t="shared" si="0"/>
        <v>-</v>
      </c>
      <c r="AQ9" s="173" t="str">
        <f t="shared" si="0"/>
        <v>-</v>
      </c>
      <c r="AR9" s="173" t="str">
        <f t="shared" si="0"/>
        <v>-</v>
      </c>
      <c r="AS9" s="173" t="str">
        <f t="shared" si="0"/>
        <v>-</v>
      </c>
      <c r="AT9" s="173" t="str">
        <f t="shared" si="0"/>
        <v>-</v>
      </c>
      <c r="AU9" s="173" t="str">
        <f t="shared" si="0"/>
        <v>-</v>
      </c>
    </row>
    <row r="12" spans="1:47" ht="19.5">
      <c r="A12" s="11" t="str">
        <f ca="1">SUBSTITUTE(VLOOKUP(RIGHT(CELL("filename",A1),LEN(CELL("filename",A1))-FIND("]",CELL("filename",A1))),'N0.1_Contents'!$A$11:$B$87,2,FALSE), LEFT(VLOOKUP(RIGHT(CELL("filename",A1),LEN(CELL("filename",A1))-FIND("]",CELL("filename",A1))),'N0.1_Contents'!$A$11:$B$87,2,FALSE),FIND(" ",VLOOKUP(RIGHT(CELL("filename",A1),LEN(CELL("filename",A1))-FIND("]",CELL("filename",A1))),'N0.1_Contents'!$A$11:$B$87,2,FALSE))),"")</f>
        <v>400kV OHL Conductor</v>
      </c>
      <c r="B12" s="11"/>
      <c r="D12"/>
      <c r="F12" s="11" t="s">
        <v>0</v>
      </c>
      <c r="S12" s="11" t="s">
        <v>2</v>
      </c>
      <c r="W12" s="190" t="s">
        <v>331</v>
      </c>
      <c r="X12" s="189" t="str">
        <f ca="1">VLOOKUP(A12, 'N0.6_Lookup_References'!A14:B50, 2, FALSE)</f>
        <v>km</v>
      </c>
      <c r="AI12" s="11"/>
    </row>
    <row r="13" spans="1:47" ht="15">
      <c r="C13" s="12"/>
      <c r="D13"/>
      <c r="S13" s="124" t="s">
        <v>152</v>
      </c>
      <c r="V13" s="124" t="s">
        <v>150</v>
      </c>
      <c r="AI13" s="124" t="s">
        <v>151</v>
      </c>
    </row>
    <row r="14" spans="1:47" s="112" customFormat="1" ht="13.9" customHeight="1" thickBot="1">
      <c r="A14" s="297" t="s">
        <v>24</v>
      </c>
      <c r="B14" s="299" t="s">
        <v>384</v>
      </c>
      <c r="C14" s="111"/>
      <c r="D14" s="104"/>
      <c r="E14" s="101"/>
      <c r="F14" s="110" t="s">
        <v>53</v>
      </c>
      <c r="G14" s="109" t="s">
        <v>14</v>
      </c>
      <c r="H14" s="21" t="s">
        <v>15</v>
      </c>
      <c r="I14" s="22" t="s">
        <v>16</v>
      </c>
      <c r="J14" s="23" t="s">
        <v>17</v>
      </c>
      <c r="K14" s="24" t="s">
        <v>18</v>
      </c>
      <c r="L14" s="25" t="s">
        <v>19</v>
      </c>
      <c r="M14" s="26" t="s">
        <v>20</v>
      </c>
      <c r="N14" s="29" t="s">
        <v>21</v>
      </c>
      <c r="O14" s="27" t="s">
        <v>22</v>
      </c>
      <c r="P14" s="31" t="s">
        <v>23</v>
      </c>
      <c r="Q14" s="108" t="s">
        <v>29</v>
      </c>
      <c r="R14" s="101"/>
      <c r="S14" s="110" t="s">
        <v>53</v>
      </c>
      <c r="T14" s="110" t="s">
        <v>94</v>
      </c>
      <c r="U14" s="101"/>
      <c r="V14" s="110" t="s">
        <v>53</v>
      </c>
      <c r="W14" s="109" t="s">
        <v>14</v>
      </c>
      <c r="X14" s="21" t="s">
        <v>15</v>
      </c>
      <c r="Y14" s="22" t="s">
        <v>16</v>
      </c>
      <c r="Z14" s="23" t="s">
        <v>17</v>
      </c>
      <c r="AA14" s="24" t="s">
        <v>18</v>
      </c>
      <c r="AB14" s="25" t="s">
        <v>19</v>
      </c>
      <c r="AC14" s="26" t="s">
        <v>20</v>
      </c>
      <c r="AD14" s="29" t="s">
        <v>21</v>
      </c>
      <c r="AE14" s="27" t="s">
        <v>22</v>
      </c>
      <c r="AF14" s="31" t="s">
        <v>23</v>
      </c>
      <c r="AG14" s="108" t="s">
        <v>29</v>
      </c>
      <c r="AH14" s="101"/>
      <c r="AI14" s="110" t="s">
        <v>53</v>
      </c>
      <c r="AJ14" s="109" t="s">
        <v>5</v>
      </c>
      <c r="AK14" s="21" t="s">
        <v>6</v>
      </c>
      <c r="AL14" s="22" t="s">
        <v>7</v>
      </c>
      <c r="AM14" s="23" t="s">
        <v>8</v>
      </c>
      <c r="AN14" s="24" t="s">
        <v>9</v>
      </c>
      <c r="AO14" s="25" t="s">
        <v>116</v>
      </c>
      <c r="AP14" s="26" t="s">
        <v>117</v>
      </c>
      <c r="AQ14" s="29" t="s">
        <v>118</v>
      </c>
      <c r="AR14" s="27" t="s">
        <v>119</v>
      </c>
      <c r="AS14" s="31" t="s">
        <v>120</v>
      </c>
      <c r="AT14" s="108" t="s">
        <v>29</v>
      </c>
      <c r="AU14" s="108" t="s">
        <v>47</v>
      </c>
    </row>
    <row r="15" spans="1:47" s="112" customFormat="1" ht="14.25" customHeight="1">
      <c r="A15" s="298"/>
      <c r="B15" s="300"/>
      <c r="C15" s="107" t="s">
        <v>383</v>
      </c>
      <c r="D15" s="104"/>
      <c r="E15" s="101"/>
      <c r="F15" s="103" t="s">
        <v>205</v>
      </c>
      <c r="G15" s="34"/>
      <c r="H15" s="34"/>
      <c r="I15" s="34"/>
      <c r="J15" s="34"/>
      <c r="K15" s="34"/>
      <c r="L15" s="34"/>
      <c r="M15" s="34"/>
      <c r="N15" s="34"/>
      <c r="O15" s="34"/>
      <c r="P15" s="34"/>
      <c r="Q15" s="35">
        <f t="shared" ref="Q15:Q34" si="1">SUM(G15:P15)</f>
        <v>0</v>
      </c>
      <c r="R15" s="101"/>
      <c r="S15" s="103"/>
      <c r="T15" s="34"/>
      <c r="U15" s="101"/>
      <c r="V15" s="103"/>
      <c r="W15" s="34"/>
      <c r="X15" s="34"/>
      <c r="Y15" s="34"/>
      <c r="Z15" s="34"/>
      <c r="AA15" s="34"/>
      <c r="AB15" s="34"/>
      <c r="AC15" s="34"/>
      <c r="AD15" s="34"/>
      <c r="AE15" s="34"/>
      <c r="AF15" s="34"/>
      <c r="AG15" s="35">
        <f t="shared" ref="AG15:AG33" si="2">SUM(W15:AF15)</f>
        <v>0</v>
      </c>
      <c r="AH15" s="101"/>
      <c r="AI15" s="103"/>
      <c r="AJ15" s="34"/>
      <c r="AK15" s="34"/>
      <c r="AL15" s="34"/>
      <c r="AM15" s="34"/>
      <c r="AN15" s="34"/>
      <c r="AO15" s="34"/>
      <c r="AP15" s="34"/>
      <c r="AQ15" s="34"/>
      <c r="AR15" s="34"/>
      <c r="AS15" s="34"/>
      <c r="AT15" s="35">
        <f t="shared" ref="AT15:AT33" si="3">SUM(AJ15:AS15)</f>
        <v>0</v>
      </c>
      <c r="AU15" s="103"/>
    </row>
    <row r="16" spans="1:47" s="112" customFormat="1" ht="14.25">
      <c r="A16" s="298"/>
      <c r="B16" s="300"/>
      <c r="C16" s="105" t="s">
        <v>554</v>
      </c>
      <c r="D16" s="104"/>
      <c r="E16" s="101"/>
      <c r="F16" s="103" t="s">
        <v>105</v>
      </c>
      <c r="G16" s="150">
        <v>1.1974174421138699</v>
      </c>
      <c r="H16" s="150">
        <v>16.784501957282075</v>
      </c>
      <c r="I16" s="150">
        <v>3.2849017017111457</v>
      </c>
      <c r="J16" s="150">
        <v>46.645374340562661</v>
      </c>
      <c r="K16" s="150">
        <v>15.635318894974718</v>
      </c>
      <c r="L16" s="150">
        <v>5.6867247217696653</v>
      </c>
      <c r="M16" s="150">
        <v>0</v>
      </c>
      <c r="N16" s="150">
        <v>0</v>
      </c>
      <c r="O16" s="150">
        <v>0</v>
      </c>
      <c r="P16" s="150">
        <v>0</v>
      </c>
      <c r="Q16" s="35">
        <f t="shared" si="1"/>
        <v>89.234239058414133</v>
      </c>
      <c r="R16" s="101"/>
      <c r="S16" s="103" t="str">
        <f ca="1">$X$12</f>
        <v>km</v>
      </c>
      <c r="T16" s="34"/>
      <c r="U16" s="101"/>
      <c r="V16" s="103" t="str">
        <f ca="1">$X$12</f>
        <v>km</v>
      </c>
      <c r="W16" s="150">
        <v>70.739200000000011</v>
      </c>
      <c r="X16" s="150">
        <v>494.82840000000061</v>
      </c>
      <c r="Y16" s="150">
        <v>36.0792</v>
      </c>
      <c r="Z16" s="150">
        <v>327.00150000000014</v>
      </c>
      <c r="AA16" s="150">
        <v>73.443100000000101</v>
      </c>
      <c r="AB16" s="150">
        <v>23.949800000000003</v>
      </c>
      <c r="AC16" s="150">
        <v>0</v>
      </c>
      <c r="AD16" s="150">
        <v>0</v>
      </c>
      <c r="AE16" s="150">
        <v>0</v>
      </c>
      <c r="AF16" s="150">
        <v>0</v>
      </c>
      <c r="AG16" s="35">
        <f t="shared" si="2"/>
        <v>1026.0412000000008</v>
      </c>
      <c r="AH16" s="101"/>
      <c r="AI16" s="103" t="str">
        <f ca="1">$X$12</f>
        <v>km</v>
      </c>
      <c r="AJ16" s="150">
        <v>211.77149999999989</v>
      </c>
      <c r="AK16" s="150">
        <v>221.05399999999986</v>
      </c>
      <c r="AL16" s="150">
        <v>0</v>
      </c>
      <c r="AM16" s="150">
        <v>0.6895</v>
      </c>
      <c r="AN16" s="150">
        <v>0</v>
      </c>
      <c r="AO16" s="150">
        <v>19.707199999999993</v>
      </c>
      <c r="AP16" s="150">
        <v>446.64939999999962</v>
      </c>
      <c r="AQ16" s="150">
        <v>126.16960000000014</v>
      </c>
      <c r="AR16" s="150">
        <v>0</v>
      </c>
      <c r="AS16" s="150">
        <v>0</v>
      </c>
      <c r="AT16" s="35">
        <f t="shared" si="3"/>
        <v>1026.0411999999994</v>
      </c>
      <c r="AU16" s="103" t="str">
        <f>IF(ABS(AG16-AT16)&lt;0.01,"OK","Error")</f>
        <v>OK</v>
      </c>
    </row>
    <row r="17" spans="1:47" s="112" customFormat="1" ht="14.25">
      <c r="A17" s="298"/>
      <c r="B17" s="300"/>
      <c r="C17" s="302" t="s">
        <v>115</v>
      </c>
      <c r="D17" s="104" t="s">
        <v>206</v>
      </c>
      <c r="E17" s="101"/>
      <c r="F17" s="103" t="s">
        <v>105</v>
      </c>
      <c r="G17" s="150">
        <v>0</v>
      </c>
      <c r="H17" s="151">
        <v>0</v>
      </c>
      <c r="I17" s="151">
        <v>0</v>
      </c>
      <c r="J17" s="151">
        <v>0</v>
      </c>
      <c r="K17" s="151">
        <v>0</v>
      </c>
      <c r="L17" s="151">
        <v>0</v>
      </c>
      <c r="M17" s="151">
        <v>0</v>
      </c>
      <c r="N17" s="151">
        <v>0</v>
      </c>
      <c r="O17" s="151">
        <v>0</v>
      </c>
      <c r="P17" s="151">
        <v>0</v>
      </c>
      <c r="Q17" s="35">
        <f t="shared" si="1"/>
        <v>0</v>
      </c>
      <c r="R17" s="101"/>
      <c r="S17" s="103" t="str">
        <f t="shared" ref="S17:S34" ca="1" si="4">$X$12</f>
        <v>km</v>
      </c>
      <c r="T17" s="106">
        <v>0</v>
      </c>
      <c r="U17" s="101"/>
      <c r="V17" s="103" t="str">
        <f t="shared" ref="V17:V34" ca="1" si="5">$X$12</f>
        <v>km</v>
      </c>
      <c r="W17" s="150">
        <v>0</v>
      </c>
      <c r="X17" s="151">
        <v>0</v>
      </c>
      <c r="Y17" s="151">
        <v>0</v>
      </c>
      <c r="Z17" s="151">
        <v>0</v>
      </c>
      <c r="AA17" s="151">
        <v>0</v>
      </c>
      <c r="AB17" s="151">
        <v>0</v>
      </c>
      <c r="AC17" s="151">
        <v>0</v>
      </c>
      <c r="AD17" s="151">
        <v>0</v>
      </c>
      <c r="AE17" s="151">
        <v>0</v>
      </c>
      <c r="AF17" s="151">
        <v>0</v>
      </c>
      <c r="AG17" s="35">
        <f t="shared" si="2"/>
        <v>0</v>
      </c>
      <c r="AH17" s="101"/>
      <c r="AI17" s="103" t="str">
        <f t="shared" ref="AI17:AI34" ca="1" si="6">$X$12</f>
        <v>km</v>
      </c>
      <c r="AJ17" s="150">
        <v>0</v>
      </c>
      <c r="AK17" s="151">
        <v>0</v>
      </c>
      <c r="AL17" s="151">
        <v>0</v>
      </c>
      <c r="AM17" s="151">
        <v>0</v>
      </c>
      <c r="AN17" s="151">
        <v>0</v>
      </c>
      <c r="AO17" s="151">
        <v>0</v>
      </c>
      <c r="AP17" s="151">
        <v>0</v>
      </c>
      <c r="AQ17" s="151">
        <v>0</v>
      </c>
      <c r="AR17" s="151">
        <v>0</v>
      </c>
      <c r="AS17" s="151">
        <v>0</v>
      </c>
      <c r="AT17" s="35">
        <f t="shared" si="3"/>
        <v>0</v>
      </c>
      <c r="AU17" s="103" t="str">
        <f t="shared" ref="AU17:AU34" si="7">IF(ABS(AG17-AT17)&lt;0.01,"OK","Error")</f>
        <v>OK</v>
      </c>
    </row>
    <row r="18" spans="1:47" s="112" customFormat="1" ht="14.25">
      <c r="A18" s="298"/>
      <c r="B18" s="300"/>
      <c r="C18" s="302"/>
      <c r="D18" s="104" t="s">
        <v>207</v>
      </c>
      <c r="E18" s="101"/>
      <c r="F18" s="103" t="s">
        <v>105</v>
      </c>
      <c r="G18" s="150">
        <v>0</v>
      </c>
      <c r="H18" s="151">
        <v>0</v>
      </c>
      <c r="I18" s="151">
        <v>0</v>
      </c>
      <c r="J18" s="151">
        <v>0</v>
      </c>
      <c r="K18" s="151">
        <v>0</v>
      </c>
      <c r="L18" s="151">
        <v>0</v>
      </c>
      <c r="M18" s="151">
        <v>0</v>
      </c>
      <c r="N18" s="151">
        <v>0</v>
      </c>
      <c r="O18" s="151">
        <v>0</v>
      </c>
      <c r="P18" s="151">
        <v>0</v>
      </c>
      <c r="Q18" s="35">
        <f t="shared" si="1"/>
        <v>0</v>
      </c>
      <c r="R18" s="101"/>
      <c r="S18" s="103" t="str">
        <f t="shared" ca="1" si="4"/>
        <v>km</v>
      </c>
      <c r="T18" s="106">
        <v>0</v>
      </c>
      <c r="U18" s="101"/>
      <c r="V18" s="103" t="str">
        <f t="shared" ca="1" si="5"/>
        <v>km</v>
      </c>
      <c r="W18" s="150">
        <v>0</v>
      </c>
      <c r="X18" s="151">
        <v>0</v>
      </c>
      <c r="Y18" s="151">
        <v>0</v>
      </c>
      <c r="Z18" s="151">
        <v>0</v>
      </c>
      <c r="AA18" s="151">
        <v>0</v>
      </c>
      <c r="AB18" s="151">
        <v>0</v>
      </c>
      <c r="AC18" s="151">
        <v>0</v>
      </c>
      <c r="AD18" s="151">
        <v>0</v>
      </c>
      <c r="AE18" s="151">
        <v>0</v>
      </c>
      <c r="AF18" s="151">
        <v>0</v>
      </c>
      <c r="AG18" s="35">
        <f t="shared" si="2"/>
        <v>0</v>
      </c>
      <c r="AH18" s="101"/>
      <c r="AI18" s="103" t="str">
        <f t="shared" ca="1" si="6"/>
        <v>km</v>
      </c>
      <c r="AJ18" s="150">
        <v>0</v>
      </c>
      <c r="AK18" s="151">
        <v>0</v>
      </c>
      <c r="AL18" s="151">
        <v>0</v>
      </c>
      <c r="AM18" s="151">
        <v>0</v>
      </c>
      <c r="AN18" s="151">
        <v>0</v>
      </c>
      <c r="AO18" s="151">
        <v>0</v>
      </c>
      <c r="AP18" s="151">
        <v>0</v>
      </c>
      <c r="AQ18" s="151">
        <v>0</v>
      </c>
      <c r="AR18" s="151">
        <v>0</v>
      </c>
      <c r="AS18" s="151">
        <v>0</v>
      </c>
      <c r="AT18" s="35">
        <f t="shared" si="3"/>
        <v>0</v>
      </c>
      <c r="AU18" s="103" t="str">
        <f t="shared" si="7"/>
        <v>OK</v>
      </c>
    </row>
    <row r="19" spans="1:47" s="112" customFormat="1" ht="14.25">
      <c r="A19" s="298"/>
      <c r="B19" s="300"/>
      <c r="C19" s="302"/>
      <c r="D19" s="104" t="s">
        <v>3</v>
      </c>
      <c r="E19" s="101"/>
      <c r="F19" s="103" t="s">
        <v>105</v>
      </c>
      <c r="G19" s="150">
        <v>-0.78017168011876858</v>
      </c>
      <c r="H19" s="151">
        <v>1.8453392517748917</v>
      </c>
      <c r="I19" s="151">
        <v>0.61922043500192103</v>
      </c>
      <c r="J19" s="151">
        <v>-32.928746134305555</v>
      </c>
      <c r="K19" s="151">
        <v>29.011851345920064</v>
      </c>
      <c r="L19" s="151">
        <v>12.679590509701338</v>
      </c>
      <c r="M19" s="151">
        <v>7.3156337648410394</v>
      </c>
      <c r="N19" s="151">
        <v>0</v>
      </c>
      <c r="O19" s="151">
        <v>0</v>
      </c>
      <c r="P19" s="151">
        <v>0</v>
      </c>
      <c r="Q19" s="35">
        <f t="shared" si="1"/>
        <v>17.762717492814929</v>
      </c>
      <c r="R19" s="101"/>
      <c r="S19" s="103" t="str">
        <f t="shared" ca="1" si="4"/>
        <v>km</v>
      </c>
      <c r="T19" s="34"/>
      <c r="U19" s="101"/>
      <c r="V19" s="103" t="str">
        <f t="shared" ca="1" si="5"/>
        <v>km</v>
      </c>
      <c r="W19" s="150">
        <v>-36.176100000000005</v>
      </c>
      <c r="X19" s="151">
        <v>35.908899999999278</v>
      </c>
      <c r="Y19" s="151">
        <v>0.26719999999998834</v>
      </c>
      <c r="Z19" s="151">
        <v>-241.98610000000014</v>
      </c>
      <c r="AA19" s="151">
        <v>168.54299999999978</v>
      </c>
      <c r="AB19" s="151">
        <v>48.898800000000115</v>
      </c>
      <c r="AC19" s="151">
        <v>24.544300000000003</v>
      </c>
      <c r="AD19" s="151">
        <v>0</v>
      </c>
      <c r="AE19" s="151">
        <v>0</v>
      </c>
      <c r="AF19" s="151">
        <v>0</v>
      </c>
      <c r="AG19" s="35">
        <f t="shared" si="2"/>
        <v>-9.7699626167013776E-13</v>
      </c>
      <c r="AH19" s="101"/>
      <c r="AI19" s="103" t="str">
        <f t="shared" ca="1" si="6"/>
        <v>km</v>
      </c>
      <c r="AJ19" s="150">
        <v>0</v>
      </c>
      <c r="AK19" s="151">
        <v>0</v>
      </c>
      <c r="AL19" s="151">
        <v>0</v>
      </c>
      <c r="AM19" s="151">
        <v>0</v>
      </c>
      <c r="AN19" s="151">
        <v>0</v>
      </c>
      <c r="AO19" s="151">
        <v>0</v>
      </c>
      <c r="AP19" s="151">
        <v>0</v>
      </c>
      <c r="AQ19" s="151">
        <v>-126.16960000000014</v>
      </c>
      <c r="AR19" s="151">
        <v>126.16960000000014</v>
      </c>
      <c r="AS19" s="151">
        <v>0</v>
      </c>
      <c r="AT19" s="35">
        <f t="shared" si="3"/>
        <v>0</v>
      </c>
      <c r="AU19" s="103" t="str">
        <f t="shared" si="7"/>
        <v>OK</v>
      </c>
    </row>
    <row r="20" spans="1:47" s="112" customFormat="1" ht="14.25">
      <c r="A20" s="298"/>
      <c r="B20" s="300"/>
      <c r="C20" s="302"/>
      <c r="D20" s="104" t="s">
        <v>114</v>
      </c>
      <c r="E20" s="101"/>
      <c r="F20" s="103" t="s">
        <v>105</v>
      </c>
      <c r="G20" s="150">
        <v>0</v>
      </c>
      <c r="H20" s="151">
        <v>0</v>
      </c>
      <c r="I20" s="151">
        <v>0</v>
      </c>
      <c r="J20" s="151">
        <v>0</v>
      </c>
      <c r="K20" s="151">
        <v>0</v>
      </c>
      <c r="L20" s="151">
        <v>0</v>
      </c>
      <c r="M20" s="151">
        <v>0</v>
      </c>
      <c r="N20" s="151">
        <v>0</v>
      </c>
      <c r="O20" s="151">
        <v>0</v>
      </c>
      <c r="P20" s="151">
        <v>0</v>
      </c>
      <c r="Q20" s="35">
        <f t="shared" si="1"/>
        <v>0</v>
      </c>
      <c r="R20" s="101"/>
      <c r="S20" s="103" t="str">
        <f t="shared" ca="1" si="4"/>
        <v>km</v>
      </c>
      <c r="T20" s="106">
        <v>0</v>
      </c>
      <c r="U20" s="101"/>
      <c r="V20" s="103" t="str">
        <f t="shared" ca="1" si="5"/>
        <v>km</v>
      </c>
      <c r="W20" s="150">
        <v>0</v>
      </c>
      <c r="X20" s="151">
        <v>0</v>
      </c>
      <c r="Y20" s="151">
        <v>0</v>
      </c>
      <c r="Z20" s="151">
        <v>0</v>
      </c>
      <c r="AA20" s="151">
        <v>0</v>
      </c>
      <c r="AB20" s="151">
        <v>0</v>
      </c>
      <c r="AC20" s="151">
        <v>0</v>
      </c>
      <c r="AD20" s="151">
        <v>0</v>
      </c>
      <c r="AE20" s="151">
        <v>0</v>
      </c>
      <c r="AF20" s="151">
        <v>0</v>
      </c>
      <c r="AG20" s="35">
        <f t="shared" si="2"/>
        <v>0</v>
      </c>
      <c r="AH20" s="101"/>
      <c r="AI20" s="103" t="str">
        <f t="shared" ca="1" si="6"/>
        <v>km</v>
      </c>
      <c r="AJ20" s="150">
        <v>0</v>
      </c>
      <c r="AK20" s="151">
        <v>0</v>
      </c>
      <c r="AL20" s="151">
        <v>0</v>
      </c>
      <c r="AM20" s="151">
        <v>0</v>
      </c>
      <c r="AN20" s="151">
        <v>0</v>
      </c>
      <c r="AO20" s="151">
        <v>0</v>
      </c>
      <c r="AP20" s="151">
        <v>0</v>
      </c>
      <c r="AQ20" s="151">
        <v>0</v>
      </c>
      <c r="AR20" s="151">
        <v>0</v>
      </c>
      <c r="AS20" s="151">
        <v>0</v>
      </c>
      <c r="AT20" s="35">
        <f t="shared" si="3"/>
        <v>0</v>
      </c>
      <c r="AU20" s="103" t="str">
        <f t="shared" si="7"/>
        <v>OK</v>
      </c>
    </row>
    <row r="21" spans="1:47" s="112" customFormat="1" ht="14.25">
      <c r="A21" s="298"/>
      <c r="B21" s="300"/>
      <c r="C21" s="302"/>
      <c r="D21" s="104" t="s">
        <v>104</v>
      </c>
      <c r="E21" s="101"/>
      <c r="F21" s="103" t="s">
        <v>105</v>
      </c>
      <c r="G21" s="34"/>
      <c r="H21" s="34"/>
      <c r="I21" s="34"/>
      <c r="J21" s="34"/>
      <c r="K21" s="34"/>
      <c r="L21" s="34"/>
      <c r="M21" s="34"/>
      <c r="N21" s="34"/>
      <c r="O21" s="34"/>
      <c r="P21" s="34"/>
      <c r="Q21" s="35">
        <f t="shared" si="1"/>
        <v>0</v>
      </c>
      <c r="R21" s="101"/>
      <c r="S21" s="103" t="str">
        <f t="shared" ca="1" si="4"/>
        <v>km</v>
      </c>
      <c r="T21" s="34"/>
      <c r="U21" s="101"/>
      <c r="V21" s="103" t="str">
        <f t="shared" ca="1" si="5"/>
        <v>km</v>
      </c>
      <c r="W21" s="34"/>
      <c r="X21" s="34"/>
      <c r="Y21" s="34"/>
      <c r="Z21" s="34"/>
      <c r="AA21" s="34"/>
      <c r="AB21" s="34"/>
      <c r="AC21" s="34"/>
      <c r="AD21" s="34"/>
      <c r="AE21" s="34"/>
      <c r="AF21" s="34"/>
      <c r="AG21" s="35">
        <f t="shared" si="2"/>
        <v>0</v>
      </c>
      <c r="AH21" s="101"/>
      <c r="AI21" s="103" t="str">
        <f t="shared" ca="1" si="6"/>
        <v>km</v>
      </c>
      <c r="AJ21" s="34"/>
      <c r="AK21" s="34"/>
      <c r="AL21" s="34"/>
      <c r="AM21" s="34"/>
      <c r="AN21" s="34"/>
      <c r="AO21" s="34"/>
      <c r="AP21" s="34"/>
      <c r="AQ21" s="34"/>
      <c r="AR21" s="34"/>
      <c r="AS21" s="34"/>
      <c r="AT21" s="35">
        <f t="shared" si="3"/>
        <v>0</v>
      </c>
      <c r="AU21" s="103" t="str">
        <f t="shared" si="7"/>
        <v>OK</v>
      </c>
    </row>
    <row r="22" spans="1:47" s="112" customFormat="1" ht="14.25">
      <c r="A22" s="298"/>
      <c r="B22" s="300"/>
      <c r="C22" s="302"/>
      <c r="D22" s="104" t="s">
        <v>113</v>
      </c>
      <c r="E22" s="101"/>
      <c r="F22" s="103" t="s">
        <v>105</v>
      </c>
      <c r="G22" s="150">
        <v>0</v>
      </c>
      <c r="H22" s="151">
        <v>0</v>
      </c>
      <c r="I22" s="151">
        <v>0</v>
      </c>
      <c r="J22" s="151">
        <v>0</v>
      </c>
      <c r="K22" s="151">
        <v>0</v>
      </c>
      <c r="L22" s="151">
        <v>0</v>
      </c>
      <c r="M22" s="151">
        <v>0</v>
      </c>
      <c r="N22" s="151">
        <v>0</v>
      </c>
      <c r="O22" s="151">
        <v>0</v>
      </c>
      <c r="P22" s="151">
        <v>0</v>
      </c>
      <c r="Q22" s="35">
        <f t="shared" si="1"/>
        <v>0</v>
      </c>
      <c r="R22" s="101"/>
      <c r="S22" s="103" t="str">
        <f t="shared" ca="1" si="4"/>
        <v>km</v>
      </c>
      <c r="T22" s="106">
        <v>0</v>
      </c>
      <c r="U22" s="101"/>
      <c r="V22" s="103" t="str">
        <f t="shared" ca="1" si="5"/>
        <v>km</v>
      </c>
      <c r="W22" s="150">
        <v>0</v>
      </c>
      <c r="X22" s="151">
        <v>0</v>
      </c>
      <c r="Y22" s="151">
        <v>0</v>
      </c>
      <c r="Z22" s="151">
        <v>0</v>
      </c>
      <c r="AA22" s="151">
        <v>0</v>
      </c>
      <c r="AB22" s="151">
        <v>0</v>
      </c>
      <c r="AC22" s="151">
        <v>0</v>
      </c>
      <c r="AD22" s="151">
        <v>0</v>
      </c>
      <c r="AE22" s="151">
        <v>0</v>
      </c>
      <c r="AF22" s="151">
        <v>0</v>
      </c>
      <c r="AG22" s="35">
        <f t="shared" si="2"/>
        <v>0</v>
      </c>
      <c r="AH22" s="101"/>
      <c r="AI22" s="103" t="str">
        <f t="shared" ca="1" si="6"/>
        <v>km</v>
      </c>
      <c r="AJ22" s="150">
        <v>0</v>
      </c>
      <c r="AK22" s="151">
        <v>0</v>
      </c>
      <c r="AL22" s="151">
        <v>0</v>
      </c>
      <c r="AM22" s="151">
        <v>0</v>
      </c>
      <c r="AN22" s="151">
        <v>0</v>
      </c>
      <c r="AO22" s="151">
        <v>0</v>
      </c>
      <c r="AP22" s="151">
        <v>0</v>
      </c>
      <c r="AQ22" s="151">
        <v>0</v>
      </c>
      <c r="AR22" s="151">
        <v>0</v>
      </c>
      <c r="AS22" s="151">
        <v>0</v>
      </c>
      <c r="AT22" s="35">
        <f t="shared" si="3"/>
        <v>0</v>
      </c>
      <c r="AU22" s="103" t="str">
        <f t="shared" si="7"/>
        <v>OK</v>
      </c>
    </row>
    <row r="23" spans="1:47" s="112" customFormat="1" ht="14.25">
      <c r="A23" s="298"/>
      <c r="B23" s="300"/>
      <c r="C23" s="302"/>
      <c r="D23" s="104" t="s">
        <v>389</v>
      </c>
      <c r="E23" s="101"/>
      <c r="F23" s="103" t="s">
        <v>105</v>
      </c>
      <c r="G23" s="150">
        <v>0</v>
      </c>
      <c r="H23" s="151">
        <v>0</v>
      </c>
      <c r="I23" s="151">
        <v>0</v>
      </c>
      <c r="J23" s="151">
        <v>0</v>
      </c>
      <c r="K23" s="151">
        <v>0</v>
      </c>
      <c r="L23" s="151">
        <v>0</v>
      </c>
      <c r="M23" s="151">
        <v>0</v>
      </c>
      <c r="N23" s="151">
        <v>0</v>
      </c>
      <c r="O23" s="151">
        <v>0</v>
      </c>
      <c r="P23" s="151">
        <v>0</v>
      </c>
      <c r="Q23" s="35">
        <f t="shared" si="1"/>
        <v>0</v>
      </c>
      <c r="R23" s="101"/>
      <c r="S23" s="103" t="str">
        <f t="shared" ca="1" si="4"/>
        <v>km</v>
      </c>
      <c r="T23" s="106">
        <v>0</v>
      </c>
      <c r="U23" s="101"/>
      <c r="V23" s="103" t="str">
        <f t="shared" ca="1" si="5"/>
        <v>km</v>
      </c>
      <c r="W23" s="150">
        <v>0</v>
      </c>
      <c r="X23" s="151">
        <v>0</v>
      </c>
      <c r="Y23" s="151">
        <v>0</v>
      </c>
      <c r="Z23" s="151">
        <v>0</v>
      </c>
      <c r="AA23" s="151">
        <v>0</v>
      </c>
      <c r="AB23" s="151">
        <v>0</v>
      </c>
      <c r="AC23" s="151">
        <v>0</v>
      </c>
      <c r="AD23" s="151">
        <v>0</v>
      </c>
      <c r="AE23" s="151">
        <v>0</v>
      </c>
      <c r="AF23" s="151">
        <v>0</v>
      </c>
      <c r="AG23" s="35">
        <f t="shared" si="2"/>
        <v>0</v>
      </c>
      <c r="AH23" s="101"/>
      <c r="AI23" s="103" t="str">
        <f t="shared" ca="1" si="6"/>
        <v>km</v>
      </c>
      <c r="AJ23" s="150">
        <v>0</v>
      </c>
      <c r="AK23" s="151">
        <v>0</v>
      </c>
      <c r="AL23" s="151">
        <v>0</v>
      </c>
      <c r="AM23" s="151">
        <v>0</v>
      </c>
      <c r="AN23" s="151">
        <v>0</v>
      </c>
      <c r="AO23" s="151">
        <v>0</v>
      </c>
      <c r="AP23" s="151">
        <v>0</v>
      </c>
      <c r="AQ23" s="151">
        <v>0</v>
      </c>
      <c r="AR23" s="151">
        <v>0</v>
      </c>
      <c r="AS23" s="151">
        <v>0</v>
      </c>
      <c r="AT23" s="35">
        <f t="shared" si="3"/>
        <v>0</v>
      </c>
      <c r="AU23" s="103" t="str">
        <f t="shared" si="7"/>
        <v>OK</v>
      </c>
    </row>
    <row r="24" spans="1:47" s="112" customFormat="1" ht="14.25">
      <c r="A24" s="298"/>
      <c r="B24" s="300"/>
      <c r="C24" s="302"/>
      <c r="D24" s="104" t="s">
        <v>112</v>
      </c>
      <c r="E24" s="101"/>
      <c r="F24" s="103" t="s">
        <v>105</v>
      </c>
      <c r="G24" s="150">
        <v>0</v>
      </c>
      <c r="H24" s="151">
        <v>0</v>
      </c>
      <c r="I24" s="151">
        <v>0</v>
      </c>
      <c r="J24" s="151">
        <v>0</v>
      </c>
      <c r="K24" s="151">
        <v>0</v>
      </c>
      <c r="L24" s="151">
        <v>0</v>
      </c>
      <c r="M24" s="151">
        <v>0</v>
      </c>
      <c r="N24" s="151">
        <v>0</v>
      </c>
      <c r="O24" s="151">
        <v>0</v>
      </c>
      <c r="P24" s="151">
        <v>0</v>
      </c>
      <c r="Q24" s="35">
        <f t="shared" si="1"/>
        <v>0</v>
      </c>
      <c r="R24" s="101"/>
      <c r="S24" s="103" t="str">
        <f t="shared" ca="1" si="4"/>
        <v>km</v>
      </c>
      <c r="T24" s="106">
        <v>0</v>
      </c>
      <c r="U24" s="101"/>
      <c r="V24" s="103" t="str">
        <f t="shared" ca="1" si="5"/>
        <v>km</v>
      </c>
      <c r="W24" s="150">
        <v>0</v>
      </c>
      <c r="X24" s="151">
        <v>0</v>
      </c>
      <c r="Y24" s="151">
        <v>0</v>
      </c>
      <c r="Z24" s="151">
        <v>0</v>
      </c>
      <c r="AA24" s="151">
        <v>0</v>
      </c>
      <c r="AB24" s="151">
        <v>0</v>
      </c>
      <c r="AC24" s="151">
        <v>0</v>
      </c>
      <c r="AD24" s="151">
        <v>0</v>
      </c>
      <c r="AE24" s="151">
        <v>0</v>
      </c>
      <c r="AF24" s="151">
        <v>0</v>
      </c>
      <c r="AG24" s="35">
        <f t="shared" si="2"/>
        <v>0</v>
      </c>
      <c r="AH24" s="101"/>
      <c r="AI24" s="103" t="str">
        <f t="shared" ca="1" si="6"/>
        <v>km</v>
      </c>
      <c r="AJ24" s="150">
        <v>0</v>
      </c>
      <c r="AK24" s="151">
        <v>0</v>
      </c>
      <c r="AL24" s="151">
        <v>0</v>
      </c>
      <c r="AM24" s="151">
        <v>0</v>
      </c>
      <c r="AN24" s="151">
        <v>0</v>
      </c>
      <c r="AO24" s="151">
        <v>0</v>
      </c>
      <c r="AP24" s="151">
        <v>0</v>
      </c>
      <c r="AQ24" s="151">
        <v>0</v>
      </c>
      <c r="AR24" s="151">
        <v>0</v>
      </c>
      <c r="AS24" s="151">
        <v>0</v>
      </c>
      <c r="AT24" s="35">
        <f t="shared" si="3"/>
        <v>0</v>
      </c>
      <c r="AU24" s="103" t="str">
        <f t="shared" si="7"/>
        <v>OK</v>
      </c>
    </row>
    <row r="25" spans="1:47" s="112" customFormat="1" ht="14.25">
      <c r="A25" s="298"/>
      <c r="B25" s="300"/>
      <c r="C25" s="302"/>
      <c r="D25" s="104" t="s">
        <v>111</v>
      </c>
      <c r="E25" s="101"/>
      <c r="F25" s="103" t="s">
        <v>105</v>
      </c>
      <c r="G25" s="150">
        <v>0</v>
      </c>
      <c r="H25" s="151">
        <v>0</v>
      </c>
      <c r="I25" s="151">
        <v>0</v>
      </c>
      <c r="J25" s="151">
        <v>0</v>
      </c>
      <c r="K25" s="151">
        <v>0</v>
      </c>
      <c r="L25" s="151">
        <v>0</v>
      </c>
      <c r="M25" s="151">
        <v>0</v>
      </c>
      <c r="N25" s="151">
        <v>0</v>
      </c>
      <c r="O25" s="151">
        <v>0</v>
      </c>
      <c r="P25" s="151">
        <v>0</v>
      </c>
      <c r="Q25" s="35">
        <f t="shared" si="1"/>
        <v>0</v>
      </c>
      <c r="R25" s="101"/>
      <c r="S25" s="103" t="str">
        <f t="shared" ca="1" si="4"/>
        <v>km</v>
      </c>
      <c r="T25" s="106">
        <v>0</v>
      </c>
      <c r="U25" s="101"/>
      <c r="V25" s="103" t="str">
        <f t="shared" ca="1" si="5"/>
        <v>km</v>
      </c>
      <c r="W25" s="150">
        <v>0</v>
      </c>
      <c r="X25" s="151">
        <v>0</v>
      </c>
      <c r="Y25" s="151">
        <v>0</v>
      </c>
      <c r="Z25" s="151">
        <v>0</v>
      </c>
      <c r="AA25" s="151">
        <v>0</v>
      </c>
      <c r="AB25" s="151">
        <v>0</v>
      </c>
      <c r="AC25" s="151">
        <v>0</v>
      </c>
      <c r="AD25" s="151">
        <v>0</v>
      </c>
      <c r="AE25" s="151">
        <v>0</v>
      </c>
      <c r="AF25" s="151">
        <v>0</v>
      </c>
      <c r="AG25" s="35">
        <f t="shared" si="2"/>
        <v>0</v>
      </c>
      <c r="AH25" s="101"/>
      <c r="AI25" s="103" t="str">
        <f t="shared" ca="1" si="6"/>
        <v>km</v>
      </c>
      <c r="AJ25" s="150">
        <v>0</v>
      </c>
      <c r="AK25" s="151">
        <v>0</v>
      </c>
      <c r="AL25" s="151">
        <v>0</v>
      </c>
      <c r="AM25" s="151">
        <v>0</v>
      </c>
      <c r="AN25" s="151">
        <v>0</v>
      </c>
      <c r="AO25" s="151">
        <v>0</v>
      </c>
      <c r="AP25" s="151">
        <v>0</v>
      </c>
      <c r="AQ25" s="151">
        <v>0</v>
      </c>
      <c r="AR25" s="151">
        <v>0</v>
      </c>
      <c r="AS25" s="151">
        <v>0</v>
      </c>
      <c r="AT25" s="35">
        <f t="shared" si="3"/>
        <v>0</v>
      </c>
      <c r="AU25" s="103" t="str">
        <f t="shared" si="7"/>
        <v>OK</v>
      </c>
    </row>
    <row r="26" spans="1:47" s="112" customFormat="1" ht="14.25">
      <c r="A26" s="298"/>
      <c r="B26" s="300"/>
      <c r="C26" s="302"/>
      <c r="D26" s="104" t="s">
        <v>390</v>
      </c>
      <c r="E26" s="101"/>
      <c r="F26" s="103" t="s">
        <v>105</v>
      </c>
      <c r="G26" s="150">
        <v>0</v>
      </c>
      <c r="H26" s="151">
        <v>0</v>
      </c>
      <c r="I26" s="151">
        <v>0</v>
      </c>
      <c r="J26" s="151">
        <v>0</v>
      </c>
      <c r="K26" s="151">
        <v>0</v>
      </c>
      <c r="L26" s="151">
        <v>0</v>
      </c>
      <c r="M26" s="151">
        <v>0</v>
      </c>
      <c r="N26" s="151">
        <v>0</v>
      </c>
      <c r="O26" s="151">
        <v>0</v>
      </c>
      <c r="P26" s="151">
        <v>0</v>
      </c>
      <c r="Q26" s="35">
        <f t="shared" si="1"/>
        <v>0</v>
      </c>
      <c r="R26" s="101"/>
      <c r="S26" s="103" t="str">
        <f t="shared" ca="1" si="4"/>
        <v>km</v>
      </c>
      <c r="T26" s="106">
        <v>0</v>
      </c>
      <c r="U26" s="101"/>
      <c r="V26" s="103" t="str">
        <f t="shared" ca="1" si="5"/>
        <v>km</v>
      </c>
      <c r="W26" s="150">
        <v>0</v>
      </c>
      <c r="X26" s="151">
        <v>0</v>
      </c>
      <c r="Y26" s="151">
        <v>0</v>
      </c>
      <c r="Z26" s="151">
        <v>0</v>
      </c>
      <c r="AA26" s="151">
        <v>0</v>
      </c>
      <c r="AB26" s="151">
        <v>0</v>
      </c>
      <c r="AC26" s="151">
        <v>0</v>
      </c>
      <c r="AD26" s="151">
        <v>0</v>
      </c>
      <c r="AE26" s="151">
        <v>0</v>
      </c>
      <c r="AF26" s="151">
        <v>0</v>
      </c>
      <c r="AG26" s="35">
        <f t="shared" si="2"/>
        <v>0</v>
      </c>
      <c r="AH26" s="101"/>
      <c r="AI26" s="103" t="str">
        <f t="shared" ca="1" si="6"/>
        <v>km</v>
      </c>
      <c r="AJ26" s="150">
        <v>0</v>
      </c>
      <c r="AK26" s="151">
        <v>0</v>
      </c>
      <c r="AL26" s="151">
        <v>0</v>
      </c>
      <c r="AM26" s="151">
        <v>0</v>
      </c>
      <c r="AN26" s="151">
        <v>0</v>
      </c>
      <c r="AO26" s="151">
        <v>0</v>
      </c>
      <c r="AP26" s="151">
        <v>0</v>
      </c>
      <c r="AQ26" s="151">
        <v>0</v>
      </c>
      <c r="AR26" s="151">
        <v>0</v>
      </c>
      <c r="AS26" s="151">
        <v>0</v>
      </c>
      <c r="AT26" s="35">
        <f t="shared" si="3"/>
        <v>0</v>
      </c>
      <c r="AU26" s="103" t="str">
        <f t="shared" si="7"/>
        <v>OK</v>
      </c>
    </row>
    <row r="27" spans="1:47" s="112" customFormat="1" ht="14.25">
      <c r="A27" s="298"/>
      <c r="B27" s="300"/>
      <c r="C27" s="302"/>
      <c r="D27" s="104" t="s">
        <v>110</v>
      </c>
      <c r="E27" s="101"/>
      <c r="F27" s="103" t="s">
        <v>105</v>
      </c>
      <c r="G27" s="150">
        <v>0</v>
      </c>
      <c r="H27" s="151">
        <v>0</v>
      </c>
      <c r="I27" s="151">
        <v>0</v>
      </c>
      <c r="J27" s="151">
        <v>0</v>
      </c>
      <c r="K27" s="151">
        <v>0</v>
      </c>
      <c r="L27" s="151">
        <v>0</v>
      </c>
      <c r="M27" s="151">
        <v>0</v>
      </c>
      <c r="N27" s="151">
        <v>0</v>
      </c>
      <c r="O27" s="151">
        <v>0</v>
      </c>
      <c r="P27" s="151">
        <v>0</v>
      </c>
      <c r="Q27" s="35">
        <f t="shared" si="1"/>
        <v>0</v>
      </c>
      <c r="R27" s="101"/>
      <c r="S27" s="103" t="str">
        <f t="shared" ca="1" si="4"/>
        <v>km</v>
      </c>
      <c r="T27" s="106">
        <v>0</v>
      </c>
      <c r="U27" s="101"/>
      <c r="V27" s="103" t="str">
        <f t="shared" ca="1" si="5"/>
        <v>km</v>
      </c>
      <c r="W27" s="150">
        <v>0</v>
      </c>
      <c r="X27" s="151">
        <v>0</v>
      </c>
      <c r="Y27" s="151">
        <v>0</v>
      </c>
      <c r="Z27" s="151">
        <v>0</v>
      </c>
      <c r="AA27" s="151">
        <v>0</v>
      </c>
      <c r="AB27" s="151">
        <v>0</v>
      </c>
      <c r="AC27" s="151">
        <v>0</v>
      </c>
      <c r="AD27" s="151">
        <v>0</v>
      </c>
      <c r="AE27" s="151">
        <v>0</v>
      </c>
      <c r="AF27" s="151">
        <v>0</v>
      </c>
      <c r="AG27" s="35">
        <f t="shared" si="2"/>
        <v>0</v>
      </c>
      <c r="AH27" s="101"/>
      <c r="AI27" s="103" t="str">
        <f t="shared" ca="1" si="6"/>
        <v>km</v>
      </c>
      <c r="AJ27" s="150">
        <v>0</v>
      </c>
      <c r="AK27" s="151">
        <v>0</v>
      </c>
      <c r="AL27" s="151">
        <v>0</v>
      </c>
      <c r="AM27" s="151">
        <v>0</v>
      </c>
      <c r="AN27" s="151">
        <v>0</v>
      </c>
      <c r="AO27" s="151">
        <v>0</v>
      </c>
      <c r="AP27" s="151">
        <v>0</v>
      </c>
      <c r="AQ27" s="151">
        <v>0</v>
      </c>
      <c r="AR27" s="151">
        <v>0</v>
      </c>
      <c r="AS27" s="151">
        <v>0</v>
      </c>
      <c r="AT27" s="35">
        <f t="shared" si="3"/>
        <v>0</v>
      </c>
      <c r="AU27" s="103" t="str">
        <f t="shared" si="7"/>
        <v>OK</v>
      </c>
    </row>
    <row r="28" spans="1:47" s="112" customFormat="1" ht="14.25">
      <c r="A28" s="298"/>
      <c r="B28" s="300"/>
      <c r="C28" s="302"/>
      <c r="D28" s="104" t="str">
        <f>'N1.1_Intervention_Definitions'!A17</f>
        <v>Indirect Intervention</v>
      </c>
      <c r="E28" s="101"/>
      <c r="F28" s="103" t="s">
        <v>105</v>
      </c>
      <c r="G28" s="150">
        <v>0</v>
      </c>
      <c r="H28" s="151">
        <v>0</v>
      </c>
      <c r="I28" s="151">
        <v>0</v>
      </c>
      <c r="J28" s="151">
        <v>0</v>
      </c>
      <c r="K28" s="151">
        <v>0</v>
      </c>
      <c r="L28" s="151">
        <v>0</v>
      </c>
      <c r="M28" s="151">
        <v>0</v>
      </c>
      <c r="N28" s="151">
        <v>0</v>
      </c>
      <c r="O28" s="151">
        <v>0</v>
      </c>
      <c r="P28" s="151">
        <v>0</v>
      </c>
      <c r="Q28" s="35">
        <f t="shared" si="1"/>
        <v>0</v>
      </c>
      <c r="R28" s="101"/>
      <c r="S28" s="103" t="str">
        <f t="shared" ca="1" si="4"/>
        <v>km</v>
      </c>
      <c r="T28" s="106">
        <v>0</v>
      </c>
      <c r="U28" s="101"/>
      <c r="V28" s="103" t="str">
        <f t="shared" ca="1" si="5"/>
        <v>km</v>
      </c>
      <c r="W28" s="150">
        <v>0</v>
      </c>
      <c r="X28" s="151">
        <v>0</v>
      </c>
      <c r="Y28" s="151">
        <v>0</v>
      </c>
      <c r="Z28" s="151">
        <v>0</v>
      </c>
      <c r="AA28" s="151">
        <v>0</v>
      </c>
      <c r="AB28" s="151">
        <v>0</v>
      </c>
      <c r="AC28" s="151">
        <v>0</v>
      </c>
      <c r="AD28" s="151">
        <v>0</v>
      </c>
      <c r="AE28" s="151">
        <v>0</v>
      </c>
      <c r="AF28" s="151">
        <v>0</v>
      </c>
      <c r="AG28" s="35">
        <f t="shared" si="2"/>
        <v>0</v>
      </c>
      <c r="AH28" s="101"/>
      <c r="AI28" s="103" t="str">
        <f t="shared" ca="1" si="6"/>
        <v>km</v>
      </c>
      <c r="AJ28" s="150">
        <v>0</v>
      </c>
      <c r="AK28" s="151">
        <v>0</v>
      </c>
      <c r="AL28" s="151">
        <v>0</v>
      </c>
      <c r="AM28" s="151">
        <v>0</v>
      </c>
      <c r="AN28" s="151">
        <v>0</v>
      </c>
      <c r="AO28" s="151">
        <v>0</v>
      </c>
      <c r="AP28" s="151">
        <v>0</v>
      </c>
      <c r="AQ28" s="151">
        <v>0</v>
      </c>
      <c r="AR28" s="151">
        <v>0</v>
      </c>
      <c r="AS28" s="151">
        <v>0</v>
      </c>
      <c r="AT28" s="35">
        <f t="shared" si="3"/>
        <v>0</v>
      </c>
      <c r="AU28" s="103" t="str">
        <f t="shared" si="7"/>
        <v>OK</v>
      </c>
    </row>
    <row r="29" spans="1:47" s="112" customFormat="1" ht="14.25">
      <c r="A29" s="298"/>
      <c r="B29" s="300"/>
      <c r="C29" s="302"/>
      <c r="D29" s="104" t="s">
        <v>109</v>
      </c>
      <c r="E29" s="101"/>
      <c r="F29" s="103" t="s">
        <v>105</v>
      </c>
      <c r="G29" s="34"/>
      <c r="H29" s="34"/>
      <c r="I29" s="34"/>
      <c r="J29" s="34"/>
      <c r="K29" s="34"/>
      <c r="L29" s="34"/>
      <c r="M29" s="34"/>
      <c r="N29" s="34"/>
      <c r="O29" s="34"/>
      <c r="P29" s="34"/>
      <c r="Q29" s="35">
        <f t="shared" si="1"/>
        <v>0</v>
      </c>
      <c r="R29" s="101"/>
      <c r="S29" s="103" t="str">
        <f t="shared" ca="1" si="4"/>
        <v>km</v>
      </c>
      <c r="T29" s="34"/>
      <c r="U29" s="101"/>
      <c r="V29" s="103" t="str">
        <f t="shared" ca="1" si="5"/>
        <v>km</v>
      </c>
      <c r="W29" s="34"/>
      <c r="X29" s="34"/>
      <c r="Y29" s="34"/>
      <c r="Z29" s="34"/>
      <c r="AA29" s="34"/>
      <c r="AB29" s="34"/>
      <c r="AC29" s="34"/>
      <c r="AD29" s="34"/>
      <c r="AE29" s="34"/>
      <c r="AF29" s="34"/>
      <c r="AG29" s="35">
        <f t="shared" si="2"/>
        <v>0</v>
      </c>
      <c r="AH29" s="101"/>
      <c r="AI29" s="103" t="str">
        <f t="shared" ca="1" si="6"/>
        <v>km</v>
      </c>
      <c r="AJ29" s="34"/>
      <c r="AK29" s="34"/>
      <c r="AL29" s="34"/>
      <c r="AM29" s="34"/>
      <c r="AN29" s="34"/>
      <c r="AO29" s="34"/>
      <c r="AP29" s="34"/>
      <c r="AQ29" s="34"/>
      <c r="AR29" s="34"/>
      <c r="AS29" s="34"/>
      <c r="AT29" s="35">
        <f t="shared" si="3"/>
        <v>0</v>
      </c>
      <c r="AU29" s="103" t="str">
        <f t="shared" si="7"/>
        <v>OK</v>
      </c>
    </row>
    <row r="30" spans="1:47" s="112" customFormat="1" ht="14.25">
      <c r="A30" s="298"/>
      <c r="B30" s="300"/>
      <c r="C30" s="302"/>
      <c r="D30" s="104" t="s">
        <v>108</v>
      </c>
      <c r="E30" s="101"/>
      <c r="F30" s="103" t="s">
        <v>105</v>
      </c>
      <c r="G30" s="34"/>
      <c r="H30" s="34"/>
      <c r="I30" s="34"/>
      <c r="J30" s="34"/>
      <c r="K30" s="34"/>
      <c r="L30" s="34"/>
      <c r="M30" s="34"/>
      <c r="N30" s="34"/>
      <c r="O30" s="34"/>
      <c r="P30" s="34"/>
      <c r="Q30" s="35">
        <f t="shared" si="1"/>
        <v>0</v>
      </c>
      <c r="R30" s="101"/>
      <c r="S30" s="103" t="str">
        <f t="shared" ca="1" si="4"/>
        <v>km</v>
      </c>
      <c r="T30" s="34"/>
      <c r="U30" s="101"/>
      <c r="V30" s="103" t="str">
        <f t="shared" ca="1" si="5"/>
        <v>km</v>
      </c>
      <c r="W30" s="34"/>
      <c r="X30" s="34"/>
      <c r="Y30" s="34"/>
      <c r="Z30" s="34"/>
      <c r="AA30" s="34"/>
      <c r="AB30" s="34"/>
      <c r="AC30" s="34"/>
      <c r="AD30" s="34"/>
      <c r="AE30" s="34"/>
      <c r="AF30" s="34"/>
      <c r="AG30" s="35">
        <f t="shared" si="2"/>
        <v>0</v>
      </c>
      <c r="AH30" s="101"/>
      <c r="AI30" s="103" t="str">
        <f t="shared" ca="1" si="6"/>
        <v>km</v>
      </c>
      <c r="AJ30" s="34"/>
      <c r="AK30" s="34"/>
      <c r="AL30" s="34"/>
      <c r="AM30" s="34"/>
      <c r="AN30" s="34"/>
      <c r="AO30" s="34"/>
      <c r="AP30" s="34"/>
      <c r="AQ30" s="34"/>
      <c r="AR30" s="34"/>
      <c r="AS30" s="34"/>
      <c r="AT30" s="35">
        <f t="shared" si="3"/>
        <v>0</v>
      </c>
      <c r="AU30" s="103" t="str">
        <f t="shared" si="7"/>
        <v>OK</v>
      </c>
    </row>
    <row r="31" spans="1:47" s="112" customFormat="1" ht="14.25">
      <c r="A31" s="298"/>
      <c r="B31" s="300"/>
      <c r="C31" s="302"/>
      <c r="D31" s="104" t="s">
        <v>58</v>
      </c>
      <c r="E31" s="101"/>
      <c r="F31" s="103" t="s">
        <v>105</v>
      </c>
      <c r="G31" s="34"/>
      <c r="H31" s="34"/>
      <c r="I31" s="34"/>
      <c r="J31" s="34"/>
      <c r="K31" s="34"/>
      <c r="L31" s="34"/>
      <c r="M31" s="34"/>
      <c r="N31" s="34"/>
      <c r="O31" s="34"/>
      <c r="P31" s="34"/>
      <c r="Q31" s="35">
        <f t="shared" si="1"/>
        <v>0</v>
      </c>
      <c r="R31" s="101"/>
      <c r="S31" s="103" t="str">
        <f t="shared" ca="1" si="4"/>
        <v>km</v>
      </c>
      <c r="T31" s="34"/>
      <c r="U31" s="101"/>
      <c r="V31" s="103" t="str">
        <f t="shared" ca="1" si="5"/>
        <v>km</v>
      </c>
      <c r="W31" s="34"/>
      <c r="X31" s="34"/>
      <c r="Y31" s="34"/>
      <c r="Z31" s="34"/>
      <c r="AA31" s="34"/>
      <c r="AB31" s="34"/>
      <c r="AC31" s="34"/>
      <c r="AD31" s="34"/>
      <c r="AE31" s="34"/>
      <c r="AF31" s="34"/>
      <c r="AG31" s="35">
        <f t="shared" si="2"/>
        <v>0</v>
      </c>
      <c r="AH31" s="101"/>
      <c r="AI31" s="103" t="str">
        <f t="shared" ca="1" si="6"/>
        <v>km</v>
      </c>
      <c r="AJ31" s="34"/>
      <c r="AK31" s="34"/>
      <c r="AL31" s="34"/>
      <c r="AM31" s="34"/>
      <c r="AN31" s="34"/>
      <c r="AO31" s="34"/>
      <c r="AP31" s="34"/>
      <c r="AQ31" s="34"/>
      <c r="AR31" s="34"/>
      <c r="AS31" s="34"/>
      <c r="AT31" s="35">
        <f t="shared" si="3"/>
        <v>0</v>
      </c>
      <c r="AU31" s="103" t="str">
        <f t="shared" si="7"/>
        <v>OK</v>
      </c>
    </row>
    <row r="32" spans="1:47" s="112" customFormat="1" ht="14.25">
      <c r="A32" s="298"/>
      <c r="B32" s="300"/>
      <c r="C32" s="302"/>
      <c r="D32" s="104" t="s">
        <v>107</v>
      </c>
      <c r="E32" s="101"/>
      <c r="F32" s="103" t="s">
        <v>105</v>
      </c>
      <c r="G32" s="34"/>
      <c r="H32" s="34"/>
      <c r="I32" s="34"/>
      <c r="J32" s="34"/>
      <c r="K32" s="34"/>
      <c r="L32" s="34"/>
      <c r="M32" s="34"/>
      <c r="N32" s="34"/>
      <c r="O32" s="34"/>
      <c r="P32" s="34"/>
      <c r="Q32" s="35">
        <f t="shared" si="1"/>
        <v>0</v>
      </c>
      <c r="R32" s="101"/>
      <c r="S32" s="103" t="str">
        <f t="shared" ca="1" si="4"/>
        <v>km</v>
      </c>
      <c r="T32" s="34"/>
      <c r="U32" s="101"/>
      <c r="V32" s="103" t="str">
        <f t="shared" ca="1" si="5"/>
        <v>km</v>
      </c>
      <c r="W32" s="34"/>
      <c r="X32" s="34"/>
      <c r="Y32" s="34"/>
      <c r="Z32" s="34"/>
      <c r="AA32" s="34"/>
      <c r="AB32" s="34"/>
      <c r="AC32" s="34"/>
      <c r="AD32" s="34"/>
      <c r="AE32" s="34"/>
      <c r="AF32" s="34"/>
      <c r="AG32" s="35">
        <f t="shared" si="2"/>
        <v>0</v>
      </c>
      <c r="AH32" s="101"/>
      <c r="AI32" s="103" t="str">
        <f t="shared" ca="1" si="6"/>
        <v>km</v>
      </c>
      <c r="AJ32" s="34"/>
      <c r="AK32" s="34"/>
      <c r="AL32" s="34"/>
      <c r="AM32" s="34"/>
      <c r="AN32" s="34"/>
      <c r="AO32" s="34"/>
      <c r="AP32" s="34"/>
      <c r="AQ32" s="34"/>
      <c r="AR32" s="34"/>
      <c r="AS32" s="34"/>
      <c r="AT32" s="35">
        <f t="shared" si="3"/>
        <v>0</v>
      </c>
      <c r="AU32" s="103" t="str">
        <f t="shared" si="7"/>
        <v>OK</v>
      </c>
    </row>
    <row r="33" spans="1:47" s="112" customFormat="1" ht="14.25">
      <c r="A33" s="298"/>
      <c r="B33" s="300"/>
      <c r="C33" s="302"/>
      <c r="D33" s="104" t="s">
        <v>106</v>
      </c>
      <c r="E33" s="101"/>
      <c r="F33" s="103" t="s">
        <v>105</v>
      </c>
      <c r="G33" s="150">
        <v>0</v>
      </c>
      <c r="H33" s="151">
        <v>0</v>
      </c>
      <c r="I33" s="151">
        <v>0</v>
      </c>
      <c r="J33" s="151">
        <v>0</v>
      </c>
      <c r="K33" s="151">
        <v>0</v>
      </c>
      <c r="L33" s="151">
        <v>0</v>
      </c>
      <c r="M33" s="151">
        <v>0</v>
      </c>
      <c r="N33" s="151">
        <v>0</v>
      </c>
      <c r="O33" s="151">
        <v>0</v>
      </c>
      <c r="P33" s="151">
        <v>0</v>
      </c>
      <c r="Q33" s="35">
        <f t="shared" si="1"/>
        <v>0</v>
      </c>
      <c r="R33" s="101"/>
      <c r="S33" s="103" t="str">
        <f t="shared" ca="1" si="4"/>
        <v>km</v>
      </c>
      <c r="T33" s="106">
        <v>0</v>
      </c>
      <c r="U33" s="101"/>
      <c r="V33" s="103" t="str">
        <f t="shared" ca="1" si="5"/>
        <v>km</v>
      </c>
      <c r="W33" s="150">
        <v>0</v>
      </c>
      <c r="X33" s="151">
        <v>0</v>
      </c>
      <c r="Y33" s="151">
        <v>0</v>
      </c>
      <c r="Z33" s="151">
        <v>0</v>
      </c>
      <c r="AA33" s="151">
        <v>0</v>
      </c>
      <c r="AB33" s="151">
        <v>0</v>
      </c>
      <c r="AC33" s="151">
        <v>0</v>
      </c>
      <c r="AD33" s="151">
        <v>0</v>
      </c>
      <c r="AE33" s="151">
        <v>0</v>
      </c>
      <c r="AF33" s="151">
        <v>0</v>
      </c>
      <c r="AG33" s="35">
        <f t="shared" si="2"/>
        <v>0</v>
      </c>
      <c r="AH33" s="101"/>
      <c r="AI33" s="103" t="str">
        <f t="shared" ca="1" si="6"/>
        <v>km</v>
      </c>
      <c r="AJ33" s="150">
        <v>0</v>
      </c>
      <c r="AK33" s="151">
        <v>0</v>
      </c>
      <c r="AL33" s="151">
        <v>0</v>
      </c>
      <c r="AM33" s="151">
        <v>0</v>
      </c>
      <c r="AN33" s="151">
        <v>0</v>
      </c>
      <c r="AO33" s="151">
        <v>0</v>
      </c>
      <c r="AP33" s="151">
        <v>0</v>
      </c>
      <c r="AQ33" s="151">
        <v>0</v>
      </c>
      <c r="AR33" s="151">
        <v>0</v>
      </c>
      <c r="AS33" s="151">
        <v>0</v>
      </c>
      <c r="AT33" s="35">
        <f t="shared" si="3"/>
        <v>0</v>
      </c>
      <c r="AU33" s="103" t="str">
        <f t="shared" si="7"/>
        <v>OK</v>
      </c>
    </row>
    <row r="34" spans="1:47" s="112" customFormat="1" ht="14.25">
      <c r="A34" s="298"/>
      <c r="B34" s="301"/>
      <c r="C34" s="105" t="s">
        <v>393</v>
      </c>
      <c r="D34" s="104"/>
      <c r="E34" s="101"/>
      <c r="F34" s="103" t="s">
        <v>105</v>
      </c>
      <c r="G34" s="35">
        <f t="shared" ref="G34:P34" si="8">SUM(G16:G33)</f>
        <v>0.41724576199510133</v>
      </c>
      <c r="H34" s="35">
        <f t="shared" si="8"/>
        <v>18.629841209056966</v>
      </c>
      <c r="I34" s="35">
        <f t="shared" si="8"/>
        <v>3.9041221367130667</v>
      </c>
      <c r="J34" s="35">
        <f t="shared" si="8"/>
        <v>13.716628206257106</v>
      </c>
      <c r="K34" s="35">
        <f t="shared" si="8"/>
        <v>44.647170240894781</v>
      </c>
      <c r="L34" s="35">
        <f t="shared" si="8"/>
        <v>18.366315231471003</v>
      </c>
      <c r="M34" s="35">
        <f t="shared" si="8"/>
        <v>7.3156337648410394</v>
      </c>
      <c r="N34" s="35">
        <f t="shared" si="8"/>
        <v>0</v>
      </c>
      <c r="O34" s="35">
        <f t="shared" si="8"/>
        <v>0</v>
      </c>
      <c r="P34" s="35">
        <f t="shared" si="8"/>
        <v>0</v>
      </c>
      <c r="Q34" s="94">
        <f t="shared" si="1"/>
        <v>106.99695655122906</v>
      </c>
      <c r="R34" s="101"/>
      <c r="S34" s="103" t="str">
        <f t="shared" ca="1" si="4"/>
        <v>km</v>
      </c>
      <c r="T34" s="103"/>
      <c r="U34" s="101"/>
      <c r="V34" s="103" t="str">
        <f t="shared" ca="1" si="5"/>
        <v>km</v>
      </c>
      <c r="W34" s="35">
        <f t="shared" ref="W34:AF34" si="9">SUM(W16:W33)</f>
        <v>34.563100000000006</v>
      </c>
      <c r="X34" s="35">
        <f t="shared" si="9"/>
        <v>530.73729999999989</v>
      </c>
      <c r="Y34" s="35">
        <f t="shared" si="9"/>
        <v>36.346399999999988</v>
      </c>
      <c r="Z34" s="35">
        <f t="shared" si="9"/>
        <v>85.0154</v>
      </c>
      <c r="AA34" s="35">
        <f t="shared" si="9"/>
        <v>241.98609999999988</v>
      </c>
      <c r="AB34" s="35">
        <f t="shared" si="9"/>
        <v>72.848600000000118</v>
      </c>
      <c r="AC34" s="35">
        <f t="shared" si="9"/>
        <v>24.544300000000003</v>
      </c>
      <c r="AD34" s="35">
        <f t="shared" si="9"/>
        <v>0</v>
      </c>
      <c r="AE34" s="35">
        <f t="shared" si="9"/>
        <v>0</v>
      </c>
      <c r="AF34" s="35">
        <f t="shared" si="9"/>
        <v>0</v>
      </c>
      <c r="AG34" s="94">
        <f>SUM(W34:AF34)</f>
        <v>1026.0411999999999</v>
      </c>
      <c r="AH34" s="101"/>
      <c r="AI34" s="103" t="str">
        <f t="shared" ca="1" si="6"/>
        <v>km</v>
      </c>
      <c r="AJ34" s="35">
        <f t="shared" ref="AJ34:AS34" si="10">SUM(AJ16:AJ33)</f>
        <v>211.77149999999989</v>
      </c>
      <c r="AK34" s="35">
        <f t="shared" si="10"/>
        <v>221.05399999999986</v>
      </c>
      <c r="AL34" s="35">
        <f t="shared" si="10"/>
        <v>0</v>
      </c>
      <c r="AM34" s="35">
        <f t="shared" si="10"/>
        <v>0.6895</v>
      </c>
      <c r="AN34" s="35">
        <f t="shared" si="10"/>
        <v>0</v>
      </c>
      <c r="AO34" s="35">
        <f t="shared" si="10"/>
        <v>19.707199999999993</v>
      </c>
      <c r="AP34" s="35">
        <f t="shared" si="10"/>
        <v>446.64939999999962</v>
      </c>
      <c r="AQ34" s="35">
        <f t="shared" si="10"/>
        <v>0</v>
      </c>
      <c r="AR34" s="35">
        <f t="shared" si="10"/>
        <v>126.16960000000014</v>
      </c>
      <c r="AS34" s="35">
        <f t="shared" si="10"/>
        <v>0</v>
      </c>
      <c r="AT34" s="94">
        <f>SUM(AJ34:AS34)</f>
        <v>1026.0411999999994</v>
      </c>
      <c r="AU34" s="103" t="str">
        <f t="shared" si="7"/>
        <v>OK</v>
      </c>
    </row>
    <row r="35" spans="1:47" ht="15" thickBot="1">
      <c r="A35" s="299" t="s">
        <v>25</v>
      </c>
      <c r="B35" s="299" t="s">
        <v>385</v>
      </c>
      <c r="C35" s="111"/>
      <c r="D35" s="104"/>
      <c r="F35" s="110" t="s">
        <v>53</v>
      </c>
      <c r="G35" s="109" t="s">
        <v>14</v>
      </c>
      <c r="H35" s="21" t="s">
        <v>15</v>
      </c>
      <c r="I35" s="22" t="s">
        <v>16</v>
      </c>
      <c r="J35" s="23" t="s">
        <v>17</v>
      </c>
      <c r="K35" s="24" t="s">
        <v>18</v>
      </c>
      <c r="L35" s="25" t="s">
        <v>19</v>
      </c>
      <c r="M35" s="26" t="s">
        <v>20</v>
      </c>
      <c r="N35" s="29" t="s">
        <v>21</v>
      </c>
      <c r="O35" s="27" t="s">
        <v>22</v>
      </c>
      <c r="P35" s="31" t="s">
        <v>23</v>
      </c>
      <c r="Q35" s="108" t="s">
        <v>29</v>
      </c>
      <c r="S35" s="110" t="s">
        <v>53</v>
      </c>
      <c r="T35" s="110" t="s">
        <v>94</v>
      </c>
      <c r="V35" s="110" t="s">
        <v>53</v>
      </c>
      <c r="W35" s="109" t="s">
        <v>14</v>
      </c>
      <c r="X35" s="21" t="s">
        <v>15</v>
      </c>
      <c r="Y35" s="22" t="s">
        <v>16</v>
      </c>
      <c r="Z35" s="23" t="s">
        <v>17</v>
      </c>
      <c r="AA35" s="24" t="s">
        <v>18</v>
      </c>
      <c r="AB35" s="25" t="s">
        <v>19</v>
      </c>
      <c r="AC35" s="26" t="s">
        <v>20</v>
      </c>
      <c r="AD35" s="29" t="s">
        <v>21</v>
      </c>
      <c r="AE35" s="27" t="s">
        <v>22</v>
      </c>
      <c r="AF35" s="31" t="s">
        <v>23</v>
      </c>
      <c r="AG35" s="108" t="s">
        <v>29</v>
      </c>
      <c r="AI35" s="110" t="s">
        <v>53</v>
      </c>
      <c r="AJ35" s="109" t="s">
        <v>5</v>
      </c>
      <c r="AK35" s="21" t="s">
        <v>6</v>
      </c>
      <c r="AL35" s="22" t="s">
        <v>7</v>
      </c>
      <c r="AM35" s="23" t="s">
        <v>8</v>
      </c>
      <c r="AN35" s="24" t="s">
        <v>9</v>
      </c>
      <c r="AO35" s="25" t="s">
        <v>116</v>
      </c>
      <c r="AP35" s="26" t="s">
        <v>117</v>
      </c>
      <c r="AQ35" s="29" t="s">
        <v>118</v>
      </c>
      <c r="AR35" s="27" t="s">
        <v>119</v>
      </c>
      <c r="AS35" s="31" t="s">
        <v>120</v>
      </c>
      <c r="AT35" s="108" t="s">
        <v>29</v>
      </c>
      <c r="AU35" s="108" t="s">
        <v>47</v>
      </c>
    </row>
    <row r="36" spans="1:47" ht="14.25">
      <c r="A36" s="300"/>
      <c r="B36" s="300"/>
      <c r="C36" s="107" t="s">
        <v>394</v>
      </c>
      <c r="D36" s="104"/>
      <c r="F36" s="103" t="s">
        <v>205</v>
      </c>
      <c r="G36" s="103"/>
      <c r="H36" s="103"/>
      <c r="I36" s="103"/>
      <c r="J36" s="103"/>
      <c r="K36" s="103"/>
      <c r="L36" s="103"/>
      <c r="M36" s="103"/>
      <c r="N36" s="103"/>
      <c r="O36" s="103"/>
      <c r="P36" s="151">
        <v>2861.4967624997562</v>
      </c>
      <c r="Q36" s="35">
        <f t="shared" ref="Q36:Q54" si="11">SUM(G36:P36)</f>
        <v>2861.4967624997562</v>
      </c>
      <c r="S36" s="103"/>
      <c r="T36" s="34"/>
      <c r="V36" s="103"/>
      <c r="W36" s="34"/>
      <c r="X36" s="34"/>
      <c r="Y36" s="34"/>
      <c r="Z36" s="34"/>
      <c r="AA36" s="34"/>
      <c r="AB36" s="34"/>
      <c r="AC36" s="34"/>
      <c r="AD36" s="34"/>
      <c r="AE36" s="34"/>
      <c r="AF36" s="34"/>
      <c r="AG36" s="35">
        <f t="shared" ref="AG36:AG55" si="12">SUM(W36:AF36)</f>
        <v>0</v>
      </c>
      <c r="AI36" s="103"/>
      <c r="AJ36" s="34"/>
      <c r="AK36" s="34"/>
      <c r="AL36" s="34"/>
      <c r="AM36" s="34"/>
      <c r="AN36" s="34"/>
      <c r="AO36" s="34"/>
      <c r="AP36" s="34"/>
      <c r="AQ36" s="34"/>
      <c r="AR36" s="34"/>
      <c r="AS36" s="34"/>
      <c r="AT36" s="35">
        <f t="shared" ref="AT36:AT55" si="13">SUM(AJ36:AS36)</f>
        <v>0</v>
      </c>
      <c r="AU36" s="103"/>
    </row>
    <row r="37" spans="1:47" ht="14.25">
      <c r="A37" s="300"/>
      <c r="B37" s="300"/>
      <c r="C37" s="105" t="s">
        <v>223</v>
      </c>
      <c r="D37" s="104"/>
      <c r="F37" s="103" t="s">
        <v>105</v>
      </c>
      <c r="G37" s="35">
        <f>G34</f>
        <v>0.41724576199510133</v>
      </c>
      <c r="H37" s="35">
        <f t="shared" ref="H37:P37" si="14">H34</f>
        <v>18.629841209056966</v>
      </c>
      <c r="I37" s="35">
        <f t="shared" si="14"/>
        <v>3.9041221367130667</v>
      </c>
      <c r="J37" s="35">
        <f t="shared" si="14"/>
        <v>13.716628206257106</v>
      </c>
      <c r="K37" s="35">
        <f t="shared" si="14"/>
        <v>44.647170240894781</v>
      </c>
      <c r="L37" s="35">
        <f t="shared" si="14"/>
        <v>18.366315231471003</v>
      </c>
      <c r="M37" s="35">
        <f t="shared" si="14"/>
        <v>7.3156337648410394</v>
      </c>
      <c r="N37" s="35">
        <f t="shared" si="14"/>
        <v>0</v>
      </c>
      <c r="O37" s="35">
        <f t="shared" si="14"/>
        <v>0</v>
      </c>
      <c r="P37" s="35">
        <f t="shared" si="14"/>
        <v>0</v>
      </c>
      <c r="Q37" s="35">
        <f t="shared" si="11"/>
        <v>106.99695655122906</v>
      </c>
      <c r="S37" s="103" t="str">
        <f ca="1">$X$12</f>
        <v>km</v>
      </c>
      <c r="T37" s="34"/>
      <c r="V37" s="103" t="str">
        <f ca="1">$X$12</f>
        <v>km</v>
      </c>
      <c r="W37" s="35">
        <f t="shared" ref="W37:AF37" si="15">W34</f>
        <v>34.563100000000006</v>
      </c>
      <c r="X37" s="35">
        <f t="shared" si="15"/>
        <v>530.73729999999989</v>
      </c>
      <c r="Y37" s="35">
        <f t="shared" si="15"/>
        <v>36.346399999999988</v>
      </c>
      <c r="Z37" s="35">
        <f t="shared" si="15"/>
        <v>85.0154</v>
      </c>
      <c r="AA37" s="35">
        <f t="shared" si="15"/>
        <v>241.98609999999988</v>
      </c>
      <c r="AB37" s="35">
        <f t="shared" si="15"/>
        <v>72.848600000000118</v>
      </c>
      <c r="AC37" s="35">
        <f t="shared" si="15"/>
        <v>24.544300000000003</v>
      </c>
      <c r="AD37" s="35">
        <f t="shared" si="15"/>
        <v>0</v>
      </c>
      <c r="AE37" s="35">
        <f t="shared" si="15"/>
        <v>0</v>
      </c>
      <c r="AF37" s="35">
        <f t="shared" si="15"/>
        <v>0</v>
      </c>
      <c r="AG37" s="35">
        <f t="shared" si="12"/>
        <v>1026.0411999999999</v>
      </c>
      <c r="AI37" s="103" t="str">
        <f ca="1">$X$12</f>
        <v>km</v>
      </c>
      <c r="AJ37" s="35">
        <f t="shared" ref="AJ37:AS37" si="16">AJ34</f>
        <v>211.77149999999989</v>
      </c>
      <c r="AK37" s="35">
        <f t="shared" si="16"/>
        <v>221.05399999999986</v>
      </c>
      <c r="AL37" s="35">
        <f t="shared" si="16"/>
        <v>0</v>
      </c>
      <c r="AM37" s="35">
        <f t="shared" si="16"/>
        <v>0.6895</v>
      </c>
      <c r="AN37" s="35">
        <f t="shared" si="16"/>
        <v>0</v>
      </c>
      <c r="AO37" s="35">
        <f t="shared" si="16"/>
        <v>19.707199999999993</v>
      </c>
      <c r="AP37" s="35">
        <f t="shared" si="16"/>
        <v>446.64939999999962</v>
      </c>
      <c r="AQ37" s="35">
        <f t="shared" si="16"/>
        <v>0</v>
      </c>
      <c r="AR37" s="35">
        <f t="shared" si="16"/>
        <v>126.16960000000014</v>
      </c>
      <c r="AS37" s="35">
        <f t="shared" si="16"/>
        <v>0</v>
      </c>
      <c r="AT37" s="35">
        <f t="shared" si="13"/>
        <v>1026.0411999999994</v>
      </c>
      <c r="AU37" s="103" t="str">
        <f>IF(ABS(AG37-AT37)&lt;0.01,"OK","Error")</f>
        <v>OK</v>
      </c>
    </row>
    <row r="38" spans="1:47" ht="14.25">
      <c r="A38" s="300"/>
      <c r="B38" s="300"/>
      <c r="C38" s="302" t="s">
        <v>115</v>
      </c>
      <c r="D38" s="104" t="s">
        <v>206</v>
      </c>
      <c r="F38" s="103" t="s">
        <v>105</v>
      </c>
      <c r="G38" s="150">
        <v>0</v>
      </c>
      <c r="H38" s="150">
        <v>0</v>
      </c>
      <c r="I38" s="150">
        <v>0</v>
      </c>
      <c r="J38" s="150">
        <v>0</v>
      </c>
      <c r="K38" s="150">
        <v>0</v>
      </c>
      <c r="L38" s="150">
        <v>0</v>
      </c>
      <c r="M38" s="150">
        <v>0</v>
      </c>
      <c r="N38" s="150">
        <v>0</v>
      </c>
      <c r="O38" s="150">
        <v>0</v>
      </c>
      <c r="P38" s="150">
        <v>0</v>
      </c>
      <c r="Q38" s="35">
        <f t="shared" si="11"/>
        <v>0</v>
      </c>
      <c r="S38" s="103" t="str">
        <f t="shared" ref="S38:S55" ca="1" si="17">$X$12</f>
        <v>km</v>
      </c>
      <c r="T38" s="106">
        <v>0</v>
      </c>
      <c r="V38" s="103" t="str">
        <f t="shared" ref="V38:V55" ca="1" si="18">$X$12</f>
        <v>km</v>
      </c>
      <c r="W38" s="150">
        <v>0</v>
      </c>
      <c r="X38" s="150">
        <v>0</v>
      </c>
      <c r="Y38" s="150">
        <v>0</v>
      </c>
      <c r="Z38" s="150">
        <v>0</v>
      </c>
      <c r="AA38" s="150">
        <v>0</v>
      </c>
      <c r="AB38" s="150">
        <v>0</v>
      </c>
      <c r="AC38" s="150">
        <v>0</v>
      </c>
      <c r="AD38" s="150">
        <v>0</v>
      </c>
      <c r="AE38" s="150">
        <v>0</v>
      </c>
      <c r="AF38" s="150">
        <v>0</v>
      </c>
      <c r="AG38" s="35">
        <f t="shared" si="12"/>
        <v>0</v>
      </c>
      <c r="AI38" s="103" t="str">
        <f t="shared" ref="AI38:AI55" ca="1" si="19">$X$12</f>
        <v>km</v>
      </c>
      <c r="AJ38" s="150">
        <v>0</v>
      </c>
      <c r="AK38" s="150">
        <v>0</v>
      </c>
      <c r="AL38" s="150">
        <v>0</v>
      </c>
      <c r="AM38" s="150">
        <v>0</v>
      </c>
      <c r="AN38" s="150">
        <v>0</v>
      </c>
      <c r="AO38" s="150">
        <v>0</v>
      </c>
      <c r="AP38" s="150">
        <v>0</v>
      </c>
      <c r="AQ38" s="150">
        <v>0</v>
      </c>
      <c r="AR38" s="150">
        <v>0</v>
      </c>
      <c r="AS38" s="150">
        <v>0</v>
      </c>
      <c r="AT38" s="35">
        <f t="shared" si="13"/>
        <v>0</v>
      </c>
      <c r="AU38" s="103" t="str">
        <f t="shared" ref="AU38:AU55" si="20">IF(ABS(AG38-AT38)&lt;0.01,"OK","Error")</f>
        <v>OK</v>
      </c>
    </row>
    <row r="39" spans="1:47" ht="14.25">
      <c r="A39" s="300"/>
      <c r="B39" s="300"/>
      <c r="C39" s="302"/>
      <c r="D39" s="104" t="s">
        <v>207</v>
      </c>
      <c r="F39" s="103" t="s">
        <v>105</v>
      </c>
      <c r="G39" s="150">
        <v>0</v>
      </c>
      <c r="H39" s="151">
        <v>0</v>
      </c>
      <c r="I39" s="151">
        <v>0</v>
      </c>
      <c r="J39" s="151">
        <v>0</v>
      </c>
      <c r="K39" s="151">
        <v>0</v>
      </c>
      <c r="L39" s="151">
        <v>0</v>
      </c>
      <c r="M39" s="151">
        <v>0</v>
      </c>
      <c r="N39" s="151">
        <v>0</v>
      </c>
      <c r="O39" s="151">
        <v>0</v>
      </c>
      <c r="P39" s="151">
        <v>0</v>
      </c>
      <c r="Q39" s="35">
        <f t="shared" si="11"/>
        <v>0</v>
      </c>
      <c r="S39" s="103" t="str">
        <f t="shared" ca="1" si="17"/>
        <v>km</v>
      </c>
      <c r="T39" s="106">
        <v>0</v>
      </c>
      <c r="V39" s="103" t="str">
        <f t="shared" ca="1" si="18"/>
        <v>km</v>
      </c>
      <c r="W39" s="150">
        <v>0</v>
      </c>
      <c r="X39" s="151">
        <v>0</v>
      </c>
      <c r="Y39" s="151">
        <v>0</v>
      </c>
      <c r="Z39" s="151">
        <v>0</v>
      </c>
      <c r="AA39" s="151">
        <v>0</v>
      </c>
      <c r="AB39" s="151">
        <v>0</v>
      </c>
      <c r="AC39" s="151">
        <v>0</v>
      </c>
      <c r="AD39" s="151">
        <v>0</v>
      </c>
      <c r="AE39" s="151">
        <v>0</v>
      </c>
      <c r="AF39" s="151">
        <v>0</v>
      </c>
      <c r="AG39" s="35">
        <f t="shared" si="12"/>
        <v>0</v>
      </c>
      <c r="AI39" s="103" t="str">
        <f t="shared" ca="1" si="19"/>
        <v>km</v>
      </c>
      <c r="AJ39" s="150">
        <v>0</v>
      </c>
      <c r="AK39" s="151">
        <v>0</v>
      </c>
      <c r="AL39" s="151">
        <v>0</v>
      </c>
      <c r="AM39" s="151">
        <v>0</v>
      </c>
      <c r="AN39" s="151">
        <v>0</v>
      </c>
      <c r="AO39" s="151">
        <v>0</v>
      </c>
      <c r="AP39" s="151">
        <v>0</v>
      </c>
      <c r="AQ39" s="151">
        <v>0</v>
      </c>
      <c r="AR39" s="151">
        <v>0</v>
      </c>
      <c r="AS39" s="151">
        <v>0</v>
      </c>
      <c r="AT39" s="35">
        <f t="shared" si="13"/>
        <v>0</v>
      </c>
      <c r="AU39" s="103" t="str">
        <f t="shared" si="20"/>
        <v>OK</v>
      </c>
    </row>
    <row r="40" spans="1:47" ht="14.25">
      <c r="A40" s="300"/>
      <c r="B40" s="300"/>
      <c r="C40" s="302"/>
      <c r="D40" s="104" t="s">
        <v>3</v>
      </c>
      <c r="F40" s="103" t="s">
        <v>105</v>
      </c>
      <c r="G40" s="150">
        <v>-0.29209410942032377</v>
      </c>
      <c r="H40" s="151">
        <v>4.206869572728646</v>
      </c>
      <c r="I40" s="151">
        <v>-3.7640833633796174</v>
      </c>
      <c r="J40" s="151">
        <v>-10.948563803711467</v>
      </c>
      <c r="K40" s="151">
        <v>-41.448368132982424</v>
      </c>
      <c r="L40" s="151">
        <v>1.8261359858274242</v>
      </c>
      <c r="M40" s="151">
        <v>22.262844207864674</v>
      </c>
      <c r="N40" s="151">
        <v>15.875733634426634</v>
      </c>
      <c r="O40" s="151">
        <v>66.297703963362423</v>
      </c>
      <c r="P40" s="151">
        <v>13.823269854431164</v>
      </c>
      <c r="Q40" s="35">
        <f t="shared" si="11"/>
        <v>67.839447809147131</v>
      </c>
      <c r="S40" s="103" t="str">
        <f t="shared" ca="1" si="17"/>
        <v>km</v>
      </c>
      <c r="T40" s="34"/>
      <c r="V40" s="103" t="str">
        <f t="shared" ca="1" si="18"/>
        <v>km</v>
      </c>
      <c r="W40" s="150">
        <v>-11.405099999999976</v>
      </c>
      <c r="X40" s="151">
        <v>10.086799999999926</v>
      </c>
      <c r="Y40" s="151">
        <v>-34.760900000000021</v>
      </c>
      <c r="Z40" s="151">
        <v>-65.855999999999995</v>
      </c>
      <c r="AA40" s="151">
        <v>-225.06629999999987</v>
      </c>
      <c r="AB40" s="151">
        <v>5.6595999999999123</v>
      </c>
      <c r="AC40" s="151">
        <v>74.394499999999994</v>
      </c>
      <c r="AD40" s="151">
        <v>46.700800000000001</v>
      </c>
      <c r="AE40" s="151">
        <v>174.11660000000006</v>
      </c>
      <c r="AF40" s="151">
        <v>26.13000000000001</v>
      </c>
      <c r="AG40" s="35">
        <f t="shared" si="12"/>
        <v>0</v>
      </c>
      <c r="AI40" s="103" t="str">
        <f t="shared" ca="1" si="19"/>
        <v>km</v>
      </c>
      <c r="AJ40" s="150">
        <v>-1.0900000000004866</v>
      </c>
      <c r="AK40" s="151">
        <v>-160.48749999999984</v>
      </c>
      <c r="AL40" s="151">
        <v>161.57749999999999</v>
      </c>
      <c r="AM40" s="151">
        <v>-0.68950000000000955</v>
      </c>
      <c r="AN40" s="151">
        <v>0.68949999999999889</v>
      </c>
      <c r="AO40" s="151">
        <v>-19.364599999999996</v>
      </c>
      <c r="AP40" s="151">
        <v>-427.28479999999962</v>
      </c>
      <c r="AQ40" s="151">
        <v>184.24529999999993</v>
      </c>
      <c r="AR40" s="151">
        <v>135.6399999999999</v>
      </c>
      <c r="AS40" s="151">
        <v>126.7641000000001</v>
      </c>
      <c r="AT40" s="35">
        <f t="shared" si="13"/>
        <v>0</v>
      </c>
      <c r="AU40" s="103" t="str">
        <f t="shared" si="20"/>
        <v>OK</v>
      </c>
    </row>
    <row r="41" spans="1:47" ht="14.25">
      <c r="A41" s="300"/>
      <c r="B41" s="300"/>
      <c r="C41" s="302"/>
      <c r="D41" s="104" t="s">
        <v>114</v>
      </c>
      <c r="F41" s="103" t="s">
        <v>105</v>
      </c>
      <c r="G41" s="150">
        <v>0</v>
      </c>
      <c r="H41" s="151">
        <v>0</v>
      </c>
      <c r="I41" s="151">
        <v>0</v>
      </c>
      <c r="J41" s="151">
        <v>0</v>
      </c>
      <c r="K41" s="151">
        <v>0</v>
      </c>
      <c r="L41" s="151">
        <v>0</v>
      </c>
      <c r="M41" s="151">
        <v>0</v>
      </c>
      <c r="N41" s="151">
        <v>0</v>
      </c>
      <c r="O41" s="151">
        <v>0</v>
      </c>
      <c r="P41" s="151">
        <v>0</v>
      </c>
      <c r="Q41" s="35">
        <f t="shared" si="11"/>
        <v>0</v>
      </c>
      <c r="S41" s="103" t="str">
        <f t="shared" ca="1" si="17"/>
        <v>km</v>
      </c>
      <c r="T41" s="106">
        <v>0</v>
      </c>
      <c r="V41" s="103" t="str">
        <f t="shared" ca="1" si="18"/>
        <v>km</v>
      </c>
      <c r="W41" s="150">
        <v>0</v>
      </c>
      <c r="X41" s="151">
        <v>0</v>
      </c>
      <c r="Y41" s="151">
        <v>0</v>
      </c>
      <c r="Z41" s="151">
        <v>0</v>
      </c>
      <c r="AA41" s="151">
        <v>0</v>
      </c>
      <c r="AB41" s="151">
        <v>0</v>
      </c>
      <c r="AC41" s="151">
        <v>0</v>
      </c>
      <c r="AD41" s="151">
        <v>0</v>
      </c>
      <c r="AE41" s="151">
        <v>0</v>
      </c>
      <c r="AF41" s="151">
        <v>0</v>
      </c>
      <c r="AG41" s="35">
        <f t="shared" si="12"/>
        <v>0</v>
      </c>
      <c r="AI41" s="103" t="str">
        <f t="shared" ca="1" si="19"/>
        <v>km</v>
      </c>
      <c r="AJ41" s="150">
        <v>0</v>
      </c>
      <c r="AK41" s="151">
        <v>0</v>
      </c>
      <c r="AL41" s="151">
        <v>0</v>
      </c>
      <c r="AM41" s="151">
        <v>0</v>
      </c>
      <c r="AN41" s="151">
        <v>0</v>
      </c>
      <c r="AO41" s="151">
        <v>0</v>
      </c>
      <c r="AP41" s="151">
        <v>0</v>
      </c>
      <c r="AQ41" s="151">
        <v>0</v>
      </c>
      <c r="AR41" s="151">
        <v>0</v>
      </c>
      <c r="AS41" s="151">
        <v>0</v>
      </c>
      <c r="AT41" s="35">
        <f t="shared" si="13"/>
        <v>0</v>
      </c>
      <c r="AU41" s="103" t="str">
        <f t="shared" si="20"/>
        <v>OK</v>
      </c>
    </row>
    <row r="42" spans="1:47" ht="14.25">
      <c r="A42" s="300"/>
      <c r="B42" s="300"/>
      <c r="C42" s="302"/>
      <c r="D42" s="104" t="s">
        <v>104</v>
      </c>
      <c r="F42" s="103" t="s">
        <v>105</v>
      </c>
      <c r="G42" s="34"/>
      <c r="H42" s="34"/>
      <c r="I42" s="34"/>
      <c r="J42" s="34"/>
      <c r="K42" s="34"/>
      <c r="L42" s="34"/>
      <c r="M42" s="34"/>
      <c r="N42" s="34"/>
      <c r="O42" s="34"/>
      <c r="P42" s="34"/>
      <c r="Q42" s="35">
        <f t="shared" si="11"/>
        <v>0</v>
      </c>
      <c r="S42" s="103" t="str">
        <f t="shared" ca="1" si="17"/>
        <v>km</v>
      </c>
      <c r="T42" s="34"/>
      <c r="V42" s="103" t="str">
        <f t="shared" ca="1" si="18"/>
        <v>km</v>
      </c>
      <c r="W42" s="34"/>
      <c r="X42" s="34"/>
      <c r="Y42" s="34"/>
      <c r="Z42" s="34"/>
      <c r="AA42" s="34"/>
      <c r="AB42" s="34"/>
      <c r="AC42" s="34"/>
      <c r="AD42" s="34"/>
      <c r="AE42" s="34"/>
      <c r="AF42" s="34"/>
      <c r="AG42" s="35">
        <f t="shared" si="12"/>
        <v>0</v>
      </c>
      <c r="AI42" s="103" t="str">
        <f t="shared" ca="1" si="19"/>
        <v>km</v>
      </c>
      <c r="AJ42" s="34"/>
      <c r="AK42" s="34"/>
      <c r="AL42" s="34"/>
      <c r="AM42" s="34"/>
      <c r="AN42" s="34"/>
      <c r="AO42" s="34"/>
      <c r="AP42" s="34"/>
      <c r="AQ42" s="34"/>
      <c r="AR42" s="34"/>
      <c r="AS42" s="34"/>
      <c r="AT42" s="35">
        <f t="shared" si="13"/>
        <v>0</v>
      </c>
      <c r="AU42" s="103" t="str">
        <f t="shared" si="20"/>
        <v>OK</v>
      </c>
    </row>
    <row r="43" spans="1:47" ht="14.25">
      <c r="A43" s="300"/>
      <c r="B43" s="300"/>
      <c r="C43" s="302"/>
      <c r="D43" s="104" t="s">
        <v>113</v>
      </c>
      <c r="F43" s="103" t="s">
        <v>105</v>
      </c>
      <c r="G43" s="150">
        <v>0.66288866826535997</v>
      </c>
      <c r="H43" s="151">
        <v>-1.4441782664188683</v>
      </c>
      <c r="I43" s="151">
        <v>-0.1088354890312689</v>
      </c>
      <c r="J43" s="151">
        <v>-0.27552542102306066</v>
      </c>
      <c r="K43" s="151">
        <v>0</v>
      </c>
      <c r="L43" s="151">
        <v>-19.63558708189175</v>
      </c>
      <c r="M43" s="151">
        <v>-0.44475975871575735</v>
      </c>
      <c r="N43" s="151">
        <v>0</v>
      </c>
      <c r="O43" s="151">
        <v>-27.740478732636149</v>
      </c>
      <c r="P43" s="151">
        <v>-13.656820735673534</v>
      </c>
      <c r="Q43" s="35">
        <f t="shared" si="11"/>
        <v>-62.643296817125034</v>
      </c>
      <c r="S43" s="103" t="str">
        <f t="shared" ca="1" si="17"/>
        <v>km</v>
      </c>
      <c r="T43" s="106">
        <v>309.72440000000012</v>
      </c>
      <c r="V43" s="103" t="str">
        <f t="shared" ca="1" si="18"/>
        <v>km</v>
      </c>
      <c r="W43" s="150">
        <v>131.82900000000004</v>
      </c>
      <c r="X43" s="151">
        <v>46.344500000000039</v>
      </c>
      <c r="Y43" s="151">
        <v>-1.3183</v>
      </c>
      <c r="Z43" s="151">
        <v>-1.7137</v>
      </c>
      <c r="AA43" s="151">
        <v>0</v>
      </c>
      <c r="AB43" s="151">
        <v>-76.31940000000003</v>
      </c>
      <c r="AC43" s="151">
        <v>-1.5740000000000001</v>
      </c>
      <c r="AD43" s="151">
        <v>0</v>
      </c>
      <c r="AE43" s="151">
        <v>-71.660200000000032</v>
      </c>
      <c r="AF43" s="151">
        <v>-25.732700000000008</v>
      </c>
      <c r="AG43" s="35">
        <f t="shared" si="12"/>
        <v>-0.14479999999997517</v>
      </c>
      <c r="AI43" s="103" t="str">
        <f t="shared" ca="1" si="19"/>
        <v>km</v>
      </c>
      <c r="AJ43" s="150">
        <v>308.35999999999996</v>
      </c>
      <c r="AK43" s="151">
        <v>0</v>
      </c>
      <c r="AL43" s="151">
        <v>0</v>
      </c>
      <c r="AM43" s="151">
        <v>0</v>
      </c>
      <c r="AN43" s="151">
        <v>0</v>
      </c>
      <c r="AO43" s="151">
        <v>0</v>
      </c>
      <c r="AP43" s="151">
        <v>-1.7137</v>
      </c>
      <c r="AQ43" s="151">
        <v>-148.87019999999993</v>
      </c>
      <c r="AR43" s="151">
        <v>-31.156800000000008</v>
      </c>
      <c r="AS43" s="151">
        <v>-126.7641000000001</v>
      </c>
      <c r="AT43" s="35">
        <f t="shared" si="13"/>
        <v>-0.14480000000008886</v>
      </c>
      <c r="AU43" s="103" t="str">
        <f t="shared" si="20"/>
        <v>OK</v>
      </c>
    </row>
    <row r="44" spans="1:47" ht="14.25">
      <c r="A44" s="300"/>
      <c r="B44" s="300"/>
      <c r="C44" s="302"/>
      <c r="D44" s="104" t="s">
        <v>389</v>
      </c>
      <c r="F44" s="103" t="s">
        <v>105</v>
      </c>
      <c r="G44" s="150">
        <v>0</v>
      </c>
      <c r="H44" s="151">
        <v>0</v>
      </c>
      <c r="I44" s="151">
        <v>0</v>
      </c>
      <c r="J44" s="151">
        <v>0</v>
      </c>
      <c r="K44" s="151">
        <v>0</v>
      </c>
      <c r="L44" s="151">
        <v>0</v>
      </c>
      <c r="M44" s="151">
        <v>0</v>
      </c>
      <c r="N44" s="151">
        <v>0</v>
      </c>
      <c r="O44" s="151">
        <v>0</v>
      </c>
      <c r="P44" s="151">
        <v>0</v>
      </c>
      <c r="Q44" s="35">
        <f t="shared" si="11"/>
        <v>0</v>
      </c>
      <c r="S44" s="103" t="str">
        <f t="shared" ca="1" si="17"/>
        <v>km</v>
      </c>
      <c r="T44" s="106">
        <v>0</v>
      </c>
      <c r="V44" s="103" t="str">
        <f t="shared" ca="1" si="18"/>
        <v>km</v>
      </c>
      <c r="W44" s="150">
        <v>0</v>
      </c>
      <c r="X44" s="151">
        <v>0</v>
      </c>
      <c r="Y44" s="151">
        <v>0</v>
      </c>
      <c r="Z44" s="151">
        <v>0</v>
      </c>
      <c r="AA44" s="151">
        <v>0</v>
      </c>
      <c r="AB44" s="151">
        <v>0</v>
      </c>
      <c r="AC44" s="151">
        <v>0</v>
      </c>
      <c r="AD44" s="151">
        <v>0</v>
      </c>
      <c r="AE44" s="151">
        <v>0</v>
      </c>
      <c r="AF44" s="151">
        <v>0</v>
      </c>
      <c r="AG44" s="35">
        <f t="shared" si="12"/>
        <v>0</v>
      </c>
      <c r="AI44" s="103" t="str">
        <f t="shared" ca="1" si="19"/>
        <v>km</v>
      </c>
      <c r="AJ44" s="150">
        <v>0</v>
      </c>
      <c r="AK44" s="151">
        <v>0</v>
      </c>
      <c r="AL44" s="151">
        <v>0</v>
      </c>
      <c r="AM44" s="151">
        <v>0</v>
      </c>
      <c r="AN44" s="151">
        <v>0</v>
      </c>
      <c r="AO44" s="151">
        <v>0</v>
      </c>
      <c r="AP44" s="151">
        <v>0</v>
      </c>
      <c r="AQ44" s="151">
        <v>0</v>
      </c>
      <c r="AR44" s="151">
        <v>0</v>
      </c>
      <c r="AS44" s="151">
        <v>0</v>
      </c>
      <c r="AT44" s="35">
        <f t="shared" si="13"/>
        <v>0</v>
      </c>
      <c r="AU44" s="103" t="str">
        <f t="shared" si="20"/>
        <v>OK</v>
      </c>
    </row>
    <row r="45" spans="1:47" ht="14.25">
      <c r="A45" s="300"/>
      <c r="B45" s="300"/>
      <c r="C45" s="302"/>
      <c r="D45" s="104" t="s">
        <v>112</v>
      </c>
      <c r="F45" s="103" t="s">
        <v>105</v>
      </c>
      <c r="G45" s="150">
        <v>0</v>
      </c>
      <c r="H45" s="151">
        <v>0</v>
      </c>
      <c r="I45" s="151">
        <v>0</v>
      </c>
      <c r="J45" s="151">
        <v>0</v>
      </c>
      <c r="K45" s="151">
        <v>0</v>
      </c>
      <c r="L45" s="151">
        <v>0</v>
      </c>
      <c r="M45" s="151">
        <v>0</v>
      </c>
      <c r="N45" s="151">
        <v>0</v>
      </c>
      <c r="O45" s="151">
        <v>0</v>
      </c>
      <c r="P45" s="151">
        <v>0</v>
      </c>
      <c r="Q45" s="35">
        <f t="shared" si="11"/>
        <v>0</v>
      </c>
      <c r="S45" s="103" t="str">
        <f t="shared" ca="1" si="17"/>
        <v>km</v>
      </c>
      <c r="T45" s="106">
        <v>0</v>
      </c>
      <c r="V45" s="103" t="str">
        <f t="shared" ca="1" si="18"/>
        <v>km</v>
      </c>
      <c r="W45" s="150">
        <v>0</v>
      </c>
      <c r="X45" s="151">
        <v>0</v>
      </c>
      <c r="Y45" s="151">
        <v>0</v>
      </c>
      <c r="Z45" s="151">
        <v>0</v>
      </c>
      <c r="AA45" s="151">
        <v>0</v>
      </c>
      <c r="AB45" s="151">
        <v>0</v>
      </c>
      <c r="AC45" s="151">
        <v>0</v>
      </c>
      <c r="AD45" s="151">
        <v>0</v>
      </c>
      <c r="AE45" s="151">
        <v>0</v>
      </c>
      <c r="AF45" s="151">
        <v>0</v>
      </c>
      <c r="AG45" s="35">
        <f t="shared" si="12"/>
        <v>0</v>
      </c>
      <c r="AI45" s="103" t="str">
        <f t="shared" ca="1" si="19"/>
        <v>km</v>
      </c>
      <c r="AJ45" s="150">
        <v>0</v>
      </c>
      <c r="AK45" s="151">
        <v>0</v>
      </c>
      <c r="AL45" s="151">
        <v>0</v>
      </c>
      <c r="AM45" s="151">
        <v>0</v>
      </c>
      <c r="AN45" s="151">
        <v>0</v>
      </c>
      <c r="AO45" s="151">
        <v>0</v>
      </c>
      <c r="AP45" s="151">
        <v>0</v>
      </c>
      <c r="AQ45" s="151">
        <v>0</v>
      </c>
      <c r="AR45" s="151">
        <v>0</v>
      </c>
      <c r="AS45" s="151">
        <v>0</v>
      </c>
      <c r="AT45" s="35">
        <f t="shared" si="13"/>
        <v>0</v>
      </c>
      <c r="AU45" s="103" t="str">
        <f t="shared" si="20"/>
        <v>OK</v>
      </c>
    </row>
    <row r="46" spans="1:47" ht="14.25">
      <c r="A46" s="300"/>
      <c r="B46" s="300"/>
      <c r="C46" s="302"/>
      <c r="D46" s="104" t="s">
        <v>111</v>
      </c>
      <c r="F46" s="103" t="s">
        <v>105</v>
      </c>
      <c r="G46" s="150">
        <v>2.9341378888171894E-3</v>
      </c>
      <c r="H46" s="151">
        <v>8.3157257463024035</v>
      </c>
      <c r="I46" s="151">
        <v>5.9882892302946358</v>
      </c>
      <c r="J46" s="151">
        <v>0</v>
      </c>
      <c r="K46" s="151">
        <v>-3.1988021079123556</v>
      </c>
      <c r="L46" s="151">
        <v>-0.55686413540667723</v>
      </c>
      <c r="M46" s="151">
        <v>-29.133718213989958</v>
      </c>
      <c r="N46" s="151">
        <v>-6.8282883916194761</v>
      </c>
      <c r="O46" s="151">
        <v>-38.557225230726274</v>
      </c>
      <c r="P46" s="151">
        <v>0</v>
      </c>
      <c r="Q46" s="35">
        <f t="shared" si="11"/>
        <v>-63.967948965168887</v>
      </c>
      <c r="S46" s="103" t="str">
        <f t="shared" ca="1" si="17"/>
        <v>km</v>
      </c>
      <c r="T46" s="106">
        <v>238.48710000000005</v>
      </c>
      <c r="V46" s="103" t="str">
        <f t="shared" ca="1" si="18"/>
        <v>km</v>
      </c>
      <c r="W46" s="150">
        <v>0.11410000000000001</v>
      </c>
      <c r="X46" s="151">
        <v>171.79789999999997</v>
      </c>
      <c r="Y46" s="151">
        <v>66.575100000000063</v>
      </c>
      <c r="Z46" s="151">
        <v>0</v>
      </c>
      <c r="AA46" s="151">
        <v>-16.919800000000002</v>
      </c>
      <c r="AB46" s="151">
        <v>-2.1888000000000001</v>
      </c>
      <c r="AC46" s="151">
        <v>-97.364800000000002</v>
      </c>
      <c r="AD46" s="151">
        <v>-19.557300000000001</v>
      </c>
      <c r="AE46" s="151">
        <v>-102.45640000000003</v>
      </c>
      <c r="AF46" s="151">
        <v>0</v>
      </c>
      <c r="AG46" s="35">
        <f t="shared" si="12"/>
        <v>2.8421709430404007E-14</v>
      </c>
      <c r="AI46" s="103" t="str">
        <f t="shared" ca="1" si="19"/>
        <v>km</v>
      </c>
      <c r="AJ46" s="150">
        <v>0.8538</v>
      </c>
      <c r="AK46" s="151">
        <v>0</v>
      </c>
      <c r="AL46" s="151">
        <v>16.474700000000002</v>
      </c>
      <c r="AM46" s="151">
        <v>128.77830000000006</v>
      </c>
      <c r="AN46" s="151">
        <v>29.613499999999998</v>
      </c>
      <c r="AO46" s="151">
        <v>62.766800000000011</v>
      </c>
      <c r="AP46" s="151">
        <v>0</v>
      </c>
      <c r="AQ46" s="151">
        <v>-35.375099999999989</v>
      </c>
      <c r="AR46" s="151">
        <v>-203.11200000000005</v>
      </c>
      <c r="AS46" s="151">
        <v>0</v>
      </c>
      <c r="AT46" s="35">
        <f t="shared" si="13"/>
        <v>2.8421709430404007E-14</v>
      </c>
      <c r="AU46" s="103" t="str">
        <f t="shared" si="20"/>
        <v>OK</v>
      </c>
    </row>
    <row r="47" spans="1:47" ht="14.25">
      <c r="A47" s="300"/>
      <c r="B47" s="300"/>
      <c r="C47" s="302"/>
      <c r="D47" s="104" t="s">
        <v>390</v>
      </c>
      <c r="F47" s="103" t="s">
        <v>105</v>
      </c>
      <c r="G47" s="150">
        <v>0</v>
      </c>
      <c r="H47" s="151">
        <v>0</v>
      </c>
      <c r="I47" s="151">
        <v>0</v>
      </c>
      <c r="J47" s="151">
        <v>0</v>
      </c>
      <c r="K47" s="151">
        <v>0</v>
      </c>
      <c r="L47" s="151">
        <v>0</v>
      </c>
      <c r="M47" s="151">
        <v>0</v>
      </c>
      <c r="N47" s="151">
        <v>0</v>
      </c>
      <c r="O47" s="151">
        <v>0</v>
      </c>
      <c r="P47" s="151">
        <v>0</v>
      </c>
      <c r="Q47" s="35">
        <f t="shared" si="11"/>
        <v>0</v>
      </c>
      <c r="S47" s="103" t="str">
        <f t="shared" ca="1" si="17"/>
        <v>km</v>
      </c>
      <c r="T47" s="106">
        <v>0</v>
      </c>
      <c r="V47" s="103" t="str">
        <f t="shared" ca="1" si="18"/>
        <v>km</v>
      </c>
      <c r="W47" s="150">
        <v>0</v>
      </c>
      <c r="X47" s="151">
        <v>0</v>
      </c>
      <c r="Y47" s="151">
        <v>0</v>
      </c>
      <c r="Z47" s="151">
        <v>0</v>
      </c>
      <c r="AA47" s="151">
        <v>0</v>
      </c>
      <c r="AB47" s="151">
        <v>0</v>
      </c>
      <c r="AC47" s="151">
        <v>0</v>
      </c>
      <c r="AD47" s="151">
        <v>0</v>
      </c>
      <c r="AE47" s="151">
        <v>0</v>
      </c>
      <c r="AF47" s="151">
        <v>0</v>
      </c>
      <c r="AG47" s="35">
        <f t="shared" si="12"/>
        <v>0</v>
      </c>
      <c r="AI47" s="103" t="str">
        <f t="shared" ca="1" si="19"/>
        <v>km</v>
      </c>
      <c r="AJ47" s="150">
        <v>0</v>
      </c>
      <c r="AK47" s="151">
        <v>0</v>
      </c>
      <c r="AL47" s="151">
        <v>0</v>
      </c>
      <c r="AM47" s="151">
        <v>0</v>
      </c>
      <c r="AN47" s="151">
        <v>0</v>
      </c>
      <c r="AO47" s="151">
        <v>0</v>
      </c>
      <c r="AP47" s="151">
        <v>0</v>
      </c>
      <c r="AQ47" s="151">
        <v>0</v>
      </c>
      <c r="AR47" s="151">
        <v>0</v>
      </c>
      <c r="AS47" s="151">
        <v>0</v>
      </c>
      <c r="AT47" s="35">
        <f t="shared" si="13"/>
        <v>0</v>
      </c>
      <c r="AU47" s="103" t="str">
        <f t="shared" si="20"/>
        <v>OK</v>
      </c>
    </row>
    <row r="48" spans="1:47" ht="14.25">
      <c r="A48" s="300"/>
      <c r="B48" s="300"/>
      <c r="C48" s="302"/>
      <c r="D48" s="104" t="s">
        <v>110</v>
      </c>
      <c r="F48" s="103" t="s">
        <v>105</v>
      </c>
      <c r="G48" s="150">
        <v>0</v>
      </c>
      <c r="H48" s="151">
        <v>0</v>
      </c>
      <c r="I48" s="151">
        <v>0</v>
      </c>
      <c r="J48" s="151">
        <v>0</v>
      </c>
      <c r="K48" s="151">
        <v>0</v>
      </c>
      <c r="L48" s="151">
        <v>0</v>
      </c>
      <c r="M48" s="151">
        <v>0</v>
      </c>
      <c r="N48" s="151">
        <v>0</v>
      </c>
      <c r="O48" s="151">
        <v>0</v>
      </c>
      <c r="P48" s="151">
        <v>0</v>
      </c>
      <c r="Q48" s="35">
        <f t="shared" si="11"/>
        <v>0</v>
      </c>
      <c r="S48" s="103" t="str">
        <f t="shared" ca="1" si="17"/>
        <v>km</v>
      </c>
      <c r="T48" s="106">
        <v>0</v>
      </c>
      <c r="V48" s="103" t="str">
        <f t="shared" ca="1" si="18"/>
        <v>km</v>
      </c>
      <c r="W48" s="150">
        <v>0</v>
      </c>
      <c r="X48" s="151">
        <v>0</v>
      </c>
      <c r="Y48" s="151">
        <v>0</v>
      </c>
      <c r="Z48" s="151">
        <v>0</v>
      </c>
      <c r="AA48" s="151">
        <v>0</v>
      </c>
      <c r="AB48" s="151">
        <v>0</v>
      </c>
      <c r="AC48" s="151">
        <v>0</v>
      </c>
      <c r="AD48" s="151">
        <v>0</v>
      </c>
      <c r="AE48" s="151">
        <v>0</v>
      </c>
      <c r="AF48" s="151">
        <v>0</v>
      </c>
      <c r="AG48" s="35">
        <f t="shared" si="12"/>
        <v>0</v>
      </c>
      <c r="AI48" s="103" t="str">
        <f t="shared" ca="1" si="19"/>
        <v>km</v>
      </c>
      <c r="AJ48" s="150">
        <v>0</v>
      </c>
      <c r="AK48" s="151">
        <v>0</v>
      </c>
      <c r="AL48" s="151">
        <v>0</v>
      </c>
      <c r="AM48" s="151">
        <v>0</v>
      </c>
      <c r="AN48" s="151">
        <v>0</v>
      </c>
      <c r="AO48" s="151">
        <v>0</v>
      </c>
      <c r="AP48" s="151">
        <v>0</v>
      </c>
      <c r="AQ48" s="151">
        <v>0</v>
      </c>
      <c r="AR48" s="151">
        <v>0</v>
      </c>
      <c r="AS48" s="151">
        <v>0</v>
      </c>
      <c r="AT48" s="35">
        <f t="shared" si="13"/>
        <v>0</v>
      </c>
      <c r="AU48" s="103" t="str">
        <f t="shared" si="20"/>
        <v>OK</v>
      </c>
    </row>
    <row r="49" spans="1:47" ht="14.25">
      <c r="A49" s="300"/>
      <c r="B49" s="300"/>
      <c r="C49" s="302"/>
      <c r="D49" s="104" t="str">
        <f>D28</f>
        <v>Indirect Intervention</v>
      </c>
      <c r="F49" s="103" t="s">
        <v>105</v>
      </c>
      <c r="G49" s="150">
        <v>0</v>
      </c>
      <c r="H49" s="151">
        <v>0</v>
      </c>
      <c r="I49" s="151">
        <v>0</v>
      </c>
      <c r="J49" s="151">
        <v>0</v>
      </c>
      <c r="K49" s="151">
        <v>0</v>
      </c>
      <c r="L49" s="151">
        <v>0</v>
      </c>
      <c r="M49" s="151">
        <v>0</v>
      </c>
      <c r="N49" s="151">
        <v>0</v>
      </c>
      <c r="O49" s="151">
        <v>0</v>
      </c>
      <c r="P49" s="151">
        <v>0</v>
      </c>
      <c r="Q49" s="35">
        <f t="shared" si="11"/>
        <v>0</v>
      </c>
      <c r="S49" s="103" t="str">
        <f t="shared" ca="1" si="17"/>
        <v>km</v>
      </c>
      <c r="T49" s="106">
        <v>0</v>
      </c>
      <c r="V49" s="103" t="str">
        <f t="shared" ca="1" si="18"/>
        <v>km</v>
      </c>
      <c r="W49" s="150">
        <v>0</v>
      </c>
      <c r="X49" s="151">
        <v>0</v>
      </c>
      <c r="Y49" s="151">
        <v>0</v>
      </c>
      <c r="Z49" s="151">
        <v>0</v>
      </c>
      <c r="AA49" s="151">
        <v>0</v>
      </c>
      <c r="AB49" s="151">
        <v>0</v>
      </c>
      <c r="AC49" s="151">
        <v>0</v>
      </c>
      <c r="AD49" s="151">
        <v>0</v>
      </c>
      <c r="AE49" s="151">
        <v>0</v>
      </c>
      <c r="AF49" s="151">
        <v>0</v>
      </c>
      <c r="AG49" s="35">
        <f t="shared" si="12"/>
        <v>0</v>
      </c>
      <c r="AI49" s="103" t="str">
        <f t="shared" ca="1" si="19"/>
        <v>km</v>
      </c>
      <c r="AJ49" s="150">
        <v>0</v>
      </c>
      <c r="AK49" s="151">
        <v>0</v>
      </c>
      <c r="AL49" s="151">
        <v>0</v>
      </c>
      <c r="AM49" s="151">
        <v>0</v>
      </c>
      <c r="AN49" s="151">
        <v>0</v>
      </c>
      <c r="AO49" s="151">
        <v>0</v>
      </c>
      <c r="AP49" s="151">
        <v>0</v>
      </c>
      <c r="AQ49" s="151">
        <v>0</v>
      </c>
      <c r="AR49" s="151">
        <v>0</v>
      </c>
      <c r="AS49" s="151">
        <v>0</v>
      </c>
      <c r="AT49" s="35">
        <f t="shared" si="13"/>
        <v>0</v>
      </c>
      <c r="AU49" s="103" t="str">
        <f t="shared" si="20"/>
        <v>OK</v>
      </c>
    </row>
    <row r="50" spans="1:47" ht="14.25">
      <c r="A50" s="300"/>
      <c r="B50" s="300"/>
      <c r="C50" s="302"/>
      <c r="D50" s="104" t="s">
        <v>109</v>
      </c>
      <c r="F50" s="103" t="s">
        <v>105</v>
      </c>
      <c r="G50" s="34"/>
      <c r="H50" s="34"/>
      <c r="I50" s="34"/>
      <c r="J50" s="34"/>
      <c r="K50" s="34"/>
      <c r="L50" s="34"/>
      <c r="M50" s="34"/>
      <c r="N50" s="34"/>
      <c r="O50" s="34"/>
      <c r="P50" s="34"/>
      <c r="Q50" s="35">
        <f t="shared" si="11"/>
        <v>0</v>
      </c>
      <c r="S50" s="103" t="str">
        <f t="shared" ca="1" si="17"/>
        <v>km</v>
      </c>
      <c r="T50" s="34"/>
      <c r="V50" s="103" t="str">
        <f t="shared" ca="1" si="18"/>
        <v>km</v>
      </c>
      <c r="W50" s="34"/>
      <c r="X50" s="34"/>
      <c r="Y50" s="34"/>
      <c r="Z50" s="34"/>
      <c r="AA50" s="34"/>
      <c r="AB50" s="34"/>
      <c r="AC50" s="34"/>
      <c r="AD50" s="34"/>
      <c r="AE50" s="34"/>
      <c r="AF50" s="34"/>
      <c r="AG50" s="35">
        <f t="shared" si="12"/>
        <v>0</v>
      </c>
      <c r="AI50" s="103" t="str">
        <f t="shared" ca="1" si="19"/>
        <v>km</v>
      </c>
      <c r="AJ50" s="34"/>
      <c r="AK50" s="34"/>
      <c r="AL50" s="34"/>
      <c r="AM50" s="34"/>
      <c r="AN50" s="34"/>
      <c r="AO50" s="34"/>
      <c r="AP50" s="34"/>
      <c r="AQ50" s="34"/>
      <c r="AR50" s="34"/>
      <c r="AS50" s="34"/>
      <c r="AT50" s="35">
        <f t="shared" si="13"/>
        <v>0</v>
      </c>
      <c r="AU50" s="103" t="str">
        <f t="shared" si="20"/>
        <v>OK</v>
      </c>
    </row>
    <row r="51" spans="1:47" ht="14.25">
      <c r="A51" s="300"/>
      <c r="B51" s="300"/>
      <c r="C51" s="302"/>
      <c r="D51" s="104" t="s">
        <v>108</v>
      </c>
      <c r="F51" s="103" t="s">
        <v>105</v>
      </c>
      <c r="G51" s="34"/>
      <c r="H51" s="34"/>
      <c r="I51" s="34"/>
      <c r="J51" s="34"/>
      <c r="K51" s="34"/>
      <c r="L51" s="34"/>
      <c r="M51" s="34"/>
      <c r="N51" s="34"/>
      <c r="O51" s="34"/>
      <c r="P51" s="34"/>
      <c r="Q51" s="35">
        <f t="shared" si="11"/>
        <v>0</v>
      </c>
      <c r="S51" s="103" t="str">
        <f t="shared" ca="1" si="17"/>
        <v>km</v>
      </c>
      <c r="T51" s="34"/>
      <c r="V51" s="103" t="str">
        <f t="shared" ca="1" si="18"/>
        <v>km</v>
      </c>
      <c r="W51" s="34"/>
      <c r="X51" s="34"/>
      <c r="Y51" s="34"/>
      <c r="Z51" s="34"/>
      <c r="AA51" s="34"/>
      <c r="AB51" s="34"/>
      <c r="AC51" s="34"/>
      <c r="AD51" s="34"/>
      <c r="AE51" s="34"/>
      <c r="AF51" s="34"/>
      <c r="AG51" s="35">
        <f t="shared" si="12"/>
        <v>0</v>
      </c>
      <c r="AI51" s="103" t="str">
        <f t="shared" ca="1" si="19"/>
        <v>km</v>
      </c>
      <c r="AJ51" s="34"/>
      <c r="AK51" s="34"/>
      <c r="AL51" s="34"/>
      <c r="AM51" s="34"/>
      <c r="AN51" s="34"/>
      <c r="AO51" s="34"/>
      <c r="AP51" s="34"/>
      <c r="AQ51" s="34"/>
      <c r="AR51" s="34"/>
      <c r="AS51" s="34"/>
      <c r="AT51" s="35">
        <f t="shared" si="13"/>
        <v>0</v>
      </c>
      <c r="AU51" s="103" t="str">
        <f t="shared" si="20"/>
        <v>OK</v>
      </c>
    </row>
    <row r="52" spans="1:47" ht="14.25">
      <c r="A52" s="300"/>
      <c r="B52" s="300"/>
      <c r="C52" s="302"/>
      <c r="D52" s="104" t="s">
        <v>58</v>
      </c>
      <c r="F52" s="103" t="s">
        <v>105</v>
      </c>
      <c r="G52" s="34"/>
      <c r="H52" s="34"/>
      <c r="I52" s="34"/>
      <c r="J52" s="34"/>
      <c r="K52" s="34"/>
      <c r="L52" s="34"/>
      <c r="M52" s="34"/>
      <c r="N52" s="34"/>
      <c r="O52" s="34"/>
      <c r="P52" s="34"/>
      <c r="Q52" s="35">
        <f t="shared" si="11"/>
        <v>0</v>
      </c>
      <c r="S52" s="103" t="str">
        <f t="shared" ca="1" si="17"/>
        <v>km</v>
      </c>
      <c r="T52" s="34"/>
      <c r="V52" s="103" t="str">
        <f t="shared" ca="1" si="18"/>
        <v>km</v>
      </c>
      <c r="W52" s="34"/>
      <c r="X52" s="34"/>
      <c r="Y52" s="34"/>
      <c r="Z52" s="34"/>
      <c r="AA52" s="34"/>
      <c r="AB52" s="34"/>
      <c r="AC52" s="34"/>
      <c r="AD52" s="34"/>
      <c r="AE52" s="34"/>
      <c r="AF52" s="34"/>
      <c r="AG52" s="35">
        <f t="shared" si="12"/>
        <v>0</v>
      </c>
      <c r="AI52" s="103" t="str">
        <f t="shared" ca="1" si="19"/>
        <v>km</v>
      </c>
      <c r="AJ52" s="34"/>
      <c r="AK52" s="34"/>
      <c r="AL52" s="34"/>
      <c r="AM52" s="34"/>
      <c r="AN52" s="34"/>
      <c r="AO52" s="34"/>
      <c r="AP52" s="34"/>
      <c r="AQ52" s="34"/>
      <c r="AR52" s="34"/>
      <c r="AS52" s="34"/>
      <c r="AT52" s="35">
        <f t="shared" si="13"/>
        <v>0</v>
      </c>
      <c r="AU52" s="103" t="str">
        <f t="shared" si="20"/>
        <v>OK</v>
      </c>
    </row>
    <row r="53" spans="1:47" ht="14.25">
      <c r="A53" s="300"/>
      <c r="B53" s="300"/>
      <c r="C53" s="302"/>
      <c r="D53" s="104" t="s">
        <v>107</v>
      </c>
      <c r="F53" s="103" t="s">
        <v>105</v>
      </c>
      <c r="G53" s="34"/>
      <c r="H53" s="34"/>
      <c r="I53" s="34"/>
      <c r="J53" s="34"/>
      <c r="K53" s="34"/>
      <c r="L53" s="34"/>
      <c r="M53" s="34"/>
      <c r="N53" s="34"/>
      <c r="O53" s="34"/>
      <c r="P53" s="34"/>
      <c r="Q53" s="35">
        <f t="shared" si="11"/>
        <v>0</v>
      </c>
      <c r="S53" s="103" t="str">
        <f t="shared" ca="1" si="17"/>
        <v>km</v>
      </c>
      <c r="T53" s="34"/>
      <c r="V53" s="103" t="str">
        <f t="shared" ca="1" si="18"/>
        <v>km</v>
      </c>
      <c r="W53" s="34"/>
      <c r="X53" s="34"/>
      <c r="Y53" s="34"/>
      <c r="Z53" s="34"/>
      <c r="AA53" s="34"/>
      <c r="AB53" s="34"/>
      <c r="AC53" s="34"/>
      <c r="AD53" s="34"/>
      <c r="AE53" s="34"/>
      <c r="AF53" s="34"/>
      <c r="AG53" s="35">
        <f t="shared" si="12"/>
        <v>0</v>
      </c>
      <c r="AI53" s="103" t="str">
        <f t="shared" ca="1" si="19"/>
        <v>km</v>
      </c>
      <c r="AJ53" s="34"/>
      <c r="AK53" s="34"/>
      <c r="AL53" s="34"/>
      <c r="AM53" s="34"/>
      <c r="AN53" s="34"/>
      <c r="AO53" s="34"/>
      <c r="AP53" s="34"/>
      <c r="AQ53" s="34"/>
      <c r="AR53" s="34"/>
      <c r="AS53" s="34"/>
      <c r="AT53" s="35">
        <f t="shared" si="13"/>
        <v>0</v>
      </c>
      <c r="AU53" s="103" t="str">
        <f t="shared" si="20"/>
        <v>OK</v>
      </c>
    </row>
    <row r="54" spans="1:47" ht="14.25">
      <c r="A54" s="300"/>
      <c r="B54" s="300"/>
      <c r="C54" s="302"/>
      <c r="D54" s="104" t="s">
        <v>106</v>
      </c>
      <c r="F54" s="103" t="s">
        <v>105</v>
      </c>
      <c r="G54" s="150">
        <v>0</v>
      </c>
      <c r="H54" s="151">
        <v>0</v>
      </c>
      <c r="I54" s="151">
        <v>0</v>
      </c>
      <c r="J54" s="151">
        <v>0</v>
      </c>
      <c r="K54" s="151">
        <v>0</v>
      </c>
      <c r="L54" s="151">
        <v>0</v>
      </c>
      <c r="M54" s="151">
        <v>0</v>
      </c>
      <c r="N54" s="151">
        <v>0</v>
      </c>
      <c r="O54" s="151">
        <v>0</v>
      </c>
      <c r="P54" s="151">
        <v>0</v>
      </c>
      <c r="Q54" s="35">
        <f t="shared" si="11"/>
        <v>0</v>
      </c>
      <c r="S54" s="103" t="str">
        <f t="shared" ca="1" si="17"/>
        <v>km</v>
      </c>
      <c r="T54" s="106">
        <v>0</v>
      </c>
      <c r="V54" s="103" t="str">
        <f t="shared" ca="1" si="18"/>
        <v>km</v>
      </c>
      <c r="W54" s="150">
        <v>0</v>
      </c>
      <c r="X54" s="151">
        <v>0</v>
      </c>
      <c r="Y54" s="151">
        <v>0</v>
      </c>
      <c r="Z54" s="151">
        <v>0</v>
      </c>
      <c r="AA54" s="151">
        <v>0</v>
      </c>
      <c r="AB54" s="151">
        <v>0</v>
      </c>
      <c r="AC54" s="151">
        <v>0</v>
      </c>
      <c r="AD54" s="151">
        <v>0</v>
      </c>
      <c r="AE54" s="151">
        <v>0</v>
      </c>
      <c r="AF54" s="151">
        <v>0</v>
      </c>
      <c r="AG54" s="35">
        <f t="shared" si="12"/>
        <v>0</v>
      </c>
      <c r="AI54" s="103" t="str">
        <f t="shared" ca="1" si="19"/>
        <v>km</v>
      </c>
      <c r="AJ54" s="150">
        <v>0</v>
      </c>
      <c r="AK54" s="151">
        <v>0</v>
      </c>
      <c r="AL54" s="151">
        <v>0</v>
      </c>
      <c r="AM54" s="151">
        <v>0</v>
      </c>
      <c r="AN54" s="151">
        <v>0</v>
      </c>
      <c r="AO54" s="151">
        <v>0</v>
      </c>
      <c r="AP54" s="151">
        <v>0</v>
      </c>
      <c r="AQ54" s="151">
        <v>0</v>
      </c>
      <c r="AR54" s="151">
        <v>0</v>
      </c>
      <c r="AS54" s="151">
        <v>0</v>
      </c>
      <c r="AT54" s="35">
        <f t="shared" si="13"/>
        <v>0</v>
      </c>
      <c r="AU54" s="103" t="str">
        <f t="shared" si="20"/>
        <v>OK</v>
      </c>
    </row>
    <row r="55" spans="1:47" ht="14.25">
      <c r="A55" s="301"/>
      <c r="B55" s="301"/>
      <c r="C55" s="105" t="s">
        <v>224</v>
      </c>
      <c r="D55" s="104"/>
      <c r="F55" s="103" t="s">
        <v>105</v>
      </c>
      <c r="G55" s="35">
        <f t="shared" ref="G55:P55" si="21">SUM(G37:G54)</f>
        <v>0.79097445872895467</v>
      </c>
      <c r="H55" s="35">
        <f t="shared" si="21"/>
        <v>29.708258261669151</v>
      </c>
      <c r="I55" s="35">
        <f t="shared" si="21"/>
        <v>6.0194925145968163</v>
      </c>
      <c r="J55" s="35">
        <f t="shared" si="21"/>
        <v>2.4925389815225776</v>
      </c>
      <c r="K55" s="35">
        <f t="shared" si="21"/>
        <v>1.3322676295501878E-15</v>
      </c>
      <c r="L55" s="35">
        <f t="shared" si="21"/>
        <v>-2.2204460492503131E-16</v>
      </c>
      <c r="M55" s="35">
        <f t="shared" si="21"/>
        <v>-3.5527136788005009E-15</v>
      </c>
      <c r="N55" s="35">
        <f t="shared" si="21"/>
        <v>9.0474452428071572</v>
      </c>
      <c r="O55" s="35">
        <f t="shared" si="21"/>
        <v>0</v>
      </c>
      <c r="P55" s="35">
        <f t="shared" si="21"/>
        <v>0.16644911875762958</v>
      </c>
      <c r="Q55" s="94">
        <f>SUM(G55:P55)</f>
        <v>48.225158578082272</v>
      </c>
      <c r="S55" s="103" t="str">
        <f t="shared" ca="1" si="17"/>
        <v>km</v>
      </c>
      <c r="T55" s="103"/>
      <c r="V55" s="103" t="str">
        <f t="shared" ca="1" si="18"/>
        <v>km</v>
      </c>
      <c r="W55" s="35">
        <f t="shared" ref="W55:AF55" si="22">SUM(W37:W54)</f>
        <v>155.10110000000009</v>
      </c>
      <c r="X55" s="35">
        <f t="shared" si="22"/>
        <v>758.96649999999977</v>
      </c>
      <c r="Y55" s="35">
        <f t="shared" si="22"/>
        <v>66.842300000000037</v>
      </c>
      <c r="Z55" s="35">
        <f t="shared" si="22"/>
        <v>17.445700000000006</v>
      </c>
      <c r="AA55" s="35">
        <f t="shared" si="22"/>
        <v>7.1054273576010019E-15</v>
      </c>
      <c r="AB55" s="35">
        <f t="shared" si="22"/>
        <v>4.4408920985006262E-16</v>
      </c>
      <c r="AC55" s="35">
        <f t="shared" si="22"/>
        <v>0</v>
      </c>
      <c r="AD55" s="35">
        <f t="shared" si="22"/>
        <v>27.1435</v>
      </c>
      <c r="AE55" s="35">
        <f t="shared" si="22"/>
        <v>0</v>
      </c>
      <c r="AF55" s="35">
        <f t="shared" si="22"/>
        <v>0.39730000000000132</v>
      </c>
      <c r="AG55" s="94">
        <f t="shared" si="12"/>
        <v>1025.8963999999999</v>
      </c>
      <c r="AI55" s="103" t="str">
        <f t="shared" ca="1" si="19"/>
        <v>km</v>
      </c>
      <c r="AJ55" s="35">
        <f t="shared" ref="AJ55:AS55" si="23">SUM(AJ37:AJ54)</f>
        <v>519.89529999999934</v>
      </c>
      <c r="AK55" s="35">
        <f t="shared" si="23"/>
        <v>60.566500000000019</v>
      </c>
      <c r="AL55" s="35">
        <f t="shared" si="23"/>
        <v>178.0522</v>
      </c>
      <c r="AM55" s="35">
        <f t="shared" si="23"/>
        <v>128.77830000000006</v>
      </c>
      <c r="AN55" s="35">
        <f t="shared" si="23"/>
        <v>30.302999999999997</v>
      </c>
      <c r="AO55" s="35">
        <f t="shared" si="23"/>
        <v>63.109400000000008</v>
      </c>
      <c r="AP55" s="35">
        <f t="shared" si="23"/>
        <v>17.650899999999996</v>
      </c>
      <c r="AQ55" s="35">
        <f t="shared" si="23"/>
        <v>1.4210854715202004E-14</v>
      </c>
      <c r="AR55" s="35">
        <f t="shared" si="23"/>
        <v>27.54079999999999</v>
      </c>
      <c r="AS55" s="35">
        <f t="shared" si="23"/>
        <v>0</v>
      </c>
      <c r="AT55" s="94">
        <f t="shared" si="13"/>
        <v>1025.8963999999994</v>
      </c>
      <c r="AU55" s="103" t="str">
        <f t="shared" si="20"/>
        <v>OK</v>
      </c>
    </row>
  </sheetData>
  <mergeCells count="6">
    <mergeCell ref="A14:A34"/>
    <mergeCell ref="B14:B34"/>
    <mergeCell ref="C17:C33"/>
    <mergeCell ref="A35:A55"/>
    <mergeCell ref="B35:B55"/>
    <mergeCell ref="C38:C54"/>
  </mergeCell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tabColor rgb="FF7030A0"/>
  </sheetPr>
  <dimension ref="A1:AU55"/>
  <sheetViews>
    <sheetView workbookViewId="0"/>
  </sheetViews>
  <sheetFormatPr defaultColWidth="9" defaultRowHeight="12.75"/>
  <cols>
    <col min="1" max="2" width="3.42578125" style="101" customWidth="1"/>
    <col min="3" max="3" width="51.28515625" style="101" bestFit="1" customWidth="1"/>
    <col min="4" max="4" width="46.5703125" style="101" bestFit="1" customWidth="1"/>
    <col min="5" max="5" width="1" style="101" customWidth="1"/>
    <col min="6" max="6" width="6.28515625" style="102" customWidth="1"/>
    <col min="7" max="17" width="9" style="101"/>
    <col min="18" max="18" width="1" style="101" customWidth="1"/>
    <col min="19" max="19" width="6.28515625" style="102" customWidth="1"/>
    <col min="20" max="20" width="9" style="101"/>
    <col min="21" max="21" width="1" style="101" customWidth="1"/>
    <col min="22" max="22" width="6.28515625" style="102" customWidth="1"/>
    <col min="23" max="33" width="9" style="101"/>
    <col min="34" max="34" width="1" style="101" customWidth="1"/>
    <col min="35" max="35" width="6.28515625" style="102" customWidth="1"/>
    <col min="36" max="46" width="9" style="101"/>
    <col min="47" max="47" width="9.42578125" style="101" bestFit="1" customWidth="1"/>
    <col min="48" max="16384" width="9" style="101"/>
  </cols>
  <sheetData>
    <row r="1" spans="1:47" ht="24.75">
      <c r="A1" s="1" t="str">
        <f>N0_Cover!A1</f>
        <v>RIIO-2 Business Plan Data Template</v>
      </c>
      <c r="B1" s="1"/>
      <c r="C1" s="2"/>
      <c r="D1" s="2"/>
      <c r="E1" s="2"/>
      <c r="F1" s="73"/>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row>
    <row r="2" spans="1:47" ht="22.5">
      <c r="A2" s="1" t="str">
        <f>N0_Cover!$B$12</f>
        <v>Scottish Power Transmission</v>
      </c>
      <c r="B2" s="1"/>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row>
    <row r="3" spans="1:47" ht="19.5">
      <c r="A3" s="5" t="str">
        <f>"Workbook " &amp; N0_Cover!$B$12</f>
        <v>Workbook Scottish Power Transmission</v>
      </c>
      <c r="B3" s="5"/>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row>
    <row r="4" spans="1:47" ht="18">
      <c r="A4" s="7" t="str">
        <f>"Submission Version " &amp; N0_Cover!$B$15 &amp; " - Submitted on " &amp; TEXT(N0_Cover!$B$16,"dd mmm yyyy")</f>
        <v>Submission Version 3.0 - Submitted on 09 Dec 2019</v>
      </c>
      <c r="B4" s="7"/>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row>
    <row r="5" spans="1:47" ht="18">
      <c r="A5" s="7" t="str">
        <f>"Template Version: " &amp; N0_Cover!$B$11</f>
        <v>Template Version: v3.0</v>
      </c>
      <c r="B5" s="7"/>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row>
    <row r="6" spans="1:47" ht="19.5">
      <c r="A6" s="5" t="str">
        <f ca="1">"Sheet: " &amp;VLOOKUP(RIGHT(CELL("filename",A1),LEN(CELL("filename",A1))-FIND("]",CELL("filename",A1))),'N0.1_Contents'!$A$11:$B$87,2,FALSE)</f>
        <v>Sheet: N3.29 400kV OHL Fittings</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row>
    <row r="7" spans="1:47" ht="18">
      <c r="A7" s="7" t="str">
        <f>"Prices Base: " &amp; 'N0.5_Data_Constants'!C13</f>
        <v>Prices Base: 2018/19</v>
      </c>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row>
    <row r="8" spans="1:47" s="168" customFormat="1">
      <c r="A8" s="171" t="str">
        <f ca="1">"Error Checks: " &amp; IF(ISERROR(MATCH("Error",$A$9:$AU$9,0)),"OK","Error")</f>
        <v>Error Checks: OK</v>
      </c>
      <c r="B8" s="171"/>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row>
    <row r="9" spans="1:47" s="168" customFormat="1">
      <c r="A9" s="173" t="str">
        <f t="shared" ref="A9:AU9" ca="1" si="0">IF(ISERROR(MATCH("Error",A10:A55,0)),"-","Error")</f>
        <v>-</v>
      </c>
      <c r="B9" s="173" t="str">
        <f t="shared" si="0"/>
        <v>-</v>
      </c>
      <c r="C9" s="173" t="str">
        <f t="shared" si="0"/>
        <v>-</v>
      </c>
      <c r="D9" s="173" t="str">
        <f t="shared" si="0"/>
        <v>-</v>
      </c>
      <c r="E9" s="173" t="str">
        <f t="shared" si="0"/>
        <v>-</v>
      </c>
      <c r="F9" s="173" t="str">
        <f t="shared" si="0"/>
        <v>-</v>
      </c>
      <c r="G9" s="173" t="str">
        <f t="shared" si="0"/>
        <v>-</v>
      </c>
      <c r="H9" s="173" t="str">
        <f t="shared" si="0"/>
        <v>-</v>
      </c>
      <c r="I9" s="173" t="str">
        <f t="shared" si="0"/>
        <v>-</v>
      </c>
      <c r="J9" s="173" t="str">
        <f t="shared" si="0"/>
        <v>-</v>
      </c>
      <c r="K9" s="173" t="str">
        <f t="shared" si="0"/>
        <v>-</v>
      </c>
      <c r="L9" s="173" t="str">
        <f t="shared" si="0"/>
        <v>-</v>
      </c>
      <c r="M9" s="173" t="str">
        <f t="shared" si="0"/>
        <v>-</v>
      </c>
      <c r="N9" s="173" t="str">
        <f t="shared" si="0"/>
        <v>-</v>
      </c>
      <c r="O9" s="173" t="str">
        <f t="shared" si="0"/>
        <v>-</v>
      </c>
      <c r="P9" s="173" t="str">
        <f t="shared" si="0"/>
        <v>-</v>
      </c>
      <c r="Q9" s="173" t="str">
        <f t="shared" si="0"/>
        <v>-</v>
      </c>
      <c r="R9" s="173" t="str">
        <f t="shared" si="0"/>
        <v>-</v>
      </c>
      <c r="S9" s="173" t="str">
        <f t="shared" ca="1" si="0"/>
        <v>-</v>
      </c>
      <c r="T9" s="173" t="str">
        <f t="shared" si="0"/>
        <v>-</v>
      </c>
      <c r="U9" s="173" t="str">
        <f t="shared" si="0"/>
        <v>-</v>
      </c>
      <c r="V9" s="173" t="str">
        <f t="shared" ca="1" si="0"/>
        <v>-</v>
      </c>
      <c r="W9" s="173" t="str">
        <f t="shared" si="0"/>
        <v>-</v>
      </c>
      <c r="X9" s="173" t="str">
        <f t="shared" ca="1" si="0"/>
        <v>-</v>
      </c>
      <c r="Y9" s="173" t="str">
        <f t="shared" si="0"/>
        <v>-</v>
      </c>
      <c r="Z9" s="173" t="str">
        <f t="shared" si="0"/>
        <v>-</v>
      </c>
      <c r="AA9" s="173" t="str">
        <f t="shared" si="0"/>
        <v>-</v>
      </c>
      <c r="AB9" s="173" t="str">
        <f t="shared" si="0"/>
        <v>-</v>
      </c>
      <c r="AC9" s="173" t="str">
        <f t="shared" si="0"/>
        <v>-</v>
      </c>
      <c r="AD9" s="173" t="str">
        <f t="shared" si="0"/>
        <v>-</v>
      </c>
      <c r="AE9" s="173" t="str">
        <f t="shared" si="0"/>
        <v>-</v>
      </c>
      <c r="AF9" s="173" t="str">
        <f t="shared" si="0"/>
        <v>-</v>
      </c>
      <c r="AG9" s="173" t="str">
        <f t="shared" si="0"/>
        <v>-</v>
      </c>
      <c r="AH9" s="173" t="str">
        <f t="shared" si="0"/>
        <v>-</v>
      </c>
      <c r="AI9" s="173" t="str">
        <f t="shared" ca="1" si="0"/>
        <v>-</v>
      </c>
      <c r="AJ9" s="173" t="str">
        <f t="shared" si="0"/>
        <v>-</v>
      </c>
      <c r="AK9" s="173" t="str">
        <f t="shared" si="0"/>
        <v>-</v>
      </c>
      <c r="AL9" s="173" t="str">
        <f t="shared" si="0"/>
        <v>-</v>
      </c>
      <c r="AM9" s="173" t="str">
        <f t="shared" si="0"/>
        <v>-</v>
      </c>
      <c r="AN9" s="173" t="str">
        <f t="shared" si="0"/>
        <v>-</v>
      </c>
      <c r="AO9" s="173" t="str">
        <f t="shared" si="0"/>
        <v>-</v>
      </c>
      <c r="AP9" s="173" t="str">
        <f t="shared" si="0"/>
        <v>-</v>
      </c>
      <c r="AQ9" s="173" t="str">
        <f t="shared" si="0"/>
        <v>-</v>
      </c>
      <c r="AR9" s="173" t="str">
        <f t="shared" si="0"/>
        <v>-</v>
      </c>
      <c r="AS9" s="173" t="str">
        <f t="shared" si="0"/>
        <v>-</v>
      </c>
      <c r="AT9" s="173" t="str">
        <f t="shared" si="0"/>
        <v>-</v>
      </c>
      <c r="AU9" s="173" t="str">
        <f t="shared" si="0"/>
        <v>-</v>
      </c>
    </row>
    <row r="12" spans="1:47" ht="19.5">
      <c r="A12" s="11" t="str">
        <f ca="1">SUBSTITUTE(VLOOKUP(RIGHT(CELL("filename",A1),LEN(CELL("filename",A1))-FIND("]",CELL("filename",A1))),'N0.1_Contents'!$A$11:$B$87,2,FALSE), LEFT(VLOOKUP(RIGHT(CELL("filename",A1),LEN(CELL("filename",A1))-FIND("]",CELL("filename",A1))),'N0.1_Contents'!$A$11:$B$87,2,FALSE),FIND(" ",VLOOKUP(RIGHT(CELL("filename",A1),LEN(CELL("filename",A1))-FIND("]",CELL("filename",A1))),'N0.1_Contents'!$A$11:$B$87,2,FALSE))),"")</f>
        <v>400kV OHL Fittings</v>
      </c>
      <c r="B12" s="11"/>
      <c r="D12"/>
      <c r="F12" s="11" t="s">
        <v>0</v>
      </c>
      <c r="S12" s="11" t="s">
        <v>2</v>
      </c>
      <c r="W12" s="190" t="s">
        <v>331</v>
      </c>
      <c r="X12" s="189" t="str">
        <f ca="1">VLOOKUP(A12, 'N0.6_Lookup_References'!A14:B50, 2, FALSE)</f>
        <v>#</v>
      </c>
      <c r="AI12" s="11"/>
    </row>
    <row r="13" spans="1:47" ht="15">
      <c r="C13" s="12"/>
      <c r="D13"/>
      <c r="S13" s="124" t="s">
        <v>152</v>
      </c>
      <c r="V13" s="124" t="s">
        <v>150</v>
      </c>
      <c r="AI13" s="124" t="s">
        <v>151</v>
      </c>
    </row>
    <row r="14" spans="1:47" s="112" customFormat="1" ht="13.9" customHeight="1" thickBot="1">
      <c r="A14" s="297" t="s">
        <v>24</v>
      </c>
      <c r="B14" s="299" t="s">
        <v>384</v>
      </c>
      <c r="C14" s="111"/>
      <c r="D14" s="104"/>
      <c r="E14" s="101"/>
      <c r="F14" s="110" t="s">
        <v>53</v>
      </c>
      <c r="G14" s="109" t="s">
        <v>14</v>
      </c>
      <c r="H14" s="21" t="s">
        <v>15</v>
      </c>
      <c r="I14" s="22" t="s">
        <v>16</v>
      </c>
      <c r="J14" s="23" t="s">
        <v>17</v>
      </c>
      <c r="K14" s="24" t="s">
        <v>18</v>
      </c>
      <c r="L14" s="25" t="s">
        <v>19</v>
      </c>
      <c r="M14" s="26" t="s">
        <v>20</v>
      </c>
      <c r="N14" s="29" t="s">
        <v>21</v>
      </c>
      <c r="O14" s="27" t="s">
        <v>22</v>
      </c>
      <c r="P14" s="31" t="s">
        <v>23</v>
      </c>
      <c r="Q14" s="108" t="s">
        <v>29</v>
      </c>
      <c r="R14" s="101"/>
      <c r="S14" s="110" t="s">
        <v>53</v>
      </c>
      <c r="T14" s="110" t="s">
        <v>94</v>
      </c>
      <c r="U14" s="101"/>
      <c r="V14" s="110" t="s">
        <v>53</v>
      </c>
      <c r="W14" s="109" t="s">
        <v>14</v>
      </c>
      <c r="X14" s="21" t="s">
        <v>15</v>
      </c>
      <c r="Y14" s="22" t="s">
        <v>16</v>
      </c>
      <c r="Z14" s="23" t="s">
        <v>17</v>
      </c>
      <c r="AA14" s="24" t="s">
        <v>18</v>
      </c>
      <c r="AB14" s="25" t="s">
        <v>19</v>
      </c>
      <c r="AC14" s="26" t="s">
        <v>20</v>
      </c>
      <c r="AD14" s="29" t="s">
        <v>21</v>
      </c>
      <c r="AE14" s="27" t="s">
        <v>22</v>
      </c>
      <c r="AF14" s="31" t="s">
        <v>23</v>
      </c>
      <c r="AG14" s="108" t="s">
        <v>29</v>
      </c>
      <c r="AH14" s="101"/>
      <c r="AI14" s="110" t="s">
        <v>53</v>
      </c>
      <c r="AJ14" s="109" t="s">
        <v>5</v>
      </c>
      <c r="AK14" s="21" t="s">
        <v>6</v>
      </c>
      <c r="AL14" s="22" t="s">
        <v>7</v>
      </c>
      <c r="AM14" s="23" t="s">
        <v>8</v>
      </c>
      <c r="AN14" s="24" t="s">
        <v>9</v>
      </c>
      <c r="AO14" s="25" t="s">
        <v>116</v>
      </c>
      <c r="AP14" s="26" t="s">
        <v>117</v>
      </c>
      <c r="AQ14" s="29" t="s">
        <v>118</v>
      </c>
      <c r="AR14" s="27" t="s">
        <v>119</v>
      </c>
      <c r="AS14" s="31" t="s">
        <v>120</v>
      </c>
      <c r="AT14" s="108" t="s">
        <v>29</v>
      </c>
      <c r="AU14" s="108" t="s">
        <v>47</v>
      </c>
    </row>
    <row r="15" spans="1:47" s="112" customFormat="1" ht="14.25" customHeight="1">
      <c r="A15" s="298"/>
      <c r="B15" s="300"/>
      <c r="C15" s="107" t="s">
        <v>383</v>
      </c>
      <c r="D15" s="104"/>
      <c r="E15" s="101"/>
      <c r="F15" s="103" t="s">
        <v>205</v>
      </c>
      <c r="G15" s="34"/>
      <c r="H15" s="34"/>
      <c r="I15" s="34"/>
      <c r="J15" s="34"/>
      <c r="K15" s="34"/>
      <c r="L15" s="34"/>
      <c r="M15" s="34"/>
      <c r="N15" s="34"/>
      <c r="O15" s="34"/>
      <c r="P15" s="34"/>
      <c r="Q15" s="35">
        <f t="shared" ref="Q15:Q34" si="1">SUM(G15:P15)</f>
        <v>0</v>
      </c>
      <c r="R15" s="101"/>
      <c r="S15" s="103"/>
      <c r="T15" s="34"/>
      <c r="U15" s="101"/>
      <c r="V15" s="103"/>
      <c r="W15" s="34"/>
      <c r="X15" s="34"/>
      <c r="Y15" s="34"/>
      <c r="Z15" s="34"/>
      <c r="AA15" s="34"/>
      <c r="AB15" s="34"/>
      <c r="AC15" s="34"/>
      <c r="AD15" s="34"/>
      <c r="AE15" s="34"/>
      <c r="AF15" s="34"/>
      <c r="AG15" s="35">
        <f t="shared" ref="AG15:AG33" si="2">SUM(W15:AF15)</f>
        <v>0</v>
      </c>
      <c r="AH15" s="101"/>
      <c r="AI15" s="103"/>
      <c r="AJ15" s="34"/>
      <c r="AK15" s="34"/>
      <c r="AL15" s="34"/>
      <c r="AM15" s="34"/>
      <c r="AN15" s="34"/>
      <c r="AO15" s="34"/>
      <c r="AP15" s="34"/>
      <c r="AQ15" s="34"/>
      <c r="AR15" s="34"/>
      <c r="AS15" s="34"/>
      <c r="AT15" s="35">
        <f t="shared" ref="AT15:AT33" si="3">SUM(AJ15:AS15)</f>
        <v>0</v>
      </c>
      <c r="AU15" s="103"/>
    </row>
    <row r="16" spans="1:47" s="112" customFormat="1" ht="14.25">
      <c r="A16" s="298"/>
      <c r="B16" s="300"/>
      <c r="C16" s="105" t="s">
        <v>554</v>
      </c>
      <c r="D16" s="104"/>
      <c r="E16" s="101"/>
      <c r="F16" s="103" t="s">
        <v>105</v>
      </c>
      <c r="G16" s="150">
        <v>2.9287726325620471</v>
      </c>
      <c r="H16" s="150">
        <v>335.17395898739761</v>
      </c>
      <c r="I16" s="150">
        <v>55.47860290805707</v>
      </c>
      <c r="J16" s="150">
        <v>89.587669595196502</v>
      </c>
      <c r="K16" s="150">
        <v>109.55350191098478</v>
      </c>
      <c r="L16" s="150">
        <v>19.287118623426139</v>
      </c>
      <c r="M16" s="150">
        <v>248.75170982632469</v>
      </c>
      <c r="N16" s="150">
        <v>0</v>
      </c>
      <c r="O16" s="150">
        <v>0</v>
      </c>
      <c r="P16" s="150">
        <v>0</v>
      </c>
      <c r="Q16" s="35">
        <f t="shared" si="1"/>
        <v>860.76133448394899</v>
      </c>
      <c r="R16" s="101"/>
      <c r="S16" s="103" t="str">
        <f ca="1">$X$12</f>
        <v>#</v>
      </c>
      <c r="T16" s="34"/>
      <c r="U16" s="101"/>
      <c r="V16" s="103" t="str">
        <f ca="1">$X$12</f>
        <v>#</v>
      </c>
      <c r="W16" s="150">
        <v>199</v>
      </c>
      <c r="X16" s="150">
        <v>2512</v>
      </c>
      <c r="Y16" s="150">
        <v>128</v>
      </c>
      <c r="Z16" s="150">
        <v>93</v>
      </c>
      <c r="AA16" s="150">
        <v>101</v>
      </c>
      <c r="AB16" s="150">
        <v>13</v>
      </c>
      <c r="AC16" s="150">
        <v>131</v>
      </c>
      <c r="AD16" s="150">
        <v>0</v>
      </c>
      <c r="AE16" s="150">
        <v>0</v>
      </c>
      <c r="AF16" s="150">
        <v>0</v>
      </c>
      <c r="AG16" s="35">
        <f t="shared" si="2"/>
        <v>3177</v>
      </c>
      <c r="AH16" s="101"/>
      <c r="AI16" s="103" t="str">
        <f ca="1">$X$12</f>
        <v>#</v>
      </c>
      <c r="AJ16" s="150">
        <v>766</v>
      </c>
      <c r="AK16" s="150">
        <v>395</v>
      </c>
      <c r="AL16" s="150">
        <v>737</v>
      </c>
      <c r="AM16" s="150">
        <v>176</v>
      </c>
      <c r="AN16" s="150">
        <v>165</v>
      </c>
      <c r="AO16" s="150">
        <v>368</v>
      </c>
      <c r="AP16" s="150">
        <v>58</v>
      </c>
      <c r="AQ16" s="150">
        <v>48</v>
      </c>
      <c r="AR16" s="150">
        <v>267</v>
      </c>
      <c r="AS16" s="150">
        <v>197</v>
      </c>
      <c r="AT16" s="35">
        <f t="shared" si="3"/>
        <v>3177</v>
      </c>
      <c r="AU16" s="103" t="str">
        <f>IF(ABS(AG16-AT16)&lt;0.01,"OK","Error")</f>
        <v>OK</v>
      </c>
    </row>
    <row r="17" spans="1:47" s="112" customFormat="1" ht="14.25">
      <c r="A17" s="298"/>
      <c r="B17" s="300"/>
      <c r="C17" s="302" t="s">
        <v>115</v>
      </c>
      <c r="D17" s="104" t="s">
        <v>206</v>
      </c>
      <c r="E17" s="101"/>
      <c r="F17" s="103" t="s">
        <v>105</v>
      </c>
      <c r="G17" s="150">
        <v>0</v>
      </c>
      <c r="H17" s="151">
        <v>0</v>
      </c>
      <c r="I17" s="151">
        <v>0</v>
      </c>
      <c r="J17" s="151">
        <v>0</v>
      </c>
      <c r="K17" s="151">
        <v>0</v>
      </c>
      <c r="L17" s="151">
        <v>0</v>
      </c>
      <c r="M17" s="151">
        <v>0</v>
      </c>
      <c r="N17" s="151">
        <v>0</v>
      </c>
      <c r="O17" s="151">
        <v>0</v>
      </c>
      <c r="P17" s="151">
        <v>0</v>
      </c>
      <c r="Q17" s="35">
        <f t="shared" si="1"/>
        <v>0</v>
      </c>
      <c r="R17" s="101"/>
      <c r="S17" s="103" t="str">
        <f t="shared" ref="S17:S34" ca="1" si="4">$X$12</f>
        <v>#</v>
      </c>
      <c r="T17" s="106">
        <v>0</v>
      </c>
      <c r="U17" s="101"/>
      <c r="V17" s="103" t="str">
        <f t="shared" ref="V17:V34" ca="1" si="5">$X$12</f>
        <v>#</v>
      </c>
      <c r="W17" s="150">
        <v>0</v>
      </c>
      <c r="X17" s="151">
        <v>0</v>
      </c>
      <c r="Y17" s="151">
        <v>0</v>
      </c>
      <c r="Z17" s="151">
        <v>0</v>
      </c>
      <c r="AA17" s="151">
        <v>0</v>
      </c>
      <c r="AB17" s="151">
        <v>0</v>
      </c>
      <c r="AC17" s="151">
        <v>0</v>
      </c>
      <c r="AD17" s="151">
        <v>0</v>
      </c>
      <c r="AE17" s="151">
        <v>0</v>
      </c>
      <c r="AF17" s="151">
        <v>0</v>
      </c>
      <c r="AG17" s="35">
        <f t="shared" si="2"/>
        <v>0</v>
      </c>
      <c r="AH17" s="101"/>
      <c r="AI17" s="103" t="str">
        <f t="shared" ref="AI17:AI34" ca="1" si="6">$X$12</f>
        <v>#</v>
      </c>
      <c r="AJ17" s="150">
        <v>0</v>
      </c>
      <c r="AK17" s="151">
        <v>0</v>
      </c>
      <c r="AL17" s="151">
        <v>0</v>
      </c>
      <c r="AM17" s="151">
        <v>0</v>
      </c>
      <c r="AN17" s="151">
        <v>0</v>
      </c>
      <c r="AO17" s="151">
        <v>0</v>
      </c>
      <c r="AP17" s="151">
        <v>0</v>
      </c>
      <c r="AQ17" s="151">
        <v>0</v>
      </c>
      <c r="AR17" s="151">
        <v>0</v>
      </c>
      <c r="AS17" s="151">
        <v>0</v>
      </c>
      <c r="AT17" s="35">
        <f t="shared" si="3"/>
        <v>0</v>
      </c>
      <c r="AU17" s="103" t="str">
        <f t="shared" ref="AU17:AU34" si="7">IF(ABS(AG17-AT17)&lt;0.01,"OK","Error")</f>
        <v>OK</v>
      </c>
    </row>
    <row r="18" spans="1:47" s="112" customFormat="1" ht="14.25">
      <c r="A18" s="298"/>
      <c r="B18" s="300"/>
      <c r="C18" s="302"/>
      <c r="D18" s="104" t="s">
        <v>207</v>
      </c>
      <c r="E18" s="101"/>
      <c r="F18" s="103" t="s">
        <v>105</v>
      </c>
      <c r="G18" s="150">
        <v>0</v>
      </c>
      <c r="H18" s="151">
        <v>0</v>
      </c>
      <c r="I18" s="151">
        <v>0</v>
      </c>
      <c r="J18" s="151">
        <v>0</v>
      </c>
      <c r="K18" s="151">
        <v>0</v>
      </c>
      <c r="L18" s="151">
        <v>0</v>
      </c>
      <c r="M18" s="151">
        <v>0</v>
      </c>
      <c r="N18" s="151">
        <v>0</v>
      </c>
      <c r="O18" s="151">
        <v>0</v>
      </c>
      <c r="P18" s="151">
        <v>0</v>
      </c>
      <c r="Q18" s="35">
        <f t="shared" si="1"/>
        <v>0</v>
      </c>
      <c r="R18" s="101"/>
      <c r="S18" s="103" t="str">
        <f t="shared" ca="1" si="4"/>
        <v>#</v>
      </c>
      <c r="T18" s="106">
        <v>0</v>
      </c>
      <c r="U18" s="101"/>
      <c r="V18" s="103" t="str">
        <f t="shared" ca="1" si="5"/>
        <v>#</v>
      </c>
      <c r="W18" s="150">
        <v>0</v>
      </c>
      <c r="X18" s="151">
        <v>0</v>
      </c>
      <c r="Y18" s="151">
        <v>0</v>
      </c>
      <c r="Z18" s="151">
        <v>0</v>
      </c>
      <c r="AA18" s="151">
        <v>0</v>
      </c>
      <c r="AB18" s="151">
        <v>0</v>
      </c>
      <c r="AC18" s="151">
        <v>0</v>
      </c>
      <c r="AD18" s="151">
        <v>0</v>
      </c>
      <c r="AE18" s="151">
        <v>0</v>
      </c>
      <c r="AF18" s="151">
        <v>0</v>
      </c>
      <c r="AG18" s="35">
        <f t="shared" si="2"/>
        <v>0</v>
      </c>
      <c r="AH18" s="101"/>
      <c r="AI18" s="103" t="str">
        <f t="shared" ca="1" si="6"/>
        <v>#</v>
      </c>
      <c r="AJ18" s="150">
        <v>0</v>
      </c>
      <c r="AK18" s="151">
        <v>0</v>
      </c>
      <c r="AL18" s="151">
        <v>0</v>
      </c>
      <c r="AM18" s="151">
        <v>0</v>
      </c>
      <c r="AN18" s="151">
        <v>0</v>
      </c>
      <c r="AO18" s="151">
        <v>0</v>
      </c>
      <c r="AP18" s="151">
        <v>0</v>
      </c>
      <c r="AQ18" s="151">
        <v>0</v>
      </c>
      <c r="AR18" s="151">
        <v>0</v>
      </c>
      <c r="AS18" s="151">
        <v>0</v>
      </c>
      <c r="AT18" s="35">
        <f t="shared" si="3"/>
        <v>0</v>
      </c>
      <c r="AU18" s="103" t="str">
        <f t="shared" si="7"/>
        <v>OK</v>
      </c>
    </row>
    <row r="19" spans="1:47" s="112" customFormat="1" ht="14.25">
      <c r="A19" s="298"/>
      <c r="B19" s="300"/>
      <c r="C19" s="302"/>
      <c r="D19" s="104" t="s">
        <v>3</v>
      </c>
      <c r="E19" s="101"/>
      <c r="F19" s="103" t="s">
        <v>105</v>
      </c>
      <c r="G19" s="150">
        <v>-2.2460868718062694</v>
      </c>
      <c r="H19" s="151">
        <v>-31.902070139863895</v>
      </c>
      <c r="I19" s="151">
        <v>102.75691144684939</v>
      </c>
      <c r="J19" s="151">
        <v>-73.699502785363478</v>
      </c>
      <c r="K19" s="151">
        <v>2.653970692707901</v>
      </c>
      <c r="L19" s="151">
        <v>118.35385109771163</v>
      </c>
      <c r="M19" s="151">
        <v>-228.51474388684699</v>
      </c>
      <c r="N19" s="151">
        <v>72.227316383971072</v>
      </c>
      <c r="O19" s="151">
        <v>247.67938762276799</v>
      </c>
      <c r="P19" s="151">
        <v>8.5688247474769668</v>
      </c>
      <c r="Q19" s="35">
        <f t="shared" si="1"/>
        <v>215.8778583076043</v>
      </c>
      <c r="R19" s="101"/>
      <c r="S19" s="103" t="str">
        <f t="shared" ca="1" si="4"/>
        <v>#</v>
      </c>
      <c r="T19" s="34"/>
      <c r="U19" s="101"/>
      <c r="V19" s="103" t="str">
        <f t="shared" ca="1" si="5"/>
        <v>#</v>
      </c>
      <c r="W19" s="150">
        <v>-33</v>
      </c>
      <c r="X19" s="151">
        <v>-193</v>
      </c>
      <c r="Y19" s="151">
        <v>210</v>
      </c>
      <c r="Z19" s="151">
        <v>-74</v>
      </c>
      <c r="AA19" s="151">
        <v>-10</v>
      </c>
      <c r="AB19" s="151">
        <v>86</v>
      </c>
      <c r="AC19" s="151">
        <v>-120</v>
      </c>
      <c r="AD19" s="151">
        <v>31</v>
      </c>
      <c r="AE19" s="151">
        <v>100</v>
      </c>
      <c r="AF19" s="151">
        <v>3</v>
      </c>
      <c r="AG19" s="35">
        <f t="shared" si="2"/>
        <v>0</v>
      </c>
      <c r="AH19" s="101"/>
      <c r="AI19" s="103" t="str">
        <f t="shared" ca="1" si="6"/>
        <v>#</v>
      </c>
      <c r="AJ19" s="150">
        <v>0</v>
      </c>
      <c r="AK19" s="151">
        <v>0</v>
      </c>
      <c r="AL19" s="151">
        <v>0</v>
      </c>
      <c r="AM19" s="151">
        <v>0</v>
      </c>
      <c r="AN19" s="151">
        <v>0</v>
      </c>
      <c r="AO19" s="151">
        <v>0</v>
      </c>
      <c r="AP19" s="151">
        <v>0</v>
      </c>
      <c r="AQ19" s="151">
        <v>0</v>
      </c>
      <c r="AR19" s="151">
        <v>0</v>
      </c>
      <c r="AS19" s="151">
        <v>0</v>
      </c>
      <c r="AT19" s="35">
        <f t="shared" si="3"/>
        <v>0</v>
      </c>
      <c r="AU19" s="103" t="str">
        <f t="shared" si="7"/>
        <v>OK</v>
      </c>
    </row>
    <row r="20" spans="1:47" s="112" customFormat="1" ht="14.25">
      <c r="A20" s="298"/>
      <c r="B20" s="300"/>
      <c r="C20" s="302"/>
      <c r="D20" s="104" t="s">
        <v>114</v>
      </c>
      <c r="E20" s="101"/>
      <c r="F20" s="103" t="s">
        <v>105</v>
      </c>
      <c r="G20" s="150">
        <v>0</v>
      </c>
      <c r="H20" s="151">
        <v>0</v>
      </c>
      <c r="I20" s="151">
        <v>0</v>
      </c>
      <c r="J20" s="151">
        <v>0</v>
      </c>
      <c r="K20" s="151">
        <v>0</v>
      </c>
      <c r="L20" s="151">
        <v>0</v>
      </c>
      <c r="M20" s="151">
        <v>0</v>
      </c>
      <c r="N20" s="151">
        <v>0</v>
      </c>
      <c r="O20" s="151">
        <v>0</v>
      </c>
      <c r="P20" s="151">
        <v>0</v>
      </c>
      <c r="Q20" s="35">
        <f t="shared" si="1"/>
        <v>0</v>
      </c>
      <c r="R20" s="101"/>
      <c r="S20" s="103" t="str">
        <f t="shared" ca="1" si="4"/>
        <v>#</v>
      </c>
      <c r="T20" s="106">
        <v>0</v>
      </c>
      <c r="U20" s="101"/>
      <c r="V20" s="103" t="str">
        <f t="shared" ca="1" si="5"/>
        <v>#</v>
      </c>
      <c r="W20" s="150">
        <v>0</v>
      </c>
      <c r="X20" s="151">
        <v>0</v>
      </c>
      <c r="Y20" s="151">
        <v>0</v>
      </c>
      <c r="Z20" s="151">
        <v>0</v>
      </c>
      <c r="AA20" s="151">
        <v>0</v>
      </c>
      <c r="AB20" s="151">
        <v>0</v>
      </c>
      <c r="AC20" s="151">
        <v>0</v>
      </c>
      <c r="AD20" s="151">
        <v>0</v>
      </c>
      <c r="AE20" s="151">
        <v>0</v>
      </c>
      <c r="AF20" s="151">
        <v>0</v>
      </c>
      <c r="AG20" s="35">
        <f t="shared" si="2"/>
        <v>0</v>
      </c>
      <c r="AH20" s="101"/>
      <c r="AI20" s="103" t="str">
        <f t="shared" ca="1" si="6"/>
        <v>#</v>
      </c>
      <c r="AJ20" s="150">
        <v>0</v>
      </c>
      <c r="AK20" s="151">
        <v>0</v>
      </c>
      <c r="AL20" s="151">
        <v>0</v>
      </c>
      <c r="AM20" s="151">
        <v>0</v>
      </c>
      <c r="AN20" s="151">
        <v>0</v>
      </c>
      <c r="AO20" s="151">
        <v>0</v>
      </c>
      <c r="AP20" s="151">
        <v>0</v>
      </c>
      <c r="AQ20" s="151">
        <v>0</v>
      </c>
      <c r="AR20" s="151">
        <v>0</v>
      </c>
      <c r="AS20" s="151">
        <v>0</v>
      </c>
      <c r="AT20" s="35">
        <f t="shared" si="3"/>
        <v>0</v>
      </c>
      <c r="AU20" s="103" t="str">
        <f t="shared" si="7"/>
        <v>OK</v>
      </c>
    </row>
    <row r="21" spans="1:47" s="112" customFormat="1" ht="14.25">
      <c r="A21" s="298"/>
      <c r="B21" s="300"/>
      <c r="C21" s="302"/>
      <c r="D21" s="104" t="s">
        <v>104</v>
      </c>
      <c r="E21" s="101"/>
      <c r="F21" s="103" t="s">
        <v>105</v>
      </c>
      <c r="G21" s="34"/>
      <c r="H21" s="34"/>
      <c r="I21" s="34"/>
      <c r="J21" s="34"/>
      <c r="K21" s="34"/>
      <c r="L21" s="34"/>
      <c r="M21" s="34"/>
      <c r="N21" s="34"/>
      <c r="O21" s="34"/>
      <c r="P21" s="34"/>
      <c r="Q21" s="35">
        <f t="shared" si="1"/>
        <v>0</v>
      </c>
      <c r="R21" s="101"/>
      <c r="S21" s="103" t="str">
        <f t="shared" ca="1" si="4"/>
        <v>#</v>
      </c>
      <c r="T21" s="34"/>
      <c r="U21" s="101"/>
      <c r="V21" s="103" t="str">
        <f t="shared" ca="1" si="5"/>
        <v>#</v>
      </c>
      <c r="W21" s="34"/>
      <c r="X21" s="34"/>
      <c r="Y21" s="34"/>
      <c r="Z21" s="34"/>
      <c r="AA21" s="34"/>
      <c r="AB21" s="34"/>
      <c r="AC21" s="34"/>
      <c r="AD21" s="34"/>
      <c r="AE21" s="34"/>
      <c r="AF21" s="34"/>
      <c r="AG21" s="35">
        <f t="shared" si="2"/>
        <v>0</v>
      </c>
      <c r="AH21" s="101"/>
      <c r="AI21" s="103" t="str">
        <f t="shared" ca="1" si="6"/>
        <v>#</v>
      </c>
      <c r="AJ21" s="34"/>
      <c r="AK21" s="34"/>
      <c r="AL21" s="34"/>
      <c r="AM21" s="34"/>
      <c r="AN21" s="34"/>
      <c r="AO21" s="34"/>
      <c r="AP21" s="34"/>
      <c r="AQ21" s="34"/>
      <c r="AR21" s="34"/>
      <c r="AS21" s="34"/>
      <c r="AT21" s="35">
        <f t="shared" si="3"/>
        <v>0</v>
      </c>
      <c r="AU21" s="103" t="str">
        <f t="shared" si="7"/>
        <v>OK</v>
      </c>
    </row>
    <row r="22" spans="1:47" s="112" customFormat="1" ht="14.25">
      <c r="A22" s="298"/>
      <c r="B22" s="300"/>
      <c r="C22" s="302"/>
      <c r="D22" s="104" t="s">
        <v>113</v>
      </c>
      <c r="E22" s="101"/>
      <c r="F22" s="103" t="s">
        <v>105</v>
      </c>
      <c r="G22" s="150">
        <v>1.2825052264486381</v>
      </c>
      <c r="H22" s="151">
        <v>-0.72861287477027625</v>
      </c>
      <c r="I22" s="151">
        <v>-2.0203986724825898</v>
      </c>
      <c r="J22" s="151">
        <v>-2.7514582806826096</v>
      </c>
      <c r="K22" s="151">
        <v>0</v>
      </c>
      <c r="L22" s="151">
        <v>0</v>
      </c>
      <c r="M22" s="151">
        <v>0</v>
      </c>
      <c r="N22" s="151">
        <v>0</v>
      </c>
      <c r="O22" s="151">
        <v>-7.1370035953583226</v>
      </c>
      <c r="P22" s="151">
        <v>0</v>
      </c>
      <c r="Q22" s="35">
        <f t="shared" si="1"/>
        <v>-11.35496819684516</v>
      </c>
      <c r="R22" s="101"/>
      <c r="S22" s="103" t="str">
        <f t="shared" ca="1" si="4"/>
        <v>#</v>
      </c>
      <c r="T22" s="106">
        <v>12</v>
      </c>
      <c r="U22" s="101"/>
      <c r="V22" s="103" t="str">
        <f t="shared" ca="1" si="5"/>
        <v>#</v>
      </c>
      <c r="W22" s="150">
        <v>0</v>
      </c>
      <c r="X22" s="151">
        <v>10</v>
      </c>
      <c r="Y22" s="151">
        <v>-4</v>
      </c>
      <c r="Z22" s="151">
        <v>-3</v>
      </c>
      <c r="AA22" s="151">
        <v>0</v>
      </c>
      <c r="AB22" s="151">
        <v>0</v>
      </c>
      <c r="AC22" s="151">
        <v>0</v>
      </c>
      <c r="AD22" s="151">
        <v>0</v>
      </c>
      <c r="AE22" s="151">
        <v>-3</v>
      </c>
      <c r="AF22" s="151">
        <v>0</v>
      </c>
      <c r="AG22" s="35">
        <f t="shared" si="2"/>
        <v>0</v>
      </c>
      <c r="AH22" s="101"/>
      <c r="AI22" s="103" t="str">
        <f t="shared" ca="1" si="6"/>
        <v>#</v>
      </c>
      <c r="AJ22" s="150">
        <v>12</v>
      </c>
      <c r="AK22" s="151">
        <v>0</v>
      </c>
      <c r="AL22" s="151">
        <v>0</v>
      </c>
      <c r="AM22" s="151">
        <v>0</v>
      </c>
      <c r="AN22" s="151">
        <v>-2</v>
      </c>
      <c r="AO22" s="151">
        <v>-4</v>
      </c>
      <c r="AP22" s="151">
        <v>0</v>
      </c>
      <c r="AQ22" s="151">
        <v>-3</v>
      </c>
      <c r="AR22" s="151">
        <v>0</v>
      </c>
      <c r="AS22" s="151">
        <v>-3</v>
      </c>
      <c r="AT22" s="35">
        <f t="shared" si="3"/>
        <v>0</v>
      </c>
      <c r="AU22" s="103" t="str">
        <f t="shared" si="7"/>
        <v>OK</v>
      </c>
    </row>
    <row r="23" spans="1:47" s="112" customFormat="1" ht="14.25">
      <c r="A23" s="298"/>
      <c r="B23" s="300"/>
      <c r="C23" s="302"/>
      <c r="D23" s="104" t="s">
        <v>389</v>
      </c>
      <c r="E23" s="101"/>
      <c r="F23" s="103" t="s">
        <v>105</v>
      </c>
      <c r="G23" s="150">
        <v>0</v>
      </c>
      <c r="H23" s="151">
        <v>0</v>
      </c>
      <c r="I23" s="151">
        <v>0</v>
      </c>
      <c r="J23" s="151">
        <v>0</v>
      </c>
      <c r="K23" s="151">
        <v>0</v>
      </c>
      <c r="L23" s="151">
        <v>0</v>
      </c>
      <c r="M23" s="151">
        <v>0</v>
      </c>
      <c r="N23" s="151">
        <v>0</v>
      </c>
      <c r="O23" s="151">
        <v>0</v>
      </c>
      <c r="P23" s="151">
        <v>0</v>
      </c>
      <c r="Q23" s="35">
        <f t="shared" si="1"/>
        <v>0</v>
      </c>
      <c r="R23" s="101"/>
      <c r="S23" s="103" t="str">
        <f t="shared" ca="1" si="4"/>
        <v>#</v>
      </c>
      <c r="T23" s="106">
        <v>0</v>
      </c>
      <c r="U23" s="101"/>
      <c r="V23" s="103" t="str">
        <f t="shared" ca="1" si="5"/>
        <v>#</v>
      </c>
      <c r="W23" s="150">
        <v>0</v>
      </c>
      <c r="X23" s="151">
        <v>0</v>
      </c>
      <c r="Y23" s="151">
        <v>0</v>
      </c>
      <c r="Z23" s="151">
        <v>0</v>
      </c>
      <c r="AA23" s="151">
        <v>0</v>
      </c>
      <c r="AB23" s="151">
        <v>0</v>
      </c>
      <c r="AC23" s="151">
        <v>0</v>
      </c>
      <c r="AD23" s="151">
        <v>0</v>
      </c>
      <c r="AE23" s="151">
        <v>0</v>
      </c>
      <c r="AF23" s="151">
        <v>0</v>
      </c>
      <c r="AG23" s="35">
        <f t="shared" si="2"/>
        <v>0</v>
      </c>
      <c r="AH23" s="101"/>
      <c r="AI23" s="103" t="str">
        <f t="shared" ca="1" si="6"/>
        <v>#</v>
      </c>
      <c r="AJ23" s="150">
        <v>0</v>
      </c>
      <c r="AK23" s="151">
        <v>0</v>
      </c>
      <c r="AL23" s="151">
        <v>0</v>
      </c>
      <c r="AM23" s="151">
        <v>0</v>
      </c>
      <c r="AN23" s="151">
        <v>0</v>
      </c>
      <c r="AO23" s="151">
        <v>0</v>
      </c>
      <c r="AP23" s="151">
        <v>0</v>
      </c>
      <c r="AQ23" s="151">
        <v>0</v>
      </c>
      <c r="AR23" s="151">
        <v>0</v>
      </c>
      <c r="AS23" s="151">
        <v>0</v>
      </c>
      <c r="AT23" s="35">
        <f t="shared" si="3"/>
        <v>0</v>
      </c>
      <c r="AU23" s="103" t="str">
        <f t="shared" si="7"/>
        <v>OK</v>
      </c>
    </row>
    <row r="24" spans="1:47" s="112" customFormat="1" ht="14.25">
      <c r="A24" s="298"/>
      <c r="B24" s="300"/>
      <c r="C24" s="302"/>
      <c r="D24" s="104" t="s">
        <v>112</v>
      </c>
      <c r="E24" s="101"/>
      <c r="F24" s="103" t="s">
        <v>105</v>
      </c>
      <c r="G24" s="150">
        <v>0</v>
      </c>
      <c r="H24" s="151">
        <v>0</v>
      </c>
      <c r="I24" s="151">
        <v>0</v>
      </c>
      <c r="J24" s="151">
        <v>0</v>
      </c>
      <c r="K24" s="151">
        <v>0</v>
      </c>
      <c r="L24" s="151">
        <v>0</v>
      </c>
      <c r="M24" s="151">
        <v>0</v>
      </c>
      <c r="N24" s="151">
        <v>0</v>
      </c>
      <c r="O24" s="151">
        <v>0</v>
      </c>
      <c r="P24" s="151">
        <v>0</v>
      </c>
      <c r="Q24" s="35">
        <f t="shared" si="1"/>
        <v>0</v>
      </c>
      <c r="R24" s="101"/>
      <c r="S24" s="103" t="str">
        <f t="shared" ca="1" si="4"/>
        <v>#</v>
      </c>
      <c r="T24" s="106">
        <v>0</v>
      </c>
      <c r="U24" s="101"/>
      <c r="V24" s="103" t="str">
        <f t="shared" ca="1" si="5"/>
        <v>#</v>
      </c>
      <c r="W24" s="150">
        <v>0</v>
      </c>
      <c r="X24" s="151">
        <v>0</v>
      </c>
      <c r="Y24" s="151">
        <v>0</v>
      </c>
      <c r="Z24" s="151">
        <v>0</v>
      </c>
      <c r="AA24" s="151">
        <v>0</v>
      </c>
      <c r="AB24" s="151">
        <v>0</v>
      </c>
      <c r="AC24" s="151">
        <v>0</v>
      </c>
      <c r="AD24" s="151">
        <v>0</v>
      </c>
      <c r="AE24" s="151">
        <v>0</v>
      </c>
      <c r="AF24" s="151">
        <v>0</v>
      </c>
      <c r="AG24" s="35">
        <f t="shared" si="2"/>
        <v>0</v>
      </c>
      <c r="AH24" s="101"/>
      <c r="AI24" s="103" t="str">
        <f t="shared" ca="1" si="6"/>
        <v>#</v>
      </c>
      <c r="AJ24" s="150">
        <v>0</v>
      </c>
      <c r="AK24" s="151">
        <v>0</v>
      </c>
      <c r="AL24" s="151">
        <v>0</v>
      </c>
      <c r="AM24" s="151">
        <v>0</v>
      </c>
      <c r="AN24" s="151">
        <v>0</v>
      </c>
      <c r="AO24" s="151">
        <v>0</v>
      </c>
      <c r="AP24" s="151">
        <v>0</v>
      </c>
      <c r="AQ24" s="151">
        <v>0</v>
      </c>
      <c r="AR24" s="151">
        <v>0</v>
      </c>
      <c r="AS24" s="151">
        <v>0</v>
      </c>
      <c r="AT24" s="35">
        <f t="shared" si="3"/>
        <v>0</v>
      </c>
      <c r="AU24" s="103" t="str">
        <f t="shared" si="7"/>
        <v>OK</v>
      </c>
    </row>
    <row r="25" spans="1:47" s="112" customFormat="1" ht="14.25">
      <c r="A25" s="298"/>
      <c r="B25" s="300"/>
      <c r="C25" s="302"/>
      <c r="D25" s="104" t="s">
        <v>111</v>
      </c>
      <c r="E25" s="101"/>
      <c r="F25" s="103" t="s">
        <v>105</v>
      </c>
      <c r="G25" s="150">
        <v>0</v>
      </c>
      <c r="H25" s="151">
        <v>0</v>
      </c>
      <c r="I25" s="151">
        <v>0</v>
      </c>
      <c r="J25" s="151">
        <v>0</v>
      </c>
      <c r="K25" s="151">
        <v>0</v>
      </c>
      <c r="L25" s="151">
        <v>0</v>
      </c>
      <c r="M25" s="151">
        <v>0</v>
      </c>
      <c r="N25" s="151">
        <v>0</v>
      </c>
      <c r="O25" s="151">
        <v>0</v>
      </c>
      <c r="P25" s="151">
        <v>0</v>
      </c>
      <c r="Q25" s="35">
        <f t="shared" si="1"/>
        <v>0</v>
      </c>
      <c r="R25" s="101"/>
      <c r="S25" s="103" t="str">
        <f t="shared" ca="1" si="4"/>
        <v>#</v>
      </c>
      <c r="T25" s="106">
        <v>0</v>
      </c>
      <c r="U25" s="101"/>
      <c r="V25" s="103" t="str">
        <f t="shared" ca="1" si="5"/>
        <v>#</v>
      </c>
      <c r="W25" s="150">
        <v>0</v>
      </c>
      <c r="X25" s="151">
        <v>0</v>
      </c>
      <c r="Y25" s="151">
        <v>0</v>
      </c>
      <c r="Z25" s="151">
        <v>0</v>
      </c>
      <c r="AA25" s="151">
        <v>0</v>
      </c>
      <c r="AB25" s="151">
        <v>0</v>
      </c>
      <c r="AC25" s="151">
        <v>0</v>
      </c>
      <c r="AD25" s="151">
        <v>0</v>
      </c>
      <c r="AE25" s="151">
        <v>0</v>
      </c>
      <c r="AF25" s="151">
        <v>0</v>
      </c>
      <c r="AG25" s="35">
        <f t="shared" si="2"/>
        <v>0</v>
      </c>
      <c r="AH25" s="101"/>
      <c r="AI25" s="103" t="str">
        <f t="shared" ca="1" si="6"/>
        <v>#</v>
      </c>
      <c r="AJ25" s="150">
        <v>0</v>
      </c>
      <c r="AK25" s="151">
        <v>0</v>
      </c>
      <c r="AL25" s="151">
        <v>0</v>
      </c>
      <c r="AM25" s="151">
        <v>0</v>
      </c>
      <c r="AN25" s="151">
        <v>0</v>
      </c>
      <c r="AO25" s="151">
        <v>0</v>
      </c>
      <c r="AP25" s="151">
        <v>0</v>
      </c>
      <c r="AQ25" s="151">
        <v>0</v>
      </c>
      <c r="AR25" s="151">
        <v>0</v>
      </c>
      <c r="AS25" s="151">
        <v>0</v>
      </c>
      <c r="AT25" s="35">
        <f t="shared" si="3"/>
        <v>0</v>
      </c>
      <c r="AU25" s="103" t="str">
        <f t="shared" si="7"/>
        <v>OK</v>
      </c>
    </row>
    <row r="26" spans="1:47" s="112" customFormat="1" ht="14.25">
      <c r="A26" s="298"/>
      <c r="B26" s="300"/>
      <c r="C26" s="302"/>
      <c r="D26" s="104" t="s">
        <v>390</v>
      </c>
      <c r="E26" s="101"/>
      <c r="F26" s="103" t="s">
        <v>105</v>
      </c>
      <c r="G26" s="150">
        <v>0</v>
      </c>
      <c r="H26" s="151">
        <v>0</v>
      </c>
      <c r="I26" s="151">
        <v>0</v>
      </c>
      <c r="J26" s="151">
        <v>0</v>
      </c>
      <c r="K26" s="151">
        <v>0</v>
      </c>
      <c r="L26" s="151">
        <v>0</v>
      </c>
      <c r="M26" s="151">
        <v>0</v>
      </c>
      <c r="N26" s="151">
        <v>0</v>
      </c>
      <c r="O26" s="151">
        <v>0</v>
      </c>
      <c r="P26" s="151">
        <v>0</v>
      </c>
      <c r="Q26" s="35">
        <f t="shared" si="1"/>
        <v>0</v>
      </c>
      <c r="R26" s="101"/>
      <c r="S26" s="103" t="str">
        <f t="shared" ca="1" si="4"/>
        <v>#</v>
      </c>
      <c r="T26" s="106">
        <v>0</v>
      </c>
      <c r="U26" s="101"/>
      <c r="V26" s="103" t="str">
        <f t="shared" ca="1" si="5"/>
        <v>#</v>
      </c>
      <c r="W26" s="150">
        <v>0</v>
      </c>
      <c r="X26" s="151">
        <v>0</v>
      </c>
      <c r="Y26" s="151">
        <v>0</v>
      </c>
      <c r="Z26" s="151">
        <v>0</v>
      </c>
      <c r="AA26" s="151">
        <v>0</v>
      </c>
      <c r="AB26" s="151">
        <v>0</v>
      </c>
      <c r="AC26" s="151">
        <v>0</v>
      </c>
      <c r="AD26" s="151">
        <v>0</v>
      </c>
      <c r="AE26" s="151">
        <v>0</v>
      </c>
      <c r="AF26" s="151">
        <v>0</v>
      </c>
      <c r="AG26" s="35">
        <f t="shared" si="2"/>
        <v>0</v>
      </c>
      <c r="AH26" s="101"/>
      <c r="AI26" s="103" t="str">
        <f t="shared" ca="1" si="6"/>
        <v>#</v>
      </c>
      <c r="AJ26" s="150">
        <v>0</v>
      </c>
      <c r="AK26" s="151">
        <v>0</v>
      </c>
      <c r="AL26" s="151">
        <v>0</v>
      </c>
      <c r="AM26" s="151">
        <v>0</v>
      </c>
      <c r="AN26" s="151">
        <v>0</v>
      </c>
      <c r="AO26" s="151">
        <v>0</v>
      </c>
      <c r="AP26" s="151">
        <v>0</v>
      </c>
      <c r="AQ26" s="151">
        <v>0</v>
      </c>
      <c r="AR26" s="151">
        <v>0</v>
      </c>
      <c r="AS26" s="151">
        <v>0</v>
      </c>
      <c r="AT26" s="35">
        <f t="shared" si="3"/>
        <v>0</v>
      </c>
      <c r="AU26" s="103" t="str">
        <f t="shared" si="7"/>
        <v>OK</v>
      </c>
    </row>
    <row r="27" spans="1:47" s="112" customFormat="1" ht="14.25">
      <c r="A27" s="298"/>
      <c r="B27" s="300"/>
      <c r="C27" s="302"/>
      <c r="D27" s="104" t="s">
        <v>110</v>
      </c>
      <c r="E27" s="101"/>
      <c r="F27" s="103" t="s">
        <v>105</v>
      </c>
      <c r="G27" s="150">
        <v>0</v>
      </c>
      <c r="H27" s="151">
        <v>0</v>
      </c>
      <c r="I27" s="151">
        <v>0</v>
      </c>
      <c r="J27" s="151">
        <v>0</v>
      </c>
      <c r="K27" s="151">
        <v>0</v>
      </c>
      <c r="L27" s="151">
        <v>0</v>
      </c>
      <c r="M27" s="151">
        <v>0</v>
      </c>
      <c r="N27" s="151">
        <v>0</v>
      </c>
      <c r="O27" s="151">
        <v>0</v>
      </c>
      <c r="P27" s="151">
        <v>0</v>
      </c>
      <c r="Q27" s="35">
        <f t="shared" si="1"/>
        <v>0</v>
      </c>
      <c r="R27" s="101"/>
      <c r="S27" s="103" t="str">
        <f t="shared" ca="1" si="4"/>
        <v>#</v>
      </c>
      <c r="T27" s="106">
        <v>0</v>
      </c>
      <c r="U27" s="101"/>
      <c r="V27" s="103" t="str">
        <f t="shared" ca="1" si="5"/>
        <v>#</v>
      </c>
      <c r="W27" s="150">
        <v>0</v>
      </c>
      <c r="X27" s="151">
        <v>0</v>
      </c>
      <c r="Y27" s="151">
        <v>0</v>
      </c>
      <c r="Z27" s="151">
        <v>0</v>
      </c>
      <c r="AA27" s="151">
        <v>0</v>
      </c>
      <c r="AB27" s="151">
        <v>0</v>
      </c>
      <c r="AC27" s="151">
        <v>0</v>
      </c>
      <c r="AD27" s="151">
        <v>0</v>
      </c>
      <c r="AE27" s="151">
        <v>0</v>
      </c>
      <c r="AF27" s="151">
        <v>0</v>
      </c>
      <c r="AG27" s="35">
        <f t="shared" si="2"/>
        <v>0</v>
      </c>
      <c r="AH27" s="101"/>
      <c r="AI27" s="103" t="str">
        <f t="shared" ca="1" si="6"/>
        <v>#</v>
      </c>
      <c r="AJ27" s="150">
        <v>0</v>
      </c>
      <c r="AK27" s="151">
        <v>0</v>
      </c>
      <c r="AL27" s="151">
        <v>0</v>
      </c>
      <c r="AM27" s="151">
        <v>0</v>
      </c>
      <c r="AN27" s="151">
        <v>0</v>
      </c>
      <c r="AO27" s="151">
        <v>0</v>
      </c>
      <c r="AP27" s="151">
        <v>0</v>
      </c>
      <c r="AQ27" s="151">
        <v>0</v>
      </c>
      <c r="AR27" s="151">
        <v>0</v>
      </c>
      <c r="AS27" s="151">
        <v>0</v>
      </c>
      <c r="AT27" s="35">
        <f t="shared" si="3"/>
        <v>0</v>
      </c>
      <c r="AU27" s="103" t="str">
        <f t="shared" si="7"/>
        <v>OK</v>
      </c>
    </row>
    <row r="28" spans="1:47" s="112" customFormat="1" ht="14.25">
      <c r="A28" s="298"/>
      <c r="B28" s="300"/>
      <c r="C28" s="302"/>
      <c r="D28" s="104" t="str">
        <f>'N1.1_Intervention_Definitions'!A17</f>
        <v>Indirect Intervention</v>
      </c>
      <c r="E28" s="101"/>
      <c r="F28" s="103" t="s">
        <v>105</v>
      </c>
      <c r="G28" s="150">
        <v>0</v>
      </c>
      <c r="H28" s="151">
        <v>0</v>
      </c>
      <c r="I28" s="151">
        <v>0</v>
      </c>
      <c r="J28" s="151">
        <v>0</v>
      </c>
      <c r="K28" s="151">
        <v>0</v>
      </c>
      <c r="L28" s="151">
        <v>0</v>
      </c>
      <c r="M28" s="151">
        <v>0</v>
      </c>
      <c r="N28" s="151">
        <v>0</v>
      </c>
      <c r="O28" s="151">
        <v>0</v>
      </c>
      <c r="P28" s="151">
        <v>0</v>
      </c>
      <c r="Q28" s="35">
        <f t="shared" si="1"/>
        <v>0</v>
      </c>
      <c r="R28" s="101"/>
      <c r="S28" s="103" t="str">
        <f t="shared" ca="1" si="4"/>
        <v>#</v>
      </c>
      <c r="T28" s="106">
        <v>0</v>
      </c>
      <c r="U28" s="101"/>
      <c r="V28" s="103" t="str">
        <f t="shared" ca="1" si="5"/>
        <v>#</v>
      </c>
      <c r="W28" s="150">
        <v>0</v>
      </c>
      <c r="X28" s="151">
        <v>0</v>
      </c>
      <c r="Y28" s="151">
        <v>0</v>
      </c>
      <c r="Z28" s="151">
        <v>0</v>
      </c>
      <c r="AA28" s="151">
        <v>0</v>
      </c>
      <c r="AB28" s="151">
        <v>0</v>
      </c>
      <c r="AC28" s="151">
        <v>0</v>
      </c>
      <c r="AD28" s="151">
        <v>0</v>
      </c>
      <c r="AE28" s="151">
        <v>0</v>
      </c>
      <c r="AF28" s="151">
        <v>0</v>
      </c>
      <c r="AG28" s="35">
        <f t="shared" si="2"/>
        <v>0</v>
      </c>
      <c r="AH28" s="101"/>
      <c r="AI28" s="103" t="str">
        <f t="shared" ca="1" si="6"/>
        <v>#</v>
      </c>
      <c r="AJ28" s="150">
        <v>0</v>
      </c>
      <c r="AK28" s="151">
        <v>0</v>
      </c>
      <c r="AL28" s="151">
        <v>0</v>
      </c>
      <c r="AM28" s="151">
        <v>0</v>
      </c>
      <c r="AN28" s="151">
        <v>0</v>
      </c>
      <c r="AO28" s="151">
        <v>0</v>
      </c>
      <c r="AP28" s="151">
        <v>0</v>
      </c>
      <c r="AQ28" s="151">
        <v>0</v>
      </c>
      <c r="AR28" s="151">
        <v>0</v>
      </c>
      <c r="AS28" s="151">
        <v>0</v>
      </c>
      <c r="AT28" s="35">
        <f t="shared" si="3"/>
        <v>0</v>
      </c>
      <c r="AU28" s="103" t="str">
        <f t="shared" si="7"/>
        <v>OK</v>
      </c>
    </row>
    <row r="29" spans="1:47" s="112" customFormat="1" ht="14.25">
      <c r="A29" s="298"/>
      <c r="B29" s="300"/>
      <c r="C29" s="302"/>
      <c r="D29" s="104" t="s">
        <v>109</v>
      </c>
      <c r="E29" s="101"/>
      <c r="F29" s="103" t="s">
        <v>105</v>
      </c>
      <c r="G29" s="34"/>
      <c r="H29" s="34"/>
      <c r="I29" s="34"/>
      <c r="J29" s="34"/>
      <c r="K29" s="34"/>
      <c r="L29" s="34"/>
      <c r="M29" s="34"/>
      <c r="N29" s="34"/>
      <c r="O29" s="34"/>
      <c r="P29" s="34"/>
      <c r="Q29" s="35">
        <f t="shared" si="1"/>
        <v>0</v>
      </c>
      <c r="R29" s="101"/>
      <c r="S29" s="103" t="str">
        <f t="shared" ca="1" si="4"/>
        <v>#</v>
      </c>
      <c r="T29" s="34"/>
      <c r="U29" s="101"/>
      <c r="V29" s="103" t="str">
        <f t="shared" ca="1" si="5"/>
        <v>#</v>
      </c>
      <c r="W29" s="34"/>
      <c r="X29" s="34"/>
      <c r="Y29" s="34"/>
      <c r="Z29" s="34"/>
      <c r="AA29" s="34"/>
      <c r="AB29" s="34"/>
      <c r="AC29" s="34"/>
      <c r="AD29" s="34"/>
      <c r="AE29" s="34"/>
      <c r="AF29" s="34"/>
      <c r="AG29" s="35">
        <f t="shared" si="2"/>
        <v>0</v>
      </c>
      <c r="AH29" s="101"/>
      <c r="AI29" s="103" t="str">
        <f t="shared" ca="1" si="6"/>
        <v>#</v>
      </c>
      <c r="AJ29" s="34"/>
      <c r="AK29" s="34"/>
      <c r="AL29" s="34"/>
      <c r="AM29" s="34"/>
      <c r="AN29" s="34"/>
      <c r="AO29" s="34"/>
      <c r="AP29" s="34"/>
      <c r="AQ29" s="34"/>
      <c r="AR29" s="34"/>
      <c r="AS29" s="34"/>
      <c r="AT29" s="35">
        <f t="shared" si="3"/>
        <v>0</v>
      </c>
      <c r="AU29" s="103" t="str">
        <f t="shared" si="7"/>
        <v>OK</v>
      </c>
    </row>
    <row r="30" spans="1:47" s="112" customFormat="1" ht="14.25">
      <c r="A30" s="298"/>
      <c r="B30" s="300"/>
      <c r="C30" s="302"/>
      <c r="D30" s="104" t="s">
        <v>108</v>
      </c>
      <c r="E30" s="101"/>
      <c r="F30" s="103" t="s">
        <v>105</v>
      </c>
      <c r="G30" s="34"/>
      <c r="H30" s="34"/>
      <c r="I30" s="34"/>
      <c r="J30" s="34"/>
      <c r="K30" s="34"/>
      <c r="L30" s="34"/>
      <c r="M30" s="34"/>
      <c r="N30" s="34"/>
      <c r="O30" s="34"/>
      <c r="P30" s="34"/>
      <c r="Q30" s="35">
        <f t="shared" si="1"/>
        <v>0</v>
      </c>
      <c r="R30" s="101"/>
      <c r="S30" s="103" t="str">
        <f t="shared" ca="1" si="4"/>
        <v>#</v>
      </c>
      <c r="T30" s="34"/>
      <c r="U30" s="101"/>
      <c r="V30" s="103" t="str">
        <f t="shared" ca="1" si="5"/>
        <v>#</v>
      </c>
      <c r="W30" s="34"/>
      <c r="X30" s="34"/>
      <c r="Y30" s="34"/>
      <c r="Z30" s="34"/>
      <c r="AA30" s="34"/>
      <c r="AB30" s="34"/>
      <c r="AC30" s="34"/>
      <c r="AD30" s="34"/>
      <c r="AE30" s="34"/>
      <c r="AF30" s="34"/>
      <c r="AG30" s="35">
        <f t="shared" si="2"/>
        <v>0</v>
      </c>
      <c r="AH30" s="101"/>
      <c r="AI30" s="103" t="str">
        <f t="shared" ca="1" si="6"/>
        <v>#</v>
      </c>
      <c r="AJ30" s="34"/>
      <c r="AK30" s="34"/>
      <c r="AL30" s="34"/>
      <c r="AM30" s="34"/>
      <c r="AN30" s="34"/>
      <c r="AO30" s="34"/>
      <c r="AP30" s="34"/>
      <c r="AQ30" s="34"/>
      <c r="AR30" s="34"/>
      <c r="AS30" s="34"/>
      <c r="AT30" s="35">
        <f t="shared" si="3"/>
        <v>0</v>
      </c>
      <c r="AU30" s="103" t="str">
        <f t="shared" si="7"/>
        <v>OK</v>
      </c>
    </row>
    <row r="31" spans="1:47" s="112" customFormat="1" ht="14.25">
      <c r="A31" s="298"/>
      <c r="B31" s="300"/>
      <c r="C31" s="302"/>
      <c r="D31" s="104" t="s">
        <v>58</v>
      </c>
      <c r="E31" s="101"/>
      <c r="F31" s="103" t="s">
        <v>105</v>
      </c>
      <c r="G31" s="34"/>
      <c r="H31" s="34"/>
      <c r="I31" s="34"/>
      <c r="J31" s="34"/>
      <c r="K31" s="34"/>
      <c r="L31" s="34"/>
      <c r="M31" s="34"/>
      <c r="N31" s="34"/>
      <c r="O31" s="34"/>
      <c r="P31" s="34"/>
      <c r="Q31" s="35">
        <f t="shared" si="1"/>
        <v>0</v>
      </c>
      <c r="R31" s="101"/>
      <c r="S31" s="103" t="str">
        <f t="shared" ca="1" si="4"/>
        <v>#</v>
      </c>
      <c r="T31" s="34"/>
      <c r="U31" s="101"/>
      <c r="V31" s="103" t="str">
        <f t="shared" ca="1" si="5"/>
        <v>#</v>
      </c>
      <c r="W31" s="34"/>
      <c r="X31" s="34"/>
      <c r="Y31" s="34"/>
      <c r="Z31" s="34"/>
      <c r="AA31" s="34"/>
      <c r="AB31" s="34"/>
      <c r="AC31" s="34"/>
      <c r="AD31" s="34"/>
      <c r="AE31" s="34"/>
      <c r="AF31" s="34"/>
      <c r="AG31" s="35">
        <f t="shared" si="2"/>
        <v>0</v>
      </c>
      <c r="AH31" s="101"/>
      <c r="AI31" s="103" t="str">
        <f t="shared" ca="1" si="6"/>
        <v>#</v>
      </c>
      <c r="AJ31" s="34"/>
      <c r="AK31" s="34"/>
      <c r="AL31" s="34"/>
      <c r="AM31" s="34"/>
      <c r="AN31" s="34"/>
      <c r="AO31" s="34"/>
      <c r="AP31" s="34"/>
      <c r="AQ31" s="34"/>
      <c r="AR31" s="34"/>
      <c r="AS31" s="34"/>
      <c r="AT31" s="35">
        <f t="shared" si="3"/>
        <v>0</v>
      </c>
      <c r="AU31" s="103" t="str">
        <f t="shared" si="7"/>
        <v>OK</v>
      </c>
    </row>
    <row r="32" spans="1:47" s="112" customFormat="1" ht="14.25">
      <c r="A32" s="298"/>
      <c r="B32" s="300"/>
      <c r="C32" s="302"/>
      <c r="D32" s="104" t="s">
        <v>107</v>
      </c>
      <c r="E32" s="101"/>
      <c r="F32" s="103" t="s">
        <v>105</v>
      </c>
      <c r="G32" s="34"/>
      <c r="H32" s="34"/>
      <c r="I32" s="34"/>
      <c r="J32" s="34"/>
      <c r="K32" s="34"/>
      <c r="L32" s="34"/>
      <c r="M32" s="34"/>
      <c r="N32" s="34"/>
      <c r="O32" s="34"/>
      <c r="P32" s="34"/>
      <c r="Q32" s="35">
        <f t="shared" si="1"/>
        <v>0</v>
      </c>
      <c r="R32" s="101"/>
      <c r="S32" s="103" t="str">
        <f t="shared" ca="1" si="4"/>
        <v>#</v>
      </c>
      <c r="T32" s="34"/>
      <c r="U32" s="101"/>
      <c r="V32" s="103" t="str">
        <f t="shared" ca="1" si="5"/>
        <v>#</v>
      </c>
      <c r="W32" s="34"/>
      <c r="X32" s="34"/>
      <c r="Y32" s="34"/>
      <c r="Z32" s="34"/>
      <c r="AA32" s="34"/>
      <c r="AB32" s="34"/>
      <c r="AC32" s="34"/>
      <c r="AD32" s="34"/>
      <c r="AE32" s="34"/>
      <c r="AF32" s="34"/>
      <c r="AG32" s="35">
        <f t="shared" si="2"/>
        <v>0</v>
      </c>
      <c r="AH32" s="101"/>
      <c r="AI32" s="103" t="str">
        <f t="shared" ca="1" si="6"/>
        <v>#</v>
      </c>
      <c r="AJ32" s="34"/>
      <c r="AK32" s="34"/>
      <c r="AL32" s="34"/>
      <c r="AM32" s="34"/>
      <c r="AN32" s="34"/>
      <c r="AO32" s="34"/>
      <c r="AP32" s="34"/>
      <c r="AQ32" s="34"/>
      <c r="AR32" s="34"/>
      <c r="AS32" s="34"/>
      <c r="AT32" s="35">
        <f t="shared" si="3"/>
        <v>0</v>
      </c>
      <c r="AU32" s="103" t="str">
        <f t="shared" si="7"/>
        <v>OK</v>
      </c>
    </row>
    <row r="33" spans="1:47" s="112" customFormat="1" ht="14.25">
      <c r="A33" s="298"/>
      <c r="B33" s="300"/>
      <c r="C33" s="302"/>
      <c r="D33" s="104" t="s">
        <v>106</v>
      </c>
      <c r="E33" s="101"/>
      <c r="F33" s="103" t="s">
        <v>105</v>
      </c>
      <c r="G33" s="150">
        <v>0</v>
      </c>
      <c r="H33" s="151">
        <v>0</v>
      </c>
      <c r="I33" s="151">
        <v>0</v>
      </c>
      <c r="J33" s="151">
        <v>0</v>
      </c>
      <c r="K33" s="151">
        <v>0</v>
      </c>
      <c r="L33" s="151">
        <v>0</v>
      </c>
      <c r="M33" s="151">
        <v>0</v>
      </c>
      <c r="N33" s="151">
        <v>0</v>
      </c>
      <c r="O33" s="151">
        <v>0</v>
      </c>
      <c r="P33" s="151">
        <v>0</v>
      </c>
      <c r="Q33" s="35">
        <f t="shared" si="1"/>
        <v>0</v>
      </c>
      <c r="R33" s="101"/>
      <c r="S33" s="103" t="str">
        <f t="shared" ca="1" si="4"/>
        <v>#</v>
      </c>
      <c r="T33" s="106">
        <v>0</v>
      </c>
      <c r="U33" s="101"/>
      <c r="V33" s="103" t="str">
        <f t="shared" ca="1" si="5"/>
        <v>#</v>
      </c>
      <c r="W33" s="150">
        <v>0</v>
      </c>
      <c r="X33" s="151">
        <v>0</v>
      </c>
      <c r="Y33" s="151">
        <v>0</v>
      </c>
      <c r="Z33" s="151">
        <v>0</v>
      </c>
      <c r="AA33" s="151">
        <v>0</v>
      </c>
      <c r="AB33" s="151">
        <v>0</v>
      </c>
      <c r="AC33" s="151">
        <v>0</v>
      </c>
      <c r="AD33" s="151">
        <v>0</v>
      </c>
      <c r="AE33" s="151">
        <v>0</v>
      </c>
      <c r="AF33" s="151">
        <v>0</v>
      </c>
      <c r="AG33" s="35">
        <f t="shared" si="2"/>
        <v>0</v>
      </c>
      <c r="AH33" s="101"/>
      <c r="AI33" s="103" t="str">
        <f t="shared" ca="1" si="6"/>
        <v>#</v>
      </c>
      <c r="AJ33" s="150">
        <v>0</v>
      </c>
      <c r="AK33" s="151">
        <v>0</v>
      </c>
      <c r="AL33" s="151">
        <v>0</v>
      </c>
      <c r="AM33" s="151">
        <v>0</v>
      </c>
      <c r="AN33" s="151">
        <v>0</v>
      </c>
      <c r="AO33" s="151">
        <v>0</v>
      </c>
      <c r="AP33" s="151">
        <v>0</v>
      </c>
      <c r="AQ33" s="151">
        <v>0</v>
      </c>
      <c r="AR33" s="151">
        <v>0</v>
      </c>
      <c r="AS33" s="151">
        <v>0</v>
      </c>
      <c r="AT33" s="35">
        <f t="shared" si="3"/>
        <v>0</v>
      </c>
      <c r="AU33" s="103" t="str">
        <f t="shared" si="7"/>
        <v>OK</v>
      </c>
    </row>
    <row r="34" spans="1:47" s="112" customFormat="1" ht="14.25">
      <c r="A34" s="298"/>
      <c r="B34" s="301"/>
      <c r="C34" s="105" t="s">
        <v>393</v>
      </c>
      <c r="D34" s="104"/>
      <c r="E34" s="101"/>
      <c r="F34" s="103" t="s">
        <v>105</v>
      </c>
      <c r="G34" s="35">
        <f t="shared" ref="G34:P34" si="8">SUM(G16:G33)</f>
        <v>1.9651909872044158</v>
      </c>
      <c r="H34" s="35">
        <f t="shared" si="8"/>
        <v>302.54327597276347</v>
      </c>
      <c r="I34" s="35">
        <f t="shared" si="8"/>
        <v>156.21511568242386</v>
      </c>
      <c r="J34" s="35">
        <f t="shared" si="8"/>
        <v>13.136708529150415</v>
      </c>
      <c r="K34" s="35">
        <f t="shared" si="8"/>
        <v>112.20747260369268</v>
      </c>
      <c r="L34" s="35">
        <f t="shared" si="8"/>
        <v>137.64096972113776</v>
      </c>
      <c r="M34" s="35">
        <f t="shared" si="8"/>
        <v>20.236965939477699</v>
      </c>
      <c r="N34" s="35">
        <f t="shared" si="8"/>
        <v>72.227316383971072</v>
      </c>
      <c r="O34" s="35">
        <f t="shared" si="8"/>
        <v>240.54238402740967</v>
      </c>
      <c r="P34" s="35">
        <f t="shared" si="8"/>
        <v>8.5688247474769668</v>
      </c>
      <c r="Q34" s="94">
        <f t="shared" si="1"/>
        <v>1065.2842245947081</v>
      </c>
      <c r="R34" s="101"/>
      <c r="S34" s="103" t="str">
        <f t="shared" ca="1" si="4"/>
        <v>#</v>
      </c>
      <c r="T34" s="103"/>
      <c r="U34" s="101"/>
      <c r="V34" s="103" t="str">
        <f t="shared" ca="1" si="5"/>
        <v>#</v>
      </c>
      <c r="W34" s="35">
        <f t="shared" ref="W34:AF34" si="9">SUM(W16:W33)</f>
        <v>166</v>
      </c>
      <c r="X34" s="35">
        <f t="shared" si="9"/>
        <v>2329</v>
      </c>
      <c r="Y34" s="35">
        <f t="shared" si="9"/>
        <v>334</v>
      </c>
      <c r="Z34" s="35">
        <f t="shared" si="9"/>
        <v>16</v>
      </c>
      <c r="AA34" s="35">
        <f t="shared" si="9"/>
        <v>91</v>
      </c>
      <c r="AB34" s="35">
        <f t="shared" si="9"/>
        <v>99</v>
      </c>
      <c r="AC34" s="35">
        <f t="shared" si="9"/>
        <v>11</v>
      </c>
      <c r="AD34" s="35">
        <f t="shared" si="9"/>
        <v>31</v>
      </c>
      <c r="AE34" s="35">
        <f t="shared" si="9"/>
        <v>97</v>
      </c>
      <c r="AF34" s="35">
        <f t="shared" si="9"/>
        <v>3</v>
      </c>
      <c r="AG34" s="94">
        <f>SUM(W34:AF34)</f>
        <v>3177</v>
      </c>
      <c r="AH34" s="101"/>
      <c r="AI34" s="103" t="str">
        <f t="shared" ca="1" si="6"/>
        <v>#</v>
      </c>
      <c r="AJ34" s="35">
        <f t="shared" ref="AJ34:AS34" si="10">SUM(AJ16:AJ33)</f>
        <v>778</v>
      </c>
      <c r="AK34" s="35">
        <f t="shared" si="10"/>
        <v>395</v>
      </c>
      <c r="AL34" s="35">
        <f t="shared" si="10"/>
        <v>737</v>
      </c>
      <c r="AM34" s="35">
        <f t="shared" si="10"/>
        <v>176</v>
      </c>
      <c r="AN34" s="35">
        <f t="shared" si="10"/>
        <v>163</v>
      </c>
      <c r="AO34" s="35">
        <f t="shared" si="10"/>
        <v>364</v>
      </c>
      <c r="AP34" s="35">
        <f t="shared" si="10"/>
        <v>58</v>
      </c>
      <c r="AQ34" s="35">
        <f t="shared" si="10"/>
        <v>45</v>
      </c>
      <c r="AR34" s="35">
        <f t="shared" si="10"/>
        <v>267</v>
      </c>
      <c r="AS34" s="35">
        <f t="shared" si="10"/>
        <v>194</v>
      </c>
      <c r="AT34" s="94">
        <f>SUM(AJ34:AS34)</f>
        <v>3177</v>
      </c>
      <c r="AU34" s="103" t="str">
        <f t="shared" si="7"/>
        <v>OK</v>
      </c>
    </row>
    <row r="35" spans="1:47" ht="15" thickBot="1">
      <c r="A35" s="299" t="s">
        <v>25</v>
      </c>
      <c r="B35" s="299" t="s">
        <v>385</v>
      </c>
      <c r="C35" s="111"/>
      <c r="D35" s="104"/>
      <c r="F35" s="110" t="s">
        <v>53</v>
      </c>
      <c r="G35" s="109" t="s">
        <v>14</v>
      </c>
      <c r="H35" s="21" t="s">
        <v>15</v>
      </c>
      <c r="I35" s="22" t="s">
        <v>16</v>
      </c>
      <c r="J35" s="23" t="s">
        <v>17</v>
      </c>
      <c r="K35" s="24" t="s">
        <v>18</v>
      </c>
      <c r="L35" s="25" t="s">
        <v>19</v>
      </c>
      <c r="M35" s="26" t="s">
        <v>20</v>
      </c>
      <c r="N35" s="29" t="s">
        <v>21</v>
      </c>
      <c r="O35" s="27" t="s">
        <v>22</v>
      </c>
      <c r="P35" s="31" t="s">
        <v>23</v>
      </c>
      <c r="Q35" s="108" t="s">
        <v>29</v>
      </c>
      <c r="S35" s="110" t="s">
        <v>53</v>
      </c>
      <c r="T35" s="110" t="s">
        <v>94</v>
      </c>
      <c r="V35" s="110" t="s">
        <v>53</v>
      </c>
      <c r="W35" s="109" t="s">
        <v>14</v>
      </c>
      <c r="X35" s="21" t="s">
        <v>15</v>
      </c>
      <c r="Y35" s="22" t="s">
        <v>16</v>
      </c>
      <c r="Z35" s="23" t="s">
        <v>17</v>
      </c>
      <c r="AA35" s="24" t="s">
        <v>18</v>
      </c>
      <c r="AB35" s="25" t="s">
        <v>19</v>
      </c>
      <c r="AC35" s="26" t="s">
        <v>20</v>
      </c>
      <c r="AD35" s="29" t="s">
        <v>21</v>
      </c>
      <c r="AE35" s="27" t="s">
        <v>22</v>
      </c>
      <c r="AF35" s="31" t="s">
        <v>23</v>
      </c>
      <c r="AG35" s="108" t="s">
        <v>29</v>
      </c>
      <c r="AI35" s="110" t="s">
        <v>53</v>
      </c>
      <c r="AJ35" s="109" t="s">
        <v>5</v>
      </c>
      <c r="AK35" s="21" t="s">
        <v>6</v>
      </c>
      <c r="AL35" s="22" t="s">
        <v>7</v>
      </c>
      <c r="AM35" s="23" t="s">
        <v>8</v>
      </c>
      <c r="AN35" s="24" t="s">
        <v>9</v>
      </c>
      <c r="AO35" s="25" t="s">
        <v>116</v>
      </c>
      <c r="AP35" s="26" t="s">
        <v>117</v>
      </c>
      <c r="AQ35" s="29" t="s">
        <v>118</v>
      </c>
      <c r="AR35" s="27" t="s">
        <v>119</v>
      </c>
      <c r="AS35" s="31" t="s">
        <v>120</v>
      </c>
      <c r="AT35" s="108" t="s">
        <v>29</v>
      </c>
      <c r="AU35" s="108" t="s">
        <v>47</v>
      </c>
    </row>
    <row r="36" spans="1:47" ht="14.25">
      <c r="A36" s="300"/>
      <c r="B36" s="300"/>
      <c r="C36" s="107" t="s">
        <v>394</v>
      </c>
      <c r="D36" s="104"/>
      <c r="F36" s="103" t="s">
        <v>205</v>
      </c>
      <c r="G36" s="103"/>
      <c r="H36" s="103"/>
      <c r="I36" s="103"/>
      <c r="J36" s="103"/>
      <c r="K36" s="103"/>
      <c r="L36" s="103"/>
      <c r="M36" s="103"/>
      <c r="N36" s="103"/>
      <c r="O36" s="103"/>
      <c r="P36" s="151">
        <v>9493.3805070399067</v>
      </c>
      <c r="Q36" s="35">
        <f t="shared" ref="Q36:Q54" si="11">SUM(G36:P36)</f>
        <v>9493.3805070399067</v>
      </c>
      <c r="S36" s="103"/>
      <c r="T36" s="34"/>
      <c r="V36" s="103"/>
      <c r="W36" s="34"/>
      <c r="X36" s="34"/>
      <c r="Y36" s="34"/>
      <c r="Z36" s="34"/>
      <c r="AA36" s="34"/>
      <c r="AB36" s="34"/>
      <c r="AC36" s="34"/>
      <c r="AD36" s="34"/>
      <c r="AE36" s="34"/>
      <c r="AF36" s="34"/>
      <c r="AG36" s="35">
        <f t="shared" ref="AG36:AG55" si="12">SUM(W36:AF36)</f>
        <v>0</v>
      </c>
      <c r="AI36" s="103"/>
      <c r="AJ36" s="34"/>
      <c r="AK36" s="34"/>
      <c r="AL36" s="34"/>
      <c r="AM36" s="34"/>
      <c r="AN36" s="34"/>
      <c r="AO36" s="34"/>
      <c r="AP36" s="34"/>
      <c r="AQ36" s="34"/>
      <c r="AR36" s="34"/>
      <c r="AS36" s="34"/>
      <c r="AT36" s="35">
        <f t="shared" ref="AT36:AT55" si="13">SUM(AJ36:AS36)</f>
        <v>0</v>
      </c>
      <c r="AU36" s="103"/>
    </row>
    <row r="37" spans="1:47" ht="14.25">
      <c r="A37" s="300"/>
      <c r="B37" s="300"/>
      <c r="C37" s="105" t="s">
        <v>223</v>
      </c>
      <c r="D37" s="104"/>
      <c r="F37" s="103" t="s">
        <v>105</v>
      </c>
      <c r="G37" s="35">
        <f>G34</f>
        <v>1.9651909872044158</v>
      </c>
      <c r="H37" s="35">
        <f t="shared" ref="H37:P37" si="14">H34</f>
        <v>302.54327597276347</v>
      </c>
      <c r="I37" s="35">
        <f t="shared" si="14"/>
        <v>156.21511568242386</v>
      </c>
      <c r="J37" s="35">
        <f t="shared" si="14"/>
        <v>13.136708529150415</v>
      </c>
      <c r="K37" s="35">
        <f t="shared" si="14"/>
        <v>112.20747260369268</v>
      </c>
      <c r="L37" s="35">
        <f t="shared" si="14"/>
        <v>137.64096972113776</v>
      </c>
      <c r="M37" s="35">
        <f t="shared" si="14"/>
        <v>20.236965939477699</v>
      </c>
      <c r="N37" s="35">
        <f t="shared" si="14"/>
        <v>72.227316383971072</v>
      </c>
      <c r="O37" s="35">
        <f t="shared" si="14"/>
        <v>240.54238402740967</v>
      </c>
      <c r="P37" s="35">
        <f t="shared" si="14"/>
        <v>8.5688247474769668</v>
      </c>
      <c r="Q37" s="35">
        <f t="shared" si="11"/>
        <v>1065.2842245947081</v>
      </c>
      <c r="S37" s="103" t="str">
        <f ca="1">$X$12</f>
        <v>#</v>
      </c>
      <c r="T37" s="34"/>
      <c r="V37" s="103" t="str">
        <f ca="1">$X$12</f>
        <v>#</v>
      </c>
      <c r="W37" s="35">
        <f t="shared" ref="W37:AF37" si="15">W34</f>
        <v>166</v>
      </c>
      <c r="X37" s="35">
        <f t="shared" si="15"/>
        <v>2329</v>
      </c>
      <c r="Y37" s="35">
        <f t="shared" si="15"/>
        <v>334</v>
      </c>
      <c r="Z37" s="35">
        <f t="shared" si="15"/>
        <v>16</v>
      </c>
      <c r="AA37" s="35">
        <f t="shared" si="15"/>
        <v>91</v>
      </c>
      <c r="AB37" s="35">
        <f t="shared" si="15"/>
        <v>99</v>
      </c>
      <c r="AC37" s="35">
        <f t="shared" si="15"/>
        <v>11</v>
      </c>
      <c r="AD37" s="35">
        <f t="shared" si="15"/>
        <v>31</v>
      </c>
      <c r="AE37" s="35">
        <f t="shared" si="15"/>
        <v>97</v>
      </c>
      <c r="AF37" s="35">
        <f t="shared" si="15"/>
        <v>3</v>
      </c>
      <c r="AG37" s="35">
        <f t="shared" si="12"/>
        <v>3177</v>
      </c>
      <c r="AI37" s="103" t="str">
        <f ca="1">$X$12</f>
        <v>#</v>
      </c>
      <c r="AJ37" s="35">
        <f t="shared" ref="AJ37:AS37" si="16">AJ34</f>
        <v>778</v>
      </c>
      <c r="AK37" s="35">
        <f t="shared" si="16"/>
        <v>395</v>
      </c>
      <c r="AL37" s="35">
        <f t="shared" si="16"/>
        <v>737</v>
      </c>
      <c r="AM37" s="35">
        <f t="shared" si="16"/>
        <v>176</v>
      </c>
      <c r="AN37" s="35">
        <f t="shared" si="16"/>
        <v>163</v>
      </c>
      <c r="AO37" s="35">
        <f t="shared" si="16"/>
        <v>364</v>
      </c>
      <c r="AP37" s="35">
        <f t="shared" si="16"/>
        <v>58</v>
      </c>
      <c r="AQ37" s="35">
        <f t="shared" si="16"/>
        <v>45</v>
      </c>
      <c r="AR37" s="35">
        <f t="shared" si="16"/>
        <v>267</v>
      </c>
      <c r="AS37" s="35">
        <f t="shared" si="16"/>
        <v>194</v>
      </c>
      <c r="AT37" s="35">
        <f t="shared" si="13"/>
        <v>3177</v>
      </c>
      <c r="AU37" s="103" t="str">
        <f>IF(ABS(AG37-AT37)&lt;0.01,"OK","Error")</f>
        <v>OK</v>
      </c>
    </row>
    <row r="38" spans="1:47" ht="14.25">
      <c r="A38" s="300"/>
      <c r="B38" s="300"/>
      <c r="C38" s="302" t="s">
        <v>115</v>
      </c>
      <c r="D38" s="104" t="s">
        <v>206</v>
      </c>
      <c r="F38" s="103" t="s">
        <v>105</v>
      </c>
      <c r="G38" s="150">
        <v>0</v>
      </c>
      <c r="H38" s="150">
        <v>0</v>
      </c>
      <c r="I38" s="150">
        <v>0</v>
      </c>
      <c r="J38" s="150">
        <v>0</v>
      </c>
      <c r="K38" s="150">
        <v>0</v>
      </c>
      <c r="L38" s="150">
        <v>0</v>
      </c>
      <c r="M38" s="150">
        <v>0</v>
      </c>
      <c r="N38" s="150">
        <v>0</v>
      </c>
      <c r="O38" s="150">
        <v>0</v>
      </c>
      <c r="P38" s="150">
        <v>0</v>
      </c>
      <c r="Q38" s="35">
        <f t="shared" si="11"/>
        <v>0</v>
      </c>
      <c r="S38" s="103" t="str">
        <f t="shared" ref="S38:S55" ca="1" si="17">$X$12</f>
        <v>#</v>
      </c>
      <c r="T38" s="106">
        <v>0</v>
      </c>
      <c r="V38" s="103" t="str">
        <f t="shared" ref="V38:V55" ca="1" si="18">$X$12</f>
        <v>#</v>
      </c>
      <c r="W38" s="150">
        <v>0</v>
      </c>
      <c r="X38" s="150">
        <v>0</v>
      </c>
      <c r="Y38" s="150">
        <v>0</v>
      </c>
      <c r="Z38" s="150">
        <v>0</v>
      </c>
      <c r="AA38" s="150">
        <v>0</v>
      </c>
      <c r="AB38" s="150">
        <v>0</v>
      </c>
      <c r="AC38" s="150">
        <v>0</v>
      </c>
      <c r="AD38" s="150">
        <v>0</v>
      </c>
      <c r="AE38" s="150">
        <v>0</v>
      </c>
      <c r="AF38" s="150">
        <v>0</v>
      </c>
      <c r="AG38" s="35">
        <f t="shared" si="12"/>
        <v>0</v>
      </c>
      <c r="AI38" s="103" t="str">
        <f t="shared" ref="AI38:AI55" ca="1" si="19">$X$12</f>
        <v>#</v>
      </c>
      <c r="AJ38" s="150">
        <v>0</v>
      </c>
      <c r="AK38" s="150">
        <v>0</v>
      </c>
      <c r="AL38" s="150">
        <v>0</v>
      </c>
      <c r="AM38" s="150">
        <v>0</v>
      </c>
      <c r="AN38" s="150">
        <v>0</v>
      </c>
      <c r="AO38" s="150">
        <v>0</v>
      </c>
      <c r="AP38" s="150">
        <v>0</v>
      </c>
      <c r="AQ38" s="150">
        <v>0</v>
      </c>
      <c r="AR38" s="150">
        <v>0</v>
      </c>
      <c r="AS38" s="150">
        <v>0</v>
      </c>
      <c r="AT38" s="35">
        <f t="shared" si="13"/>
        <v>0</v>
      </c>
      <c r="AU38" s="103" t="str">
        <f t="shared" ref="AU38:AU55" si="20">IF(ABS(AG38-AT38)&lt;0.01,"OK","Error")</f>
        <v>OK</v>
      </c>
    </row>
    <row r="39" spans="1:47" ht="14.25">
      <c r="A39" s="300"/>
      <c r="B39" s="300"/>
      <c r="C39" s="302"/>
      <c r="D39" s="104" t="s">
        <v>207</v>
      </c>
      <c r="F39" s="103" t="s">
        <v>105</v>
      </c>
      <c r="G39" s="150">
        <v>0</v>
      </c>
      <c r="H39" s="151">
        <v>0</v>
      </c>
      <c r="I39" s="151">
        <v>0</v>
      </c>
      <c r="J39" s="151">
        <v>0</v>
      </c>
      <c r="K39" s="151">
        <v>0</v>
      </c>
      <c r="L39" s="151">
        <v>0</v>
      </c>
      <c r="M39" s="151">
        <v>0</v>
      </c>
      <c r="N39" s="151">
        <v>0</v>
      </c>
      <c r="O39" s="151">
        <v>0</v>
      </c>
      <c r="P39" s="151">
        <v>0</v>
      </c>
      <c r="Q39" s="35">
        <f t="shared" si="11"/>
        <v>0</v>
      </c>
      <c r="S39" s="103" t="str">
        <f t="shared" ca="1" si="17"/>
        <v>#</v>
      </c>
      <c r="T39" s="106">
        <v>0</v>
      </c>
      <c r="V39" s="103" t="str">
        <f t="shared" ca="1" si="18"/>
        <v>#</v>
      </c>
      <c r="W39" s="150">
        <v>0</v>
      </c>
      <c r="X39" s="151">
        <v>0</v>
      </c>
      <c r="Y39" s="151">
        <v>0</v>
      </c>
      <c r="Z39" s="151">
        <v>0</v>
      </c>
      <c r="AA39" s="151">
        <v>0</v>
      </c>
      <c r="AB39" s="151">
        <v>0</v>
      </c>
      <c r="AC39" s="151">
        <v>0</v>
      </c>
      <c r="AD39" s="151">
        <v>0</v>
      </c>
      <c r="AE39" s="151">
        <v>0</v>
      </c>
      <c r="AF39" s="151">
        <v>0</v>
      </c>
      <c r="AG39" s="35">
        <f t="shared" si="12"/>
        <v>0</v>
      </c>
      <c r="AI39" s="103" t="str">
        <f t="shared" ca="1" si="19"/>
        <v>#</v>
      </c>
      <c r="AJ39" s="150">
        <v>0</v>
      </c>
      <c r="AK39" s="151">
        <v>0</v>
      </c>
      <c r="AL39" s="151">
        <v>0</v>
      </c>
      <c r="AM39" s="151">
        <v>0</v>
      </c>
      <c r="AN39" s="151">
        <v>0</v>
      </c>
      <c r="AO39" s="151">
        <v>0</v>
      </c>
      <c r="AP39" s="151">
        <v>0</v>
      </c>
      <c r="AQ39" s="151">
        <v>0</v>
      </c>
      <c r="AR39" s="151">
        <v>0</v>
      </c>
      <c r="AS39" s="151">
        <v>0</v>
      </c>
      <c r="AT39" s="35">
        <f t="shared" si="13"/>
        <v>0</v>
      </c>
      <c r="AU39" s="103" t="str">
        <f t="shared" si="20"/>
        <v>OK</v>
      </c>
    </row>
    <row r="40" spans="1:47" ht="14.25">
      <c r="A40" s="300"/>
      <c r="B40" s="300"/>
      <c r="C40" s="302"/>
      <c r="D40" s="104" t="s">
        <v>3</v>
      </c>
      <c r="F40" s="103" t="s">
        <v>105</v>
      </c>
      <c r="G40" s="150">
        <v>-1.1737493244757031</v>
      </c>
      <c r="H40" s="151">
        <v>25.529211915884218</v>
      </c>
      <c r="I40" s="151">
        <v>-18.851735146840383</v>
      </c>
      <c r="J40" s="151">
        <v>231.58780886893177</v>
      </c>
      <c r="K40" s="151">
        <v>-9.9037321407870706</v>
      </c>
      <c r="L40" s="151">
        <v>-119.31137722452111</v>
      </c>
      <c r="M40" s="151">
        <v>-8.8855480037772452</v>
      </c>
      <c r="N40" s="151">
        <v>130.57946290704083</v>
      </c>
      <c r="O40" s="151">
        <v>-14.745902505078902</v>
      </c>
      <c r="P40" s="151">
        <v>693.61976789717164</v>
      </c>
      <c r="Q40" s="35">
        <f t="shared" si="11"/>
        <v>908.44420724354814</v>
      </c>
      <c r="S40" s="103" t="str">
        <f t="shared" ca="1" si="17"/>
        <v>#</v>
      </c>
      <c r="T40" s="34"/>
      <c r="V40" s="103" t="str">
        <f t="shared" ca="1" si="18"/>
        <v>#</v>
      </c>
      <c r="W40" s="150">
        <v>-50</v>
      </c>
      <c r="X40" s="151">
        <v>-276</v>
      </c>
      <c r="Y40" s="151">
        <v>-56</v>
      </c>
      <c r="Z40" s="151">
        <v>272</v>
      </c>
      <c r="AA40" s="151">
        <v>-5</v>
      </c>
      <c r="AB40" s="151">
        <v>-86</v>
      </c>
      <c r="AC40" s="151">
        <v>-5</v>
      </c>
      <c r="AD40" s="151">
        <v>59</v>
      </c>
      <c r="AE40" s="151">
        <v>-10</v>
      </c>
      <c r="AF40" s="151">
        <v>157</v>
      </c>
      <c r="AG40" s="35">
        <f t="shared" si="12"/>
        <v>0</v>
      </c>
      <c r="AI40" s="103" t="str">
        <f t="shared" ca="1" si="19"/>
        <v>#</v>
      </c>
      <c r="AJ40" s="150">
        <v>-244</v>
      </c>
      <c r="AK40" s="151">
        <v>-55</v>
      </c>
      <c r="AL40" s="151">
        <v>-439</v>
      </c>
      <c r="AM40" s="151">
        <v>-22</v>
      </c>
      <c r="AN40" s="151">
        <v>549</v>
      </c>
      <c r="AO40" s="151">
        <v>-245</v>
      </c>
      <c r="AP40" s="151">
        <v>208</v>
      </c>
      <c r="AQ40" s="151">
        <v>174</v>
      </c>
      <c r="AR40" s="151">
        <v>-219</v>
      </c>
      <c r="AS40" s="151">
        <v>293</v>
      </c>
      <c r="AT40" s="35">
        <f t="shared" si="13"/>
        <v>0</v>
      </c>
      <c r="AU40" s="103" t="str">
        <f t="shared" si="20"/>
        <v>OK</v>
      </c>
    </row>
    <row r="41" spans="1:47" ht="14.25">
      <c r="A41" s="300"/>
      <c r="B41" s="300"/>
      <c r="C41" s="302"/>
      <c r="D41" s="104" t="s">
        <v>114</v>
      </c>
      <c r="F41" s="103" t="s">
        <v>105</v>
      </c>
      <c r="G41" s="150">
        <v>0</v>
      </c>
      <c r="H41" s="151">
        <v>0</v>
      </c>
      <c r="I41" s="151">
        <v>0</v>
      </c>
      <c r="J41" s="151">
        <v>0</v>
      </c>
      <c r="K41" s="151">
        <v>0</v>
      </c>
      <c r="L41" s="151">
        <v>0</v>
      </c>
      <c r="M41" s="151">
        <v>0</v>
      </c>
      <c r="N41" s="151">
        <v>0</v>
      </c>
      <c r="O41" s="151">
        <v>0</v>
      </c>
      <c r="P41" s="151">
        <v>0</v>
      </c>
      <c r="Q41" s="35">
        <f t="shared" si="11"/>
        <v>0</v>
      </c>
      <c r="S41" s="103" t="str">
        <f t="shared" ca="1" si="17"/>
        <v>#</v>
      </c>
      <c r="T41" s="106">
        <v>0</v>
      </c>
      <c r="V41" s="103" t="str">
        <f t="shared" ca="1" si="18"/>
        <v>#</v>
      </c>
      <c r="W41" s="150">
        <v>0</v>
      </c>
      <c r="X41" s="151">
        <v>0</v>
      </c>
      <c r="Y41" s="151">
        <v>0</v>
      </c>
      <c r="Z41" s="151">
        <v>0</v>
      </c>
      <c r="AA41" s="151">
        <v>0</v>
      </c>
      <c r="AB41" s="151">
        <v>0</v>
      </c>
      <c r="AC41" s="151">
        <v>0</v>
      </c>
      <c r="AD41" s="151">
        <v>0</v>
      </c>
      <c r="AE41" s="151">
        <v>0</v>
      </c>
      <c r="AF41" s="151">
        <v>0</v>
      </c>
      <c r="AG41" s="35">
        <f t="shared" si="12"/>
        <v>0</v>
      </c>
      <c r="AI41" s="103" t="str">
        <f t="shared" ca="1" si="19"/>
        <v>#</v>
      </c>
      <c r="AJ41" s="150">
        <v>0</v>
      </c>
      <c r="AK41" s="151">
        <v>0</v>
      </c>
      <c r="AL41" s="151">
        <v>0</v>
      </c>
      <c r="AM41" s="151">
        <v>0</v>
      </c>
      <c r="AN41" s="151">
        <v>0</v>
      </c>
      <c r="AO41" s="151">
        <v>0</v>
      </c>
      <c r="AP41" s="151">
        <v>0</v>
      </c>
      <c r="AQ41" s="151">
        <v>0</v>
      </c>
      <c r="AR41" s="151">
        <v>0</v>
      </c>
      <c r="AS41" s="151">
        <v>0</v>
      </c>
      <c r="AT41" s="35">
        <f t="shared" si="13"/>
        <v>0</v>
      </c>
      <c r="AU41" s="103" t="str">
        <f t="shared" si="20"/>
        <v>OK</v>
      </c>
    </row>
    <row r="42" spans="1:47" ht="14.25">
      <c r="A42" s="300"/>
      <c r="B42" s="300"/>
      <c r="C42" s="302"/>
      <c r="D42" s="104" t="s">
        <v>104</v>
      </c>
      <c r="F42" s="103" t="s">
        <v>105</v>
      </c>
      <c r="G42" s="34"/>
      <c r="H42" s="34"/>
      <c r="I42" s="34"/>
      <c r="J42" s="34"/>
      <c r="K42" s="34"/>
      <c r="L42" s="34"/>
      <c r="M42" s="34"/>
      <c r="N42" s="34"/>
      <c r="O42" s="34"/>
      <c r="P42" s="34"/>
      <c r="Q42" s="35">
        <f t="shared" si="11"/>
        <v>0</v>
      </c>
      <c r="S42" s="103" t="str">
        <f t="shared" ca="1" si="17"/>
        <v>#</v>
      </c>
      <c r="T42" s="34"/>
      <c r="V42" s="103" t="str">
        <f t="shared" ca="1" si="18"/>
        <v>#</v>
      </c>
      <c r="W42" s="34"/>
      <c r="X42" s="34"/>
      <c r="Y42" s="34"/>
      <c r="Z42" s="34"/>
      <c r="AA42" s="34"/>
      <c r="AB42" s="34"/>
      <c r="AC42" s="34"/>
      <c r="AD42" s="34"/>
      <c r="AE42" s="34"/>
      <c r="AF42" s="34"/>
      <c r="AG42" s="35">
        <f t="shared" si="12"/>
        <v>0</v>
      </c>
      <c r="AI42" s="103" t="str">
        <f t="shared" ca="1" si="19"/>
        <v>#</v>
      </c>
      <c r="AJ42" s="34"/>
      <c r="AK42" s="34"/>
      <c r="AL42" s="34"/>
      <c r="AM42" s="34"/>
      <c r="AN42" s="34"/>
      <c r="AO42" s="34"/>
      <c r="AP42" s="34"/>
      <c r="AQ42" s="34"/>
      <c r="AR42" s="34"/>
      <c r="AS42" s="34"/>
      <c r="AT42" s="35">
        <f t="shared" si="13"/>
        <v>0</v>
      </c>
      <c r="AU42" s="103" t="str">
        <f t="shared" si="20"/>
        <v>OK</v>
      </c>
    </row>
    <row r="43" spans="1:47" ht="14.25">
      <c r="A43" s="300"/>
      <c r="B43" s="300"/>
      <c r="C43" s="302"/>
      <c r="D43" s="104" t="s">
        <v>113</v>
      </c>
      <c r="F43" s="103" t="s">
        <v>105</v>
      </c>
      <c r="G43" s="150">
        <v>4.2762290334414121</v>
      </c>
      <c r="H43" s="151">
        <v>-8.950533572305936</v>
      </c>
      <c r="I43" s="151">
        <v>-59.581405338980922</v>
      </c>
      <c r="J43" s="151">
        <v>-3.2647355215186384</v>
      </c>
      <c r="K43" s="151">
        <v>-8.6631970643175507</v>
      </c>
      <c r="L43" s="151">
        <v>-2.8258759148125319</v>
      </c>
      <c r="M43" s="151">
        <v>-3.8796222485617484</v>
      </c>
      <c r="N43" s="151">
        <v>-189.2371133352226</v>
      </c>
      <c r="O43" s="151">
        <v>-215.78871587890251</v>
      </c>
      <c r="P43" s="151">
        <v>-288.92313298230061</v>
      </c>
      <c r="Q43" s="35">
        <f t="shared" si="11"/>
        <v>-776.83810282348168</v>
      </c>
      <c r="S43" s="103" t="str">
        <f t="shared" ca="1" si="17"/>
        <v>#</v>
      </c>
      <c r="T43" s="106">
        <v>644</v>
      </c>
      <c r="V43" s="103" t="str">
        <f t="shared" ca="1" si="18"/>
        <v>#</v>
      </c>
      <c r="W43" s="150">
        <v>366</v>
      </c>
      <c r="X43" s="151">
        <v>4</v>
      </c>
      <c r="Y43" s="151">
        <v>-119</v>
      </c>
      <c r="Z43" s="151">
        <v>-4</v>
      </c>
      <c r="AA43" s="151">
        <v>-7</v>
      </c>
      <c r="AB43" s="151">
        <v>-2</v>
      </c>
      <c r="AC43" s="151">
        <v>-2</v>
      </c>
      <c r="AD43" s="151">
        <v>-84</v>
      </c>
      <c r="AE43" s="151">
        <v>-83</v>
      </c>
      <c r="AF43" s="151">
        <v>-72</v>
      </c>
      <c r="AG43" s="35">
        <f t="shared" si="12"/>
        <v>-3</v>
      </c>
      <c r="AI43" s="103" t="str">
        <f t="shared" ca="1" si="19"/>
        <v>#</v>
      </c>
      <c r="AJ43" s="150">
        <v>644</v>
      </c>
      <c r="AK43" s="151">
        <v>-2</v>
      </c>
      <c r="AL43" s="151">
        <v>-7</v>
      </c>
      <c r="AM43" s="151">
        <v>-17</v>
      </c>
      <c r="AN43" s="151">
        <v>-50</v>
      </c>
      <c r="AO43" s="151">
        <v>-53</v>
      </c>
      <c r="AP43" s="151">
        <v>-53</v>
      </c>
      <c r="AQ43" s="151">
        <v>-50</v>
      </c>
      <c r="AR43" s="151">
        <v>-32</v>
      </c>
      <c r="AS43" s="151">
        <v>-383</v>
      </c>
      <c r="AT43" s="35">
        <f t="shared" si="13"/>
        <v>-3</v>
      </c>
      <c r="AU43" s="103" t="str">
        <f t="shared" si="20"/>
        <v>OK</v>
      </c>
    </row>
    <row r="44" spans="1:47" ht="14.25">
      <c r="A44" s="300"/>
      <c r="B44" s="300"/>
      <c r="C44" s="302"/>
      <c r="D44" s="104" t="s">
        <v>389</v>
      </c>
      <c r="F44" s="103" t="s">
        <v>105</v>
      </c>
      <c r="G44" s="150">
        <v>0</v>
      </c>
      <c r="H44" s="151">
        <v>0</v>
      </c>
      <c r="I44" s="151">
        <v>0</v>
      </c>
      <c r="J44" s="151">
        <v>0</v>
      </c>
      <c r="K44" s="151">
        <v>0</v>
      </c>
      <c r="L44" s="151">
        <v>0</v>
      </c>
      <c r="M44" s="151">
        <v>0</v>
      </c>
      <c r="N44" s="151">
        <v>0</v>
      </c>
      <c r="O44" s="151">
        <v>0</v>
      </c>
      <c r="P44" s="151">
        <v>0</v>
      </c>
      <c r="Q44" s="35">
        <f t="shared" si="11"/>
        <v>0</v>
      </c>
      <c r="S44" s="103" t="str">
        <f t="shared" ca="1" si="17"/>
        <v>#</v>
      </c>
      <c r="T44" s="106">
        <v>0</v>
      </c>
      <c r="V44" s="103" t="str">
        <f t="shared" ca="1" si="18"/>
        <v>#</v>
      </c>
      <c r="W44" s="150">
        <v>0</v>
      </c>
      <c r="X44" s="151">
        <v>0</v>
      </c>
      <c r="Y44" s="151">
        <v>0</v>
      </c>
      <c r="Z44" s="151">
        <v>0</v>
      </c>
      <c r="AA44" s="151">
        <v>0</v>
      </c>
      <c r="AB44" s="151">
        <v>0</v>
      </c>
      <c r="AC44" s="151">
        <v>0</v>
      </c>
      <c r="AD44" s="151">
        <v>0</v>
      </c>
      <c r="AE44" s="151">
        <v>0</v>
      </c>
      <c r="AF44" s="151">
        <v>0</v>
      </c>
      <c r="AG44" s="35">
        <f t="shared" si="12"/>
        <v>0</v>
      </c>
      <c r="AI44" s="103" t="str">
        <f t="shared" ca="1" si="19"/>
        <v>#</v>
      </c>
      <c r="AJ44" s="150">
        <v>0</v>
      </c>
      <c r="AK44" s="151">
        <v>0</v>
      </c>
      <c r="AL44" s="151">
        <v>0</v>
      </c>
      <c r="AM44" s="151">
        <v>0</v>
      </c>
      <c r="AN44" s="151">
        <v>0</v>
      </c>
      <c r="AO44" s="151">
        <v>0</v>
      </c>
      <c r="AP44" s="151">
        <v>0</v>
      </c>
      <c r="AQ44" s="151">
        <v>0</v>
      </c>
      <c r="AR44" s="151">
        <v>0</v>
      </c>
      <c r="AS44" s="151">
        <v>0</v>
      </c>
      <c r="AT44" s="35">
        <f t="shared" si="13"/>
        <v>0</v>
      </c>
      <c r="AU44" s="103" t="str">
        <f t="shared" si="20"/>
        <v>OK</v>
      </c>
    </row>
    <row r="45" spans="1:47" ht="14.25">
      <c r="A45" s="300"/>
      <c r="B45" s="300"/>
      <c r="C45" s="302"/>
      <c r="D45" s="104" t="s">
        <v>112</v>
      </c>
      <c r="F45" s="103" t="s">
        <v>105</v>
      </c>
      <c r="G45" s="150">
        <v>0</v>
      </c>
      <c r="H45" s="151">
        <v>0</v>
      </c>
      <c r="I45" s="151">
        <v>0</v>
      </c>
      <c r="J45" s="151">
        <v>0</v>
      </c>
      <c r="K45" s="151">
        <v>0</v>
      </c>
      <c r="L45" s="151">
        <v>0</v>
      </c>
      <c r="M45" s="151">
        <v>0</v>
      </c>
      <c r="N45" s="151">
        <v>0</v>
      </c>
      <c r="O45" s="151">
        <v>0</v>
      </c>
      <c r="P45" s="151">
        <v>0</v>
      </c>
      <c r="Q45" s="35">
        <f t="shared" si="11"/>
        <v>0</v>
      </c>
      <c r="S45" s="103" t="str">
        <f t="shared" ca="1" si="17"/>
        <v>#</v>
      </c>
      <c r="T45" s="106">
        <v>0</v>
      </c>
      <c r="V45" s="103" t="str">
        <f t="shared" ca="1" si="18"/>
        <v>#</v>
      </c>
      <c r="W45" s="150">
        <v>0</v>
      </c>
      <c r="X45" s="151">
        <v>0</v>
      </c>
      <c r="Y45" s="151">
        <v>0</v>
      </c>
      <c r="Z45" s="151">
        <v>0</v>
      </c>
      <c r="AA45" s="151">
        <v>0</v>
      </c>
      <c r="AB45" s="151">
        <v>0</v>
      </c>
      <c r="AC45" s="151">
        <v>0</v>
      </c>
      <c r="AD45" s="151">
        <v>0</v>
      </c>
      <c r="AE45" s="151">
        <v>0</v>
      </c>
      <c r="AF45" s="151">
        <v>0</v>
      </c>
      <c r="AG45" s="35">
        <f t="shared" si="12"/>
        <v>0</v>
      </c>
      <c r="AI45" s="103" t="str">
        <f t="shared" ca="1" si="19"/>
        <v>#</v>
      </c>
      <c r="AJ45" s="150">
        <v>0</v>
      </c>
      <c r="AK45" s="151">
        <v>0</v>
      </c>
      <c r="AL45" s="151">
        <v>0</v>
      </c>
      <c r="AM45" s="151">
        <v>0</v>
      </c>
      <c r="AN45" s="151">
        <v>0</v>
      </c>
      <c r="AO45" s="151">
        <v>0</v>
      </c>
      <c r="AP45" s="151">
        <v>0</v>
      </c>
      <c r="AQ45" s="151">
        <v>0</v>
      </c>
      <c r="AR45" s="151">
        <v>0</v>
      </c>
      <c r="AS45" s="151">
        <v>0</v>
      </c>
      <c r="AT45" s="35">
        <f t="shared" si="13"/>
        <v>0</v>
      </c>
      <c r="AU45" s="103" t="str">
        <f t="shared" si="20"/>
        <v>OK</v>
      </c>
    </row>
    <row r="46" spans="1:47" ht="14.25">
      <c r="A46" s="300"/>
      <c r="B46" s="300"/>
      <c r="C46" s="302"/>
      <c r="D46" s="104" t="s">
        <v>111</v>
      </c>
      <c r="F46" s="103" t="s">
        <v>105</v>
      </c>
      <c r="G46" s="150">
        <v>0</v>
      </c>
      <c r="H46" s="151">
        <v>0</v>
      </c>
      <c r="I46" s="151">
        <v>0</v>
      </c>
      <c r="J46" s="151">
        <v>0</v>
      </c>
      <c r="K46" s="151">
        <v>0</v>
      </c>
      <c r="L46" s="151">
        <v>0</v>
      </c>
      <c r="M46" s="151">
        <v>0</v>
      </c>
      <c r="N46" s="151">
        <v>0</v>
      </c>
      <c r="O46" s="151">
        <v>0</v>
      </c>
      <c r="P46" s="151">
        <v>0</v>
      </c>
      <c r="Q46" s="35">
        <f t="shared" si="11"/>
        <v>0</v>
      </c>
      <c r="S46" s="103" t="str">
        <f t="shared" ca="1" si="17"/>
        <v>#</v>
      </c>
      <c r="T46" s="106">
        <v>0</v>
      </c>
      <c r="V46" s="103" t="str">
        <f t="shared" ca="1" si="18"/>
        <v>#</v>
      </c>
      <c r="W46" s="150">
        <v>0</v>
      </c>
      <c r="X46" s="151">
        <v>0</v>
      </c>
      <c r="Y46" s="151">
        <v>0</v>
      </c>
      <c r="Z46" s="151">
        <v>0</v>
      </c>
      <c r="AA46" s="151">
        <v>0</v>
      </c>
      <c r="AB46" s="151">
        <v>0</v>
      </c>
      <c r="AC46" s="151">
        <v>0</v>
      </c>
      <c r="AD46" s="151">
        <v>0</v>
      </c>
      <c r="AE46" s="151">
        <v>0</v>
      </c>
      <c r="AF46" s="151">
        <v>0</v>
      </c>
      <c r="AG46" s="35">
        <f t="shared" si="12"/>
        <v>0</v>
      </c>
      <c r="AI46" s="103" t="str">
        <f t="shared" ca="1" si="19"/>
        <v>#</v>
      </c>
      <c r="AJ46" s="150">
        <v>0</v>
      </c>
      <c r="AK46" s="151">
        <v>0</v>
      </c>
      <c r="AL46" s="151">
        <v>0</v>
      </c>
      <c r="AM46" s="151">
        <v>0</v>
      </c>
      <c r="AN46" s="151">
        <v>0</v>
      </c>
      <c r="AO46" s="151">
        <v>0</v>
      </c>
      <c r="AP46" s="151">
        <v>0</v>
      </c>
      <c r="AQ46" s="151">
        <v>0</v>
      </c>
      <c r="AR46" s="151">
        <v>0</v>
      </c>
      <c r="AS46" s="151">
        <v>0</v>
      </c>
      <c r="AT46" s="35">
        <f t="shared" si="13"/>
        <v>0</v>
      </c>
      <c r="AU46" s="103" t="str">
        <f t="shared" si="20"/>
        <v>OK</v>
      </c>
    </row>
    <row r="47" spans="1:47" ht="14.25">
      <c r="A47" s="300"/>
      <c r="B47" s="300"/>
      <c r="C47" s="302"/>
      <c r="D47" s="104" t="s">
        <v>390</v>
      </c>
      <c r="F47" s="103" t="s">
        <v>105</v>
      </c>
      <c r="G47" s="150">
        <v>0</v>
      </c>
      <c r="H47" s="151">
        <v>0</v>
      </c>
      <c r="I47" s="151">
        <v>0</v>
      </c>
      <c r="J47" s="151">
        <v>0</v>
      </c>
      <c r="K47" s="151">
        <v>0</v>
      </c>
      <c r="L47" s="151">
        <v>0</v>
      </c>
      <c r="M47" s="151">
        <v>0</v>
      </c>
      <c r="N47" s="151">
        <v>0</v>
      </c>
      <c r="O47" s="151">
        <v>0</v>
      </c>
      <c r="P47" s="151">
        <v>0</v>
      </c>
      <c r="Q47" s="35">
        <f t="shared" si="11"/>
        <v>0</v>
      </c>
      <c r="S47" s="103" t="str">
        <f t="shared" ca="1" si="17"/>
        <v>#</v>
      </c>
      <c r="T47" s="106">
        <v>0</v>
      </c>
      <c r="V47" s="103" t="str">
        <f t="shared" ca="1" si="18"/>
        <v>#</v>
      </c>
      <c r="W47" s="150">
        <v>0</v>
      </c>
      <c r="X47" s="151">
        <v>0</v>
      </c>
      <c r="Y47" s="151">
        <v>0</v>
      </c>
      <c r="Z47" s="151">
        <v>0</v>
      </c>
      <c r="AA47" s="151">
        <v>0</v>
      </c>
      <c r="AB47" s="151">
        <v>0</v>
      </c>
      <c r="AC47" s="151">
        <v>0</v>
      </c>
      <c r="AD47" s="151">
        <v>0</v>
      </c>
      <c r="AE47" s="151">
        <v>0</v>
      </c>
      <c r="AF47" s="151">
        <v>0</v>
      </c>
      <c r="AG47" s="35">
        <f t="shared" si="12"/>
        <v>0</v>
      </c>
      <c r="AI47" s="103" t="str">
        <f t="shared" ca="1" si="19"/>
        <v>#</v>
      </c>
      <c r="AJ47" s="150">
        <v>0</v>
      </c>
      <c r="AK47" s="151">
        <v>0</v>
      </c>
      <c r="AL47" s="151">
        <v>0</v>
      </c>
      <c r="AM47" s="151">
        <v>0</v>
      </c>
      <c r="AN47" s="151">
        <v>0</v>
      </c>
      <c r="AO47" s="151">
        <v>0</v>
      </c>
      <c r="AP47" s="151">
        <v>0</v>
      </c>
      <c r="AQ47" s="151">
        <v>0</v>
      </c>
      <c r="AR47" s="151">
        <v>0</v>
      </c>
      <c r="AS47" s="151">
        <v>0</v>
      </c>
      <c r="AT47" s="35">
        <f t="shared" si="13"/>
        <v>0</v>
      </c>
      <c r="AU47" s="103" t="str">
        <f t="shared" si="20"/>
        <v>OK</v>
      </c>
    </row>
    <row r="48" spans="1:47" ht="14.25">
      <c r="A48" s="300"/>
      <c r="B48" s="300"/>
      <c r="C48" s="302"/>
      <c r="D48" s="104" t="s">
        <v>110</v>
      </c>
      <c r="F48" s="103" t="s">
        <v>105</v>
      </c>
      <c r="G48" s="150">
        <v>0</v>
      </c>
      <c r="H48" s="151">
        <v>0</v>
      </c>
      <c r="I48" s="151">
        <v>0</v>
      </c>
      <c r="J48" s="151">
        <v>0</v>
      </c>
      <c r="K48" s="151">
        <v>0</v>
      </c>
      <c r="L48" s="151">
        <v>0</v>
      </c>
      <c r="M48" s="151">
        <v>0</v>
      </c>
      <c r="N48" s="151">
        <v>0</v>
      </c>
      <c r="O48" s="151">
        <v>0</v>
      </c>
      <c r="P48" s="151">
        <v>0</v>
      </c>
      <c r="Q48" s="35">
        <f t="shared" si="11"/>
        <v>0</v>
      </c>
      <c r="S48" s="103" t="str">
        <f t="shared" ca="1" si="17"/>
        <v>#</v>
      </c>
      <c r="T48" s="106">
        <v>0</v>
      </c>
      <c r="V48" s="103" t="str">
        <f t="shared" ca="1" si="18"/>
        <v>#</v>
      </c>
      <c r="W48" s="150">
        <v>0</v>
      </c>
      <c r="X48" s="151">
        <v>0</v>
      </c>
      <c r="Y48" s="151">
        <v>0</v>
      </c>
      <c r="Z48" s="151">
        <v>0</v>
      </c>
      <c r="AA48" s="151">
        <v>0</v>
      </c>
      <c r="AB48" s="151">
        <v>0</v>
      </c>
      <c r="AC48" s="151">
        <v>0</v>
      </c>
      <c r="AD48" s="151">
        <v>0</v>
      </c>
      <c r="AE48" s="151">
        <v>0</v>
      </c>
      <c r="AF48" s="151">
        <v>0</v>
      </c>
      <c r="AG48" s="35">
        <f t="shared" si="12"/>
        <v>0</v>
      </c>
      <c r="AI48" s="103" t="str">
        <f t="shared" ca="1" si="19"/>
        <v>#</v>
      </c>
      <c r="AJ48" s="150">
        <v>0</v>
      </c>
      <c r="AK48" s="151">
        <v>0</v>
      </c>
      <c r="AL48" s="151">
        <v>0</v>
      </c>
      <c r="AM48" s="151">
        <v>0</v>
      </c>
      <c r="AN48" s="151">
        <v>0</v>
      </c>
      <c r="AO48" s="151">
        <v>0</v>
      </c>
      <c r="AP48" s="151">
        <v>0</v>
      </c>
      <c r="AQ48" s="151">
        <v>0</v>
      </c>
      <c r="AR48" s="151">
        <v>0</v>
      </c>
      <c r="AS48" s="151">
        <v>0</v>
      </c>
      <c r="AT48" s="35">
        <f t="shared" si="13"/>
        <v>0</v>
      </c>
      <c r="AU48" s="103" t="str">
        <f t="shared" si="20"/>
        <v>OK</v>
      </c>
    </row>
    <row r="49" spans="1:47" ht="14.25">
      <c r="A49" s="300"/>
      <c r="B49" s="300"/>
      <c r="C49" s="302"/>
      <c r="D49" s="104" t="str">
        <f>D28</f>
        <v>Indirect Intervention</v>
      </c>
      <c r="F49" s="103" t="s">
        <v>105</v>
      </c>
      <c r="G49" s="150">
        <v>0</v>
      </c>
      <c r="H49" s="151">
        <v>0</v>
      </c>
      <c r="I49" s="151">
        <v>0</v>
      </c>
      <c r="J49" s="151">
        <v>0</v>
      </c>
      <c r="K49" s="151">
        <v>0</v>
      </c>
      <c r="L49" s="151">
        <v>0</v>
      </c>
      <c r="M49" s="151">
        <v>0</v>
      </c>
      <c r="N49" s="151">
        <v>0</v>
      </c>
      <c r="O49" s="151">
        <v>0</v>
      </c>
      <c r="P49" s="151">
        <v>0</v>
      </c>
      <c r="Q49" s="35">
        <f t="shared" si="11"/>
        <v>0</v>
      </c>
      <c r="S49" s="103" t="str">
        <f t="shared" ca="1" si="17"/>
        <v>#</v>
      </c>
      <c r="T49" s="106">
        <v>0</v>
      </c>
      <c r="V49" s="103" t="str">
        <f t="shared" ca="1" si="18"/>
        <v>#</v>
      </c>
      <c r="W49" s="150">
        <v>0</v>
      </c>
      <c r="X49" s="151">
        <v>0</v>
      </c>
      <c r="Y49" s="151">
        <v>0</v>
      </c>
      <c r="Z49" s="151">
        <v>0</v>
      </c>
      <c r="AA49" s="151">
        <v>0</v>
      </c>
      <c r="AB49" s="151">
        <v>0</v>
      </c>
      <c r="AC49" s="151">
        <v>0</v>
      </c>
      <c r="AD49" s="151">
        <v>0</v>
      </c>
      <c r="AE49" s="151">
        <v>0</v>
      </c>
      <c r="AF49" s="151">
        <v>0</v>
      </c>
      <c r="AG49" s="35">
        <f t="shared" si="12"/>
        <v>0</v>
      </c>
      <c r="AI49" s="103" t="str">
        <f t="shared" ca="1" si="19"/>
        <v>#</v>
      </c>
      <c r="AJ49" s="150">
        <v>0</v>
      </c>
      <c r="AK49" s="151">
        <v>0</v>
      </c>
      <c r="AL49" s="151">
        <v>0</v>
      </c>
      <c r="AM49" s="151">
        <v>0</v>
      </c>
      <c r="AN49" s="151">
        <v>0</v>
      </c>
      <c r="AO49" s="151">
        <v>0</v>
      </c>
      <c r="AP49" s="151">
        <v>0</v>
      </c>
      <c r="AQ49" s="151">
        <v>0</v>
      </c>
      <c r="AR49" s="151">
        <v>0</v>
      </c>
      <c r="AS49" s="151">
        <v>0</v>
      </c>
      <c r="AT49" s="35">
        <f t="shared" si="13"/>
        <v>0</v>
      </c>
      <c r="AU49" s="103" t="str">
        <f t="shared" si="20"/>
        <v>OK</v>
      </c>
    </row>
    <row r="50" spans="1:47" ht="14.25">
      <c r="A50" s="300"/>
      <c r="B50" s="300"/>
      <c r="C50" s="302"/>
      <c r="D50" s="104" t="s">
        <v>109</v>
      </c>
      <c r="F50" s="103" t="s">
        <v>105</v>
      </c>
      <c r="G50" s="34"/>
      <c r="H50" s="34"/>
      <c r="I50" s="34"/>
      <c r="J50" s="34"/>
      <c r="K50" s="34"/>
      <c r="L50" s="34"/>
      <c r="M50" s="34"/>
      <c r="N50" s="34"/>
      <c r="O50" s="34"/>
      <c r="P50" s="34"/>
      <c r="Q50" s="35">
        <f t="shared" si="11"/>
        <v>0</v>
      </c>
      <c r="S50" s="103" t="str">
        <f t="shared" ca="1" si="17"/>
        <v>#</v>
      </c>
      <c r="T50" s="34"/>
      <c r="V50" s="103" t="str">
        <f t="shared" ca="1" si="18"/>
        <v>#</v>
      </c>
      <c r="W50" s="34"/>
      <c r="X50" s="34"/>
      <c r="Y50" s="34"/>
      <c r="Z50" s="34"/>
      <c r="AA50" s="34"/>
      <c r="AB50" s="34"/>
      <c r="AC50" s="34"/>
      <c r="AD50" s="34"/>
      <c r="AE50" s="34"/>
      <c r="AF50" s="34"/>
      <c r="AG50" s="35">
        <f t="shared" si="12"/>
        <v>0</v>
      </c>
      <c r="AI50" s="103" t="str">
        <f t="shared" ca="1" si="19"/>
        <v>#</v>
      </c>
      <c r="AJ50" s="34"/>
      <c r="AK50" s="34"/>
      <c r="AL50" s="34"/>
      <c r="AM50" s="34"/>
      <c r="AN50" s="34"/>
      <c r="AO50" s="34"/>
      <c r="AP50" s="34"/>
      <c r="AQ50" s="34"/>
      <c r="AR50" s="34"/>
      <c r="AS50" s="34"/>
      <c r="AT50" s="35">
        <f t="shared" si="13"/>
        <v>0</v>
      </c>
      <c r="AU50" s="103" t="str">
        <f t="shared" si="20"/>
        <v>OK</v>
      </c>
    </row>
    <row r="51" spans="1:47" ht="14.25">
      <c r="A51" s="300"/>
      <c r="B51" s="300"/>
      <c r="C51" s="302"/>
      <c r="D51" s="104" t="s">
        <v>108</v>
      </c>
      <c r="F51" s="103" t="s">
        <v>105</v>
      </c>
      <c r="G51" s="34"/>
      <c r="H51" s="34"/>
      <c r="I51" s="34"/>
      <c r="J51" s="34"/>
      <c r="K51" s="34"/>
      <c r="L51" s="34"/>
      <c r="M51" s="34"/>
      <c r="N51" s="34"/>
      <c r="O51" s="34"/>
      <c r="P51" s="34"/>
      <c r="Q51" s="35">
        <f t="shared" si="11"/>
        <v>0</v>
      </c>
      <c r="S51" s="103" t="str">
        <f t="shared" ca="1" si="17"/>
        <v>#</v>
      </c>
      <c r="T51" s="34"/>
      <c r="V51" s="103" t="str">
        <f t="shared" ca="1" si="18"/>
        <v>#</v>
      </c>
      <c r="W51" s="34"/>
      <c r="X51" s="34"/>
      <c r="Y51" s="34"/>
      <c r="Z51" s="34"/>
      <c r="AA51" s="34"/>
      <c r="AB51" s="34"/>
      <c r="AC51" s="34"/>
      <c r="AD51" s="34"/>
      <c r="AE51" s="34"/>
      <c r="AF51" s="34"/>
      <c r="AG51" s="35">
        <f t="shared" si="12"/>
        <v>0</v>
      </c>
      <c r="AI51" s="103" t="str">
        <f t="shared" ca="1" si="19"/>
        <v>#</v>
      </c>
      <c r="AJ51" s="34"/>
      <c r="AK51" s="34"/>
      <c r="AL51" s="34"/>
      <c r="AM51" s="34"/>
      <c r="AN51" s="34"/>
      <c r="AO51" s="34"/>
      <c r="AP51" s="34"/>
      <c r="AQ51" s="34"/>
      <c r="AR51" s="34"/>
      <c r="AS51" s="34"/>
      <c r="AT51" s="35">
        <f t="shared" si="13"/>
        <v>0</v>
      </c>
      <c r="AU51" s="103" t="str">
        <f t="shared" si="20"/>
        <v>OK</v>
      </c>
    </row>
    <row r="52" spans="1:47" ht="14.25">
      <c r="A52" s="300"/>
      <c r="B52" s="300"/>
      <c r="C52" s="302"/>
      <c r="D52" s="104" t="s">
        <v>58</v>
      </c>
      <c r="F52" s="103" t="s">
        <v>105</v>
      </c>
      <c r="G52" s="34"/>
      <c r="H52" s="34"/>
      <c r="I52" s="34"/>
      <c r="J52" s="34"/>
      <c r="K52" s="34"/>
      <c r="L52" s="34"/>
      <c r="M52" s="34"/>
      <c r="N52" s="34"/>
      <c r="O52" s="34"/>
      <c r="P52" s="34"/>
      <c r="Q52" s="35">
        <f t="shared" si="11"/>
        <v>0</v>
      </c>
      <c r="S52" s="103" t="str">
        <f t="shared" ca="1" si="17"/>
        <v>#</v>
      </c>
      <c r="T52" s="34"/>
      <c r="V52" s="103" t="str">
        <f t="shared" ca="1" si="18"/>
        <v>#</v>
      </c>
      <c r="W52" s="34"/>
      <c r="X52" s="34"/>
      <c r="Y52" s="34"/>
      <c r="Z52" s="34"/>
      <c r="AA52" s="34"/>
      <c r="AB52" s="34"/>
      <c r="AC52" s="34"/>
      <c r="AD52" s="34"/>
      <c r="AE52" s="34"/>
      <c r="AF52" s="34"/>
      <c r="AG52" s="35">
        <f t="shared" si="12"/>
        <v>0</v>
      </c>
      <c r="AI52" s="103" t="str">
        <f t="shared" ca="1" si="19"/>
        <v>#</v>
      </c>
      <c r="AJ52" s="34"/>
      <c r="AK52" s="34"/>
      <c r="AL52" s="34"/>
      <c r="AM52" s="34"/>
      <c r="AN52" s="34"/>
      <c r="AO52" s="34"/>
      <c r="AP52" s="34"/>
      <c r="AQ52" s="34"/>
      <c r="AR52" s="34"/>
      <c r="AS52" s="34"/>
      <c r="AT52" s="35">
        <f t="shared" si="13"/>
        <v>0</v>
      </c>
      <c r="AU52" s="103" t="str">
        <f t="shared" si="20"/>
        <v>OK</v>
      </c>
    </row>
    <row r="53" spans="1:47" ht="14.25">
      <c r="A53" s="300"/>
      <c r="B53" s="300"/>
      <c r="C53" s="302"/>
      <c r="D53" s="104" t="s">
        <v>107</v>
      </c>
      <c r="F53" s="103" t="s">
        <v>105</v>
      </c>
      <c r="G53" s="34"/>
      <c r="H53" s="34"/>
      <c r="I53" s="34"/>
      <c r="J53" s="34"/>
      <c r="K53" s="34"/>
      <c r="L53" s="34"/>
      <c r="M53" s="34"/>
      <c r="N53" s="34"/>
      <c r="O53" s="34"/>
      <c r="P53" s="34"/>
      <c r="Q53" s="35">
        <f t="shared" si="11"/>
        <v>0</v>
      </c>
      <c r="S53" s="103" t="str">
        <f t="shared" ca="1" si="17"/>
        <v>#</v>
      </c>
      <c r="T53" s="34"/>
      <c r="V53" s="103" t="str">
        <f t="shared" ca="1" si="18"/>
        <v>#</v>
      </c>
      <c r="W53" s="34"/>
      <c r="X53" s="34"/>
      <c r="Y53" s="34"/>
      <c r="Z53" s="34"/>
      <c r="AA53" s="34"/>
      <c r="AB53" s="34"/>
      <c r="AC53" s="34"/>
      <c r="AD53" s="34"/>
      <c r="AE53" s="34"/>
      <c r="AF53" s="34"/>
      <c r="AG53" s="35">
        <f t="shared" si="12"/>
        <v>0</v>
      </c>
      <c r="AI53" s="103" t="str">
        <f t="shared" ca="1" si="19"/>
        <v>#</v>
      </c>
      <c r="AJ53" s="34"/>
      <c r="AK53" s="34"/>
      <c r="AL53" s="34"/>
      <c r="AM53" s="34"/>
      <c r="AN53" s="34"/>
      <c r="AO53" s="34"/>
      <c r="AP53" s="34"/>
      <c r="AQ53" s="34"/>
      <c r="AR53" s="34"/>
      <c r="AS53" s="34"/>
      <c r="AT53" s="35">
        <f t="shared" si="13"/>
        <v>0</v>
      </c>
      <c r="AU53" s="103" t="str">
        <f t="shared" si="20"/>
        <v>OK</v>
      </c>
    </row>
    <row r="54" spans="1:47" ht="14.25">
      <c r="A54" s="300"/>
      <c r="B54" s="300"/>
      <c r="C54" s="302"/>
      <c r="D54" s="104" t="s">
        <v>106</v>
      </c>
      <c r="F54" s="103" t="s">
        <v>105</v>
      </c>
      <c r="G54" s="150">
        <v>0</v>
      </c>
      <c r="H54" s="151">
        <v>0</v>
      </c>
      <c r="I54" s="151">
        <v>0</v>
      </c>
      <c r="J54" s="151">
        <v>0</v>
      </c>
      <c r="K54" s="151">
        <v>0</v>
      </c>
      <c r="L54" s="151">
        <v>0</v>
      </c>
      <c r="M54" s="151">
        <v>0</v>
      </c>
      <c r="N54" s="151">
        <v>0</v>
      </c>
      <c r="O54" s="151">
        <v>0</v>
      </c>
      <c r="P54" s="151">
        <v>0</v>
      </c>
      <c r="Q54" s="35">
        <f t="shared" si="11"/>
        <v>0</v>
      </c>
      <c r="S54" s="103" t="str">
        <f t="shared" ca="1" si="17"/>
        <v>#</v>
      </c>
      <c r="T54" s="106">
        <v>0</v>
      </c>
      <c r="V54" s="103" t="str">
        <f t="shared" ca="1" si="18"/>
        <v>#</v>
      </c>
      <c r="W54" s="150">
        <v>0</v>
      </c>
      <c r="X54" s="151">
        <v>0</v>
      </c>
      <c r="Y54" s="151">
        <v>0</v>
      </c>
      <c r="Z54" s="151">
        <v>0</v>
      </c>
      <c r="AA54" s="151">
        <v>0</v>
      </c>
      <c r="AB54" s="151">
        <v>0</v>
      </c>
      <c r="AC54" s="151">
        <v>0</v>
      </c>
      <c r="AD54" s="151">
        <v>0</v>
      </c>
      <c r="AE54" s="151">
        <v>0</v>
      </c>
      <c r="AF54" s="151">
        <v>0</v>
      </c>
      <c r="AG54" s="35">
        <f t="shared" si="12"/>
        <v>0</v>
      </c>
      <c r="AI54" s="103" t="str">
        <f t="shared" ca="1" si="19"/>
        <v>#</v>
      </c>
      <c r="AJ54" s="150">
        <v>0</v>
      </c>
      <c r="AK54" s="151">
        <v>0</v>
      </c>
      <c r="AL54" s="151">
        <v>0</v>
      </c>
      <c r="AM54" s="151">
        <v>0</v>
      </c>
      <c r="AN54" s="151">
        <v>0</v>
      </c>
      <c r="AO54" s="151">
        <v>0</v>
      </c>
      <c r="AP54" s="151">
        <v>0</v>
      </c>
      <c r="AQ54" s="151">
        <v>0</v>
      </c>
      <c r="AR54" s="151">
        <v>0</v>
      </c>
      <c r="AS54" s="151">
        <v>0</v>
      </c>
      <c r="AT54" s="35">
        <f t="shared" si="13"/>
        <v>0</v>
      </c>
      <c r="AU54" s="103" t="str">
        <f t="shared" si="20"/>
        <v>OK</v>
      </c>
    </row>
    <row r="55" spans="1:47" ht="14.25">
      <c r="A55" s="301"/>
      <c r="B55" s="301"/>
      <c r="C55" s="105" t="s">
        <v>224</v>
      </c>
      <c r="D55" s="104"/>
      <c r="F55" s="103" t="s">
        <v>105</v>
      </c>
      <c r="G55" s="35">
        <f t="shared" ref="G55:P55" si="21">SUM(G37:G54)</f>
        <v>5.0676706961701248</v>
      </c>
      <c r="H55" s="35">
        <f t="shared" si="21"/>
        <v>319.12195431634177</v>
      </c>
      <c r="I55" s="35">
        <f t="shared" si="21"/>
        <v>77.781975196602559</v>
      </c>
      <c r="J55" s="35">
        <f t="shared" si="21"/>
        <v>241.45978187656354</v>
      </c>
      <c r="K55" s="35">
        <f t="shared" si="21"/>
        <v>93.640543398588051</v>
      </c>
      <c r="L55" s="35">
        <f t="shared" si="21"/>
        <v>15.503716581804124</v>
      </c>
      <c r="M55" s="35">
        <f t="shared" si="21"/>
        <v>7.4717956871387052</v>
      </c>
      <c r="N55" s="35">
        <f t="shared" si="21"/>
        <v>13.569665955789304</v>
      </c>
      <c r="O55" s="35">
        <f t="shared" si="21"/>
        <v>10.007765643428257</v>
      </c>
      <c r="P55" s="35">
        <f t="shared" si="21"/>
        <v>413.26545966234795</v>
      </c>
      <c r="Q55" s="94">
        <f>SUM(G55:P55)</f>
        <v>1196.8903290147746</v>
      </c>
      <c r="S55" s="103" t="str">
        <f t="shared" ca="1" si="17"/>
        <v>#</v>
      </c>
      <c r="T55" s="103"/>
      <c r="V55" s="103" t="str">
        <f t="shared" ca="1" si="18"/>
        <v>#</v>
      </c>
      <c r="W55" s="35">
        <f t="shared" ref="W55:AF55" si="22">SUM(W37:W54)</f>
        <v>482</v>
      </c>
      <c r="X55" s="35">
        <f t="shared" si="22"/>
        <v>2057</v>
      </c>
      <c r="Y55" s="35">
        <f t="shared" si="22"/>
        <v>159</v>
      </c>
      <c r="Z55" s="35">
        <f t="shared" si="22"/>
        <v>284</v>
      </c>
      <c r="AA55" s="35">
        <f t="shared" si="22"/>
        <v>79</v>
      </c>
      <c r="AB55" s="35">
        <f t="shared" si="22"/>
        <v>11</v>
      </c>
      <c r="AC55" s="35">
        <f t="shared" si="22"/>
        <v>4</v>
      </c>
      <c r="AD55" s="35">
        <f t="shared" si="22"/>
        <v>6</v>
      </c>
      <c r="AE55" s="35">
        <f t="shared" si="22"/>
        <v>4</v>
      </c>
      <c r="AF55" s="35">
        <f t="shared" si="22"/>
        <v>88</v>
      </c>
      <c r="AG55" s="94">
        <f t="shared" si="12"/>
        <v>3174</v>
      </c>
      <c r="AI55" s="103" t="str">
        <f t="shared" ca="1" si="19"/>
        <v>#</v>
      </c>
      <c r="AJ55" s="35">
        <f t="shared" ref="AJ55:AS55" si="23">SUM(AJ37:AJ54)</f>
        <v>1178</v>
      </c>
      <c r="AK55" s="35">
        <f t="shared" si="23"/>
        <v>338</v>
      </c>
      <c r="AL55" s="35">
        <f t="shared" si="23"/>
        <v>291</v>
      </c>
      <c r="AM55" s="35">
        <f t="shared" si="23"/>
        <v>137</v>
      </c>
      <c r="AN55" s="35">
        <f t="shared" si="23"/>
        <v>662</v>
      </c>
      <c r="AO55" s="35">
        <f t="shared" si="23"/>
        <v>66</v>
      </c>
      <c r="AP55" s="35">
        <f t="shared" si="23"/>
        <v>213</v>
      </c>
      <c r="AQ55" s="35">
        <f t="shared" si="23"/>
        <v>169</v>
      </c>
      <c r="AR55" s="35">
        <f t="shared" si="23"/>
        <v>16</v>
      </c>
      <c r="AS55" s="35">
        <f t="shared" si="23"/>
        <v>104</v>
      </c>
      <c r="AT55" s="94">
        <f t="shared" si="13"/>
        <v>3174</v>
      </c>
      <c r="AU55" s="103" t="str">
        <f t="shared" si="20"/>
        <v>OK</v>
      </c>
    </row>
  </sheetData>
  <mergeCells count="6">
    <mergeCell ref="A14:A34"/>
    <mergeCell ref="B14:B34"/>
    <mergeCell ref="C17:C33"/>
    <mergeCell ref="A35:A55"/>
    <mergeCell ref="B35:B55"/>
    <mergeCell ref="C38:C54"/>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tabColor rgb="FF7030A0"/>
  </sheetPr>
  <dimension ref="A1:AU55"/>
  <sheetViews>
    <sheetView workbookViewId="0"/>
  </sheetViews>
  <sheetFormatPr defaultColWidth="9" defaultRowHeight="12.75"/>
  <cols>
    <col min="1" max="2" width="3.42578125" style="101" customWidth="1"/>
    <col min="3" max="3" width="51.28515625" style="101" bestFit="1" customWidth="1"/>
    <col min="4" max="4" width="46.5703125" style="101" bestFit="1" customWidth="1"/>
    <col min="5" max="5" width="1" style="101" customWidth="1"/>
    <col min="6" max="6" width="6.28515625" style="102" customWidth="1"/>
    <col min="7" max="17" width="9" style="101"/>
    <col min="18" max="18" width="1" style="101" customWidth="1"/>
    <col min="19" max="19" width="6.28515625" style="102" customWidth="1"/>
    <col min="20" max="20" width="9" style="101"/>
    <col min="21" max="21" width="1" style="101" customWidth="1"/>
    <col min="22" max="22" width="6.28515625" style="102" customWidth="1"/>
    <col min="23" max="33" width="9" style="101"/>
    <col min="34" max="34" width="1" style="101" customWidth="1"/>
    <col min="35" max="35" width="6.28515625" style="102" customWidth="1"/>
    <col min="36" max="46" width="9" style="101"/>
    <col min="47" max="47" width="9.42578125" style="101" bestFit="1" customWidth="1"/>
    <col min="48" max="16384" width="9" style="101"/>
  </cols>
  <sheetData>
    <row r="1" spans="1:47" ht="24.75">
      <c r="A1" s="1" t="str">
        <f>N0_Cover!A1</f>
        <v>RIIO-2 Business Plan Data Template</v>
      </c>
      <c r="B1" s="1"/>
      <c r="C1" s="2"/>
      <c r="D1" s="2"/>
      <c r="E1" s="2"/>
      <c r="F1" s="73"/>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row>
    <row r="2" spans="1:47" ht="22.5">
      <c r="A2" s="1" t="str">
        <f>N0_Cover!$B$12</f>
        <v>Scottish Power Transmission</v>
      </c>
      <c r="B2" s="1"/>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row>
    <row r="3" spans="1:47" ht="19.5">
      <c r="A3" s="5" t="str">
        <f>"Workbook " &amp; N0_Cover!$B$12</f>
        <v>Workbook Scottish Power Transmission</v>
      </c>
      <c r="B3" s="5"/>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row>
    <row r="4" spans="1:47" ht="18">
      <c r="A4" s="7" t="str">
        <f>"Submission Version " &amp; N0_Cover!$B$15 &amp; " - Submitted on " &amp; TEXT(N0_Cover!$B$16,"dd mmm yyyy")</f>
        <v>Submission Version 3.0 - Submitted on 09 Dec 2019</v>
      </c>
      <c r="B4" s="7"/>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row>
    <row r="5" spans="1:47" ht="18">
      <c r="A5" s="7" t="str">
        <f>"Template Version: " &amp; N0_Cover!$B$11</f>
        <v>Template Version: v3.0</v>
      </c>
      <c r="B5" s="7"/>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row>
    <row r="6" spans="1:47" ht="19.5">
      <c r="A6" s="5" t="str">
        <f ca="1">"Sheet: " &amp;VLOOKUP(RIGHT(CELL("filename",A1),LEN(CELL("filename",A1))-FIND("]",CELL("filename",A1))),'N0.1_Contents'!$A$11:$B$87,2,FALSE)</f>
        <v>Sheet: N3.30 400kV OHL Tower</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row>
    <row r="7" spans="1:47" ht="18">
      <c r="A7" s="7" t="str">
        <f>"Prices Base: " &amp; 'N0.5_Data_Constants'!C13</f>
        <v>Prices Base: 2018/19</v>
      </c>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row>
    <row r="8" spans="1:47" s="168" customFormat="1">
      <c r="A8" s="171" t="str">
        <f ca="1">"Error Checks: " &amp; IF(ISERROR(MATCH("Error",$A$9:$AU$9,0)),"OK","Error")</f>
        <v>Error Checks: OK</v>
      </c>
      <c r="B8" s="171"/>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row>
    <row r="9" spans="1:47" s="168" customFormat="1">
      <c r="A9" s="173" t="str">
        <f t="shared" ref="A9:AU9" ca="1" si="0">IF(ISERROR(MATCH("Error",A10:A55,0)),"-","Error")</f>
        <v>-</v>
      </c>
      <c r="B9" s="173" t="str">
        <f t="shared" si="0"/>
        <v>-</v>
      </c>
      <c r="C9" s="173" t="str">
        <f t="shared" si="0"/>
        <v>-</v>
      </c>
      <c r="D9" s="173" t="str">
        <f t="shared" si="0"/>
        <v>-</v>
      </c>
      <c r="E9" s="173" t="str">
        <f t="shared" si="0"/>
        <v>-</v>
      </c>
      <c r="F9" s="173" t="str">
        <f t="shared" si="0"/>
        <v>-</v>
      </c>
      <c r="G9" s="173" t="str">
        <f t="shared" si="0"/>
        <v>-</v>
      </c>
      <c r="H9" s="173" t="str">
        <f t="shared" si="0"/>
        <v>-</v>
      </c>
      <c r="I9" s="173" t="str">
        <f t="shared" si="0"/>
        <v>-</v>
      </c>
      <c r="J9" s="173" t="str">
        <f t="shared" si="0"/>
        <v>-</v>
      </c>
      <c r="K9" s="173" t="str">
        <f t="shared" si="0"/>
        <v>-</v>
      </c>
      <c r="L9" s="173" t="str">
        <f t="shared" si="0"/>
        <v>-</v>
      </c>
      <c r="M9" s="173" t="str">
        <f t="shared" si="0"/>
        <v>-</v>
      </c>
      <c r="N9" s="173" t="str">
        <f t="shared" si="0"/>
        <v>-</v>
      </c>
      <c r="O9" s="173" t="str">
        <f t="shared" si="0"/>
        <v>-</v>
      </c>
      <c r="P9" s="173" t="str">
        <f t="shared" si="0"/>
        <v>-</v>
      </c>
      <c r="Q9" s="173" t="str">
        <f t="shared" si="0"/>
        <v>-</v>
      </c>
      <c r="R9" s="173" t="str">
        <f t="shared" si="0"/>
        <v>-</v>
      </c>
      <c r="S9" s="173" t="str">
        <f t="shared" ca="1" si="0"/>
        <v>-</v>
      </c>
      <c r="T9" s="173" t="str">
        <f t="shared" si="0"/>
        <v>-</v>
      </c>
      <c r="U9" s="173" t="str">
        <f t="shared" si="0"/>
        <v>-</v>
      </c>
      <c r="V9" s="173" t="str">
        <f t="shared" ca="1" si="0"/>
        <v>-</v>
      </c>
      <c r="W9" s="173" t="str">
        <f t="shared" si="0"/>
        <v>-</v>
      </c>
      <c r="X9" s="173" t="str">
        <f t="shared" ca="1" si="0"/>
        <v>-</v>
      </c>
      <c r="Y9" s="173" t="str">
        <f t="shared" si="0"/>
        <v>-</v>
      </c>
      <c r="Z9" s="173" t="str">
        <f t="shared" si="0"/>
        <v>-</v>
      </c>
      <c r="AA9" s="173" t="str">
        <f t="shared" si="0"/>
        <v>-</v>
      </c>
      <c r="AB9" s="173" t="str">
        <f t="shared" si="0"/>
        <v>-</v>
      </c>
      <c r="AC9" s="173" t="str">
        <f t="shared" si="0"/>
        <v>-</v>
      </c>
      <c r="AD9" s="173" t="str">
        <f t="shared" si="0"/>
        <v>-</v>
      </c>
      <c r="AE9" s="173" t="str">
        <f t="shared" si="0"/>
        <v>-</v>
      </c>
      <c r="AF9" s="173" t="str">
        <f t="shared" si="0"/>
        <v>-</v>
      </c>
      <c r="AG9" s="173" t="str">
        <f t="shared" si="0"/>
        <v>-</v>
      </c>
      <c r="AH9" s="173" t="str">
        <f t="shared" si="0"/>
        <v>-</v>
      </c>
      <c r="AI9" s="173" t="str">
        <f t="shared" ca="1" si="0"/>
        <v>-</v>
      </c>
      <c r="AJ9" s="173" t="str">
        <f t="shared" si="0"/>
        <v>-</v>
      </c>
      <c r="AK9" s="173" t="str">
        <f t="shared" si="0"/>
        <v>-</v>
      </c>
      <c r="AL9" s="173" t="str">
        <f t="shared" si="0"/>
        <v>-</v>
      </c>
      <c r="AM9" s="173" t="str">
        <f t="shared" si="0"/>
        <v>-</v>
      </c>
      <c r="AN9" s="173" t="str">
        <f t="shared" si="0"/>
        <v>-</v>
      </c>
      <c r="AO9" s="173" t="str">
        <f t="shared" si="0"/>
        <v>-</v>
      </c>
      <c r="AP9" s="173" t="str">
        <f t="shared" si="0"/>
        <v>-</v>
      </c>
      <c r="AQ9" s="173" t="str">
        <f t="shared" si="0"/>
        <v>-</v>
      </c>
      <c r="AR9" s="173" t="str">
        <f t="shared" si="0"/>
        <v>-</v>
      </c>
      <c r="AS9" s="173" t="str">
        <f t="shared" si="0"/>
        <v>-</v>
      </c>
      <c r="AT9" s="173" t="str">
        <f t="shared" si="0"/>
        <v>-</v>
      </c>
      <c r="AU9" s="173" t="str">
        <f t="shared" si="0"/>
        <v>-</v>
      </c>
    </row>
    <row r="12" spans="1:47" ht="19.5">
      <c r="A12" s="11" t="str">
        <f ca="1">SUBSTITUTE(VLOOKUP(RIGHT(CELL("filename",A1),LEN(CELL("filename",A1))-FIND("]",CELL("filename",A1))),'N0.1_Contents'!$A$11:$B$87,2,FALSE), LEFT(VLOOKUP(RIGHT(CELL("filename",A1),LEN(CELL("filename",A1))-FIND("]",CELL("filename",A1))),'N0.1_Contents'!$A$11:$B$87,2,FALSE),FIND(" ",VLOOKUP(RIGHT(CELL("filename",A1),LEN(CELL("filename",A1))-FIND("]",CELL("filename",A1))),'N0.1_Contents'!$A$11:$B$87,2,FALSE))),"")</f>
        <v>400kV OHL Tower</v>
      </c>
      <c r="B12" s="11"/>
      <c r="D12"/>
      <c r="F12" s="11" t="s">
        <v>0</v>
      </c>
      <c r="S12" s="11" t="s">
        <v>2</v>
      </c>
      <c r="W12" s="190" t="s">
        <v>331</v>
      </c>
      <c r="X12" s="189" t="str">
        <f ca="1">VLOOKUP(A12, 'N0.6_Lookup_References'!A14:B50, 2, FALSE)</f>
        <v>#</v>
      </c>
      <c r="AI12" s="11"/>
    </row>
    <row r="13" spans="1:47" ht="15">
      <c r="C13" s="12"/>
      <c r="D13"/>
      <c r="S13" s="124" t="s">
        <v>152</v>
      </c>
      <c r="V13" s="124" t="s">
        <v>150</v>
      </c>
      <c r="AI13" s="124" t="s">
        <v>151</v>
      </c>
    </row>
    <row r="14" spans="1:47" s="112" customFormat="1" ht="13.9" customHeight="1" thickBot="1">
      <c r="A14" s="297" t="s">
        <v>24</v>
      </c>
      <c r="B14" s="299" t="s">
        <v>384</v>
      </c>
      <c r="C14" s="111"/>
      <c r="D14" s="104"/>
      <c r="E14" s="101"/>
      <c r="F14" s="110" t="s">
        <v>53</v>
      </c>
      <c r="G14" s="109" t="s">
        <v>14</v>
      </c>
      <c r="H14" s="21" t="s">
        <v>15</v>
      </c>
      <c r="I14" s="22" t="s">
        <v>16</v>
      </c>
      <c r="J14" s="23" t="s">
        <v>17</v>
      </c>
      <c r="K14" s="24" t="s">
        <v>18</v>
      </c>
      <c r="L14" s="25" t="s">
        <v>19</v>
      </c>
      <c r="M14" s="26" t="s">
        <v>20</v>
      </c>
      <c r="N14" s="29" t="s">
        <v>21</v>
      </c>
      <c r="O14" s="27" t="s">
        <v>22</v>
      </c>
      <c r="P14" s="31" t="s">
        <v>23</v>
      </c>
      <c r="Q14" s="108" t="s">
        <v>29</v>
      </c>
      <c r="R14" s="101"/>
      <c r="S14" s="110" t="s">
        <v>53</v>
      </c>
      <c r="T14" s="110" t="s">
        <v>94</v>
      </c>
      <c r="U14" s="101"/>
      <c r="V14" s="110" t="s">
        <v>53</v>
      </c>
      <c r="W14" s="109" t="s">
        <v>14</v>
      </c>
      <c r="X14" s="21" t="s">
        <v>15</v>
      </c>
      <c r="Y14" s="22" t="s">
        <v>16</v>
      </c>
      <c r="Z14" s="23" t="s">
        <v>17</v>
      </c>
      <c r="AA14" s="24" t="s">
        <v>18</v>
      </c>
      <c r="AB14" s="25" t="s">
        <v>19</v>
      </c>
      <c r="AC14" s="26" t="s">
        <v>20</v>
      </c>
      <c r="AD14" s="29" t="s">
        <v>21</v>
      </c>
      <c r="AE14" s="27" t="s">
        <v>22</v>
      </c>
      <c r="AF14" s="31" t="s">
        <v>23</v>
      </c>
      <c r="AG14" s="108" t="s">
        <v>29</v>
      </c>
      <c r="AH14" s="101"/>
      <c r="AI14" s="110" t="s">
        <v>53</v>
      </c>
      <c r="AJ14" s="109" t="s">
        <v>5</v>
      </c>
      <c r="AK14" s="21" t="s">
        <v>6</v>
      </c>
      <c r="AL14" s="22" t="s">
        <v>7</v>
      </c>
      <c r="AM14" s="23" t="s">
        <v>8</v>
      </c>
      <c r="AN14" s="24" t="s">
        <v>9</v>
      </c>
      <c r="AO14" s="25" t="s">
        <v>116</v>
      </c>
      <c r="AP14" s="26" t="s">
        <v>117</v>
      </c>
      <c r="AQ14" s="29" t="s">
        <v>118</v>
      </c>
      <c r="AR14" s="27" t="s">
        <v>119</v>
      </c>
      <c r="AS14" s="31" t="s">
        <v>120</v>
      </c>
      <c r="AT14" s="108" t="s">
        <v>29</v>
      </c>
      <c r="AU14" s="108" t="s">
        <v>47</v>
      </c>
    </row>
    <row r="15" spans="1:47" s="112" customFormat="1" ht="14.25" customHeight="1">
      <c r="A15" s="298"/>
      <c r="B15" s="300"/>
      <c r="C15" s="107" t="s">
        <v>383</v>
      </c>
      <c r="D15" s="104"/>
      <c r="E15" s="101"/>
      <c r="F15" s="103" t="s">
        <v>205</v>
      </c>
      <c r="G15" s="34"/>
      <c r="H15" s="34"/>
      <c r="I15" s="34"/>
      <c r="J15" s="34"/>
      <c r="K15" s="34"/>
      <c r="L15" s="34"/>
      <c r="M15" s="34"/>
      <c r="N15" s="34"/>
      <c r="O15" s="34"/>
      <c r="P15" s="34"/>
      <c r="Q15" s="35">
        <f t="shared" ref="Q15:Q34" si="1">SUM(G15:P15)</f>
        <v>0</v>
      </c>
      <c r="R15" s="101"/>
      <c r="S15" s="103"/>
      <c r="T15" s="34"/>
      <c r="U15" s="101"/>
      <c r="V15" s="103"/>
      <c r="W15" s="34"/>
      <c r="X15" s="34"/>
      <c r="Y15" s="34"/>
      <c r="Z15" s="34"/>
      <c r="AA15" s="34"/>
      <c r="AB15" s="34"/>
      <c r="AC15" s="34"/>
      <c r="AD15" s="34"/>
      <c r="AE15" s="34"/>
      <c r="AF15" s="34"/>
      <c r="AG15" s="35">
        <f t="shared" ref="AG15:AG33" si="2">SUM(W15:AF15)</f>
        <v>0</v>
      </c>
      <c r="AH15" s="101"/>
      <c r="AI15" s="103"/>
      <c r="AJ15" s="34"/>
      <c r="AK15" s="34"/>
      <c r="AL15" s="34"/>
      <c r="AM15" s="34"/>
      <c r="AN15" s="34"/>
      <c r="AO15" s="34"/>
      <c r="AP15" s="34"/>
      <c r="AQ15" s="34"/>
      <c r="AR15" s="34"/>
      <c r="AS15" s="34"/>
      <c r="AT15" s="35">
        <f t="shared" ref="AT15:AT33" si="3">SUM(AJ15:AS15)</f>
        <v>0</v>
      </c>
      <c r="AU15" s="103"/>
    </row>
    <row r="16" spans="1:47" s="112" customFormat="1" ht="14.25">
      <c r="A16" s="298"/>
      <c r="B16" s="300"/>
      <c r="C16" s="105" t="s">
        <v>554</v>
      </c>
      <c r="D16" s="104"/>
      <c r="E16" s="101"/>
      <c r="F16" s="103" t="s">
        <v>105</v>
      </c>
      <c r="G16" s="150">
        <v>1.4312181674647395E-2</v>
      </c>
      <c r="H16" s="150">
        <v>14.161790886990966</v>
      </c>
      <c r="I16" s="150">
        <v>9.9279126502985697</v>
      </c>
      <c r="J16" s="150">
        <v>25.535441164795646</v>
      </c>
      <c r="K16" s="150">
        <v>12.921775137418058</v>
      </c>
      <c r="L16" s="150">
        <v>0.81891339026615517</v>
      </c>
      <c r="M16" s="150">
        <v>0</v>
      </c>
      <c r="N16" s="150">
        <v>0</v>
      </c>
      <c r="O16" s="150">
        <v>0</v>
      </c>
      <c r="P16" s="150">
        <v>0</v>
      </c>
      <c r="Q16" s="35">
        <f t="shared" si="1"/>
        <v>63.380145411444047</v>
      </c>
      <c r="R16" s="101"/>
      <c r="S16" s="103" t="str">
        <f ca="1">$X$12</f>
        <v>#</v>
      </c>
      <c r="T16" s="34"/>
      <c r="U16" s="101"/>
      <c r="V16" s="103" t="str">
        <f ca="1">$X$12</f>
        <v>#</v>
      </c>
      <c r="W16" s="150">
        <v>66</v>
      </c>
      <c r="X16" s="150">
        <v>1048</v>
      </c>
      <c r="Y16" s="150">
        <v>188</v>
      </c>
      <c r="Z16" s="150">
        <v>252</v>
      </c>
      <c r="AA16" s="150">
        <v>103</v>
      </c>
      <c r="AB16" s="150">
        <v>5</v>
      </c>
      <c r="AC16" s="150">
        <v>0</v>
      </c>
      <c r="AD16" s="150">
        <v>0</v>
      </c>
      <c r="AE16" s="150">
        <v>0</v>
      </c>
      <c r="AF16" s="150">
        <v>0</v>
      </c>
      <c r="AG16" s="35">
        <f t="shared" si="2"/>
        <v>1662</v>
      </c>
      <c r="AH16" s="101"/>
      <c r="AI16" s="103" t="str">
        <f ca="1">$X$12</f>
        <v>#</v>
      </c>
      <c r="AJ16" s="150">
        <v>129</v>
      </c>
      <c r="AK16" s="150">
        <v>193</v>
      </c>
      <c r="AL16" s="150">
        <v>343</v>
      </c>
      <c r="AM16" s="150">
        <v>89</v>
      </c>
      <c r="AN16" s="150">
        <v>103</v>
      </c>
      <c r="AO16" s="150">
        <v>293</v>
      </c>
      <c r="AP16" s="150">
        <v>87</v>
      </c>
      <c r="AQ16" s="150">
        <v>28</v>
      </c>
      <c r="AR16" s="150">
        <v>89</v>
      </c>
      <c r="AS16" s="150">
        <v>308</v>
      </c>
      <c r="AT16" s="35">
        <f t="shared" si="3"/>
        <v>1662</v>
      </c>
      <c r="AU16" s="103" t="str">
        <f>IF(ABS(AG16-AT16)&lt;0.01,"OK","Error")</f>
        <v>OK</v>
      </c>
    </row>
    <row r="17" spans="1:47" s="112" customFormat="1" ht="14.25">
      <c r="A17" s="298"/>
      <c r="B17" s="300"/>
      <c r="C17" s="302" t="s">
        <v>115</v>
      </c>
      <c r="D17" s="104" t="s">
        <v>206</v>
      </c>
      <c r="E17" s="101"/>
      <c r="F17" s="103" t="s">
        <v>105</v>
      </c>
      <c r="G17" s="150">
        <v>0</v>
      </c>
      <c r="H17" s="151">
        <v>0</v>
      </c>
      <c r="I17" s="151">
        <v>0</v>
      </c>
      <c r="J17" s="151">
        <v>0</v>
      </c>
      <c r="K17" s="151">
        <v>0</v>
      </c>
      <c r="L17" s="151">
        <v>0</v>
      </c>
      <c r="M17" s="151">
        <v>0</v>
      </c>
      <c r="N17" s="151">
        <v>0</v>
      </c>
      <c r="O17" s="151">
        <v>0</v>
      </c>
      <c r="P17" s="151">
        <v>0</v>
      </c>
      <c r="Q17" s="35">
        <f t="shared" si="1"/>
        <v>0</v>
      </c>
      <c r="R17" s="101"/>
      <c r="S17" s="103" t="str">
        <f t="shared" ref="S17:S34" ca="1" si="4">$X$12</f>
        <v>#</v>
      </c>
      <c r="T17" s="106">
        <v>0</v>
      </c>
      <c r="U17" s="101"/>
      <c r="V17" s="103" t="str">
        <f t="shared" ref="V17:V34" ca="1" si="5">$X$12</f>
        <v>#</v>
      </c>
      <c r="W17" s="150">
        <v>0</v>
      </c>
      <c r="X17" s="151">
        <v>0</v>
      </c>
      <c r="Y17" s="151">
        <v>0</v>
      </c>
      <c r="Z17" s="151">
        <v>0</v>
      </c>
      <c r="AA17" s="151">
        <v>0</v>
      </c>
      <c r="AB17" s="151">
        <v>0</v>
      </c>
      <c r="AC17" s="151">
        <v>0</v>
      </c>
      <c r="AD17" s="151">
        <v>0</v>
      </c>
      <c r="AE17" s="151">
        <v>0</v>
      </c>
      <c r="AF17" s="151">
        <v>0</v>
      </c>
      <c r="AG17" s="35">
        <f t="shared" si="2"/>
        <v>0</v>
      </c>
      <c r="AH17" s="101"/>
      <c r="AI17" s="103" t="str">
        <f t="shared" ref="AI17:AI34" ca="1" si="6">$X$12</f>
        <v>#</v>
      </c>
      <c r="AJ17" s="150">
        <v>0</v>
      </c>
      <c r="AK17" s="151">
        <v>0</v>
      </c>
      <c r="AL17" s="151">
        <v>0</v>
      </c>
      <c r="AM17" s="151">
        <v>0</v>
      </c>
      <c r="AN17" s="151">
        <v>0</v>
      </c>
      <c r="AO17" s="151">
        <v>0</v>
      </c>
      <c r="AP17" s="151">
        <v>0</v>
      </c>
      <c r="AQ17" s="151">
        <v>0</v>
      </c>
      <c r="AR17" s="151">
        <v>0</v>
      </c>
      <c r="AS17" s="151">
        <v>0</v>
      </c>
      <c r="AT17" s="35">
        <f t="shared" si="3"/>
        <v>0</v>
      </c>
      <c r="AU17" s="103" t="str">
        <f t="shared" ref="AU17:AU34" si="7">IF(ABS(AG17-AT17)&lt;0.01,"OK","Error")</f>
        <v>OK</v>
      </c>
    </row>
    <row r="18" spans="1:47" s="112" customFormat="1" ht="14.25">
      <c r="A18" s="298"/>
      <c r="B18" s="300"/>
      <c r="C18" s="302"/>
      <c r="D18" s="104" t="s">
        <v>207</v>
      </c>
      <c r="E18" s="101"/>
      <c r="F18" s="103" t="s">
        <v>105</v>
      </c>
      <c r="G18" s="150">
        <v>0</v>
      </c>
      <c r="H18" s="151">
        <v>0</v>
      </c>
      <c r="I18" s="151">
        <v>0</v>
      </c>
      <c r="J18" s="151">
        <v>0</v>
      </c>
      <c r="K18" s="151">
        <v>0</v>
      </c>
      <c r="L18" s="151">
        <v>0</v>
      </c>
      <c r="M18" s="151">
        <v>0</v>
      </c>
      <c r="N18" s="151">
        <v>0</v>
      </c>
      <c r="O18" s="151">
        <v>0</v>
      </c>
      <c r="P18" s="151">
        <v>0</v>
      </c>
      <c r="Q18" s="35">
        <f t="shared" si="1"/>
        <v>0</v>
      </c>
      <c r="R18" s="101"/>
      <c r="S18" s="103" t="str">
        <f t="shared" ca="1" si="4"/>
        <v>#</v>
      </c>
      <c r="T18" s="106">
        <v>0</v>
      </c>
      <c r="U18" s="101"/>
      <c r="V18" s="103" t="str">
        <f t="shared" ca="1" si="5"/>
        <v>#</v>
      </c>
      <c r="W18" s="150">
        <v>0</v>
      </c>
      <c r="X18" s="151">
        <v>0</v>
      </c>
      <c r="Y18" s="151">
        <v>0</v>
      </c>
      <c r="Z18" s="151">
        <v>0</v>
      </c>
      <c r="AA18" s="151">
        <v>0</v>
      </c>
      <c r="AB18" s="151">
        <v>0</v>
      </c>
      <c r="AC18" s="151">
        <v>0</v>
      </c>
      <c r="AD18" s="151">
        <v>0</v>
      </c>
      <c r="AE18" s="151">
        <v>0</v>
      </c>
      <c r="AF18" s="151">
        <v>0</v>
      </c>
      <c r="AG18" s="35">
        <f t="shared" si="2"/>
        <v>0</v>
      </c>
      <c r="AH18" s="101"/>
      <c r="AI18" s="103" t="str">
        <f t="shared" ca="1" si="6"/>
        <v>#</v>
      </c>
      <c r="AJ18" s="150">
        <v>0</v>
      </c>
      <c r="AK18" s="151">
        <v>0</v>
      </c>
      <c r="AL18" s="151">
        <v>0</v>
      </c>
      <c r="AM18" s="151">
        <v>0</v>
      </c>
      <c r="AN18" s="151">
        <v>0</v>
      </c>
      <c r="AO18" s="151">
        <v>0</v>
      </c>
      <c r="AP18" s="151">
        <v>0</v>
      </c>
      <c r="AQ18" s="151">
        <v>0</v>
      </c>
      <c r="AR18" s="151">
        <v>0</v>
      </c>
      <c r="AS18" s="151">
        <v>0</v>
      </c>
      <c r="AT18" s="35">
        <f t="shared" si="3"/>
        <v>0</v>
      </c>
      <c r="AU18" s="103" t="str">
        <f t="shared" si="7"/>
        <v>OK</v>
      </c>
    </row>
    <row r="19" spans="1:47" s="112" customFormat="1" ht="14.25">
      <c r="A19" s="298"/>
      <c r="B19" s="300"/>
      <c r="C19" s="302"/>
      <c r="D19" s="104" t="s">
        <v>3</v>
      </c>
      <c r="E19" s="101"/>
      <c r="F19" s="103" t="s">
        <v>105</v>
      </c>
      <c r="G19" s="150">
        <v>-6.4255002572673713E-4</v>
      </c>
      <c r="H19" s="151">
        <v>-1.4637133681891061</v>
      </c>
      <c r="I19" s="151">
        <v>3.6455331049805739</v>
      </c>
      <c r="J19" s="151">
        <v>-22.300134801116947</v>
      </c>
      <c r="K19" s="151">
        <v>18.784545566061553</v>
      </c>
      <c r="L19" s="151">
        <v>19.376654649133023</v>
      </c>
      <c r="M19" s="151">
        <v>1.0239465902291023</v>
      </c>
      <c r="N19" s="151">
        <v>0</v>
      </c>
      <c r="O19" s="151">
        <v>0</v>
      </c>
      <c r="P19" s="151">
        <v>0</v>
      </c>
      <c r="Q19" s="35">
        <f t="shared" si="1"/>
        <v>19.066189191072471</v>
      </c>
      <c r="R19" s="101"/>
      <c r="S19" s="103" t="str">
        <f t="shared" ca="1" si="4"/>
        <v>#</v>
      </c>
      <c r="T19" s="34"/>
      <c r="U19" s="101"/>
      <c r="V19" s="103" t="str">
        <f t="shared" ca="1" si="5"/>
        <v>#</v>
      </c>
      <c r="W19" s="150">
        <v>-3</v>
      </c>
      <c r="X19" s="151">
        <v>-77</v>
      </c>
      <c r="Y19" s="151">
        <v>50</v>
      </c>
      <c r="Z19" s="151">
        <v>-218</v>
      </c>
      <c r="AA19" s="151">
        <v>122</v>
      </c>
      <c r="AB19" s="151">
        <v>121</v>
      </c>
      <c r="AC19" s="151">
        <v>5</v>
      </c>
      <c r="AD19" s="151">
        <v>0</v>
      </c>
      <c r="AE19" s="151">
        <v>0</v>
      </c>
      <c r="AF19" s="151">
        <v>0</v>
      </c>
      <c r="AG19" s="35">
        <f t="shared" si="2"/>
        <v>0</v>
      </c>
      <c r="AH19" s="101"/>
      <c r="AI19" s="103" t="str">
        <f t="shared" ca="1" si="6"/>
        <v>#</v>
      </c>
      <c r="AJ19" s="150">
        <v>3</v>
      </c>
      <c r="AK19" s="151">
        <v>-58</v>
      </c>
      <c r="AL19" s="151">
        <v>-108</v>
      </c>
      <c r="AM19" s="151">
        <v>131</v>
      </c>
      <c r="AN19" s="151">
        <v>-13</v>
      </c>
      <c r="AO19" s="151">
        <v>16</v>
      </c>
      <c r="AP19" s="151">
        <v>-42</v>
      </c>
      <c r="AQ19" s="151">
        <v>50</v>
      </c>
      <c r="AR19" s="151">
        <v>-72</v>
      </c>
      <c r="AS19" s="151">
        <v>93</v>
      </c>
      <c r="AT19" s="35">
        <f t="shared" si="3"/>
        <v>0</v>
      </c>
      <c r="AU19" s="103" t="str">
        <f t="shared" si="7"/>
        <v>OK</v>
      </c>
    </row>
    <row r="20" spans="1:47" s="112" customFormat="1" ht="14.25">
      <c r="A20" s="298"/>
      <c r="B20" s="300"/>
      <c r="C20" s="302"/>
      <c r="D20" s="104" t="s">
        <v>114</v>
      </c>
      <c r="E20" s="101"/>
      <c r="F20" s="103" t="s">
        <v>105</v>
      </c>
      <c r="G20" s="150">
        <v>0</v>
      </c>
      <c r="H20" s="151">
        <v>0</v>
      </c>
      <c r="I20" s="151">
        <v>0</v>
      </c>
      <c r="J20" s="151">
        <v>0</v>
      </c>
      <c r="K20" s="151">
        <v>0</v>
      </c>
      <c r="L20" s="151">
        <v>0</v>
      </c>
      <c r="M20" s="151">
        <v>0</v>
      </c>
      <c r="N20" s="151">
        <v>0</v>
      </c>
      <c r="O20" s="151">
        <v>0</v>
      </c>
      <c r="P20" s="151">
        <v>0</v>
      </c>
      <c r="Q20" s="35">
        <f t="shared" si="1"/>
        <v>0</v>
      </c>
      <c r="R20" s="101"/>
      <c r="S20" s="103" t="str">
        <f t="shared" ca="1" si="4"/>
        <v>#</v>
      </c>
      <c r="T20" s="106">
        <v>0</v>
      </c>
      <c r="U20" s="101"/>
      <c r="V20" s="103" t="str">
        <f t="shared" ca="1" si="5"/>
        <v>#</v>
      </c>
      <c r="W20" s="150">
        <v>0</v>
      </c>
      <c r="X20" s="151">
        <v>0</v>
      </c>
      <c r="Y20" s="151">
        <v>0</v>
      </c>
      <c r="Z20" s="151">
        <v>0</v>
      </c>
      <c r="AA20" s="151">
        <v>0</v>
      </c>
      <c r="AB20" s="151">
        <v>0</v>
      </c>
      <c r="AC20" s="151">
        <v>0</v>
      </c>
      <c r="AD20" s="151">
        <v>0</v>
      </c>
      <c r="AE20" s="151">
        <v>0</v>
      </c>
      <c r="AF20" s="151">
        <v>0</v>
      </c>
      <c r="AG20" s="35">
        <f t="shared" si="2"/>
        <v>0</v>
      </c>
      <c r="AH20" s="101"/>
      <c r="AI20" s="103" t="str">
        <f t="shared" ca="1" si="6"/>
        <v>#</v>
      </c>
      <c r="AJ20" s="150">
        <v>0</v>
      </c>
      <c r="AK20" s="151">
        <v>0</v>
      </c>
      <c r="AL20" s="151">
        <v>0</v>
      </c>
      <c r="AM20" s="151">
        <v>0</v>
      </c>
      <c r="AN20" s="151">
        <v>0</v>
      </c>
      <c r="AO20" s="151">
        <v>0</v>
      </c>
      <c r="AP20" s="151">
        <v>0</v>
      </c>
      <c r="AQ20" s="151">
        <v>0</v>
      </c>
      <c r="AR20" s="151">
        <v>0</v>
      </c>
      <c r="AS20" s="151">
        <v>0</v>
      </c>
      <c r="AT20" s="35">
        <f t="shared" si="3"/>
        <v>0</v>
      </c>
      <c r="AU20" s="103" t="str">
        <f t="shared" si="7"/>
        <v>OK</v>
      </c>
    </row>
    <row r="21" spans="1:47" s="112" customFormat="1" ht="14.25">
      <c r="A21" s="298"/>
      <c r="B21" s="300"/>
      <c r="C21" s="302"/>
      <c r="D21" s="104" t="s">
        <v>104</v>
      </c>
      <c r="E21" s="101"/>
      <c r="F21" s="103" t="s">
        <v>105</v>
      </c>
      <c r="G21" s="34"/>
      <c r="H21" s="34"/>
      <c r="I21" s="34"/>
      <c r="J21" s="34"/>
      <c r="K21" s="34"/>
      <c r="L21" s="34"/>
      <c r="M21" s="34"/>
      <c r="N21" s="34"/>
      <c r="O21" s="34"/>
      <c r="P21" s="34"/>
      <c r="Q21" s="35">
        <f t="shared" si="1"/>
        <v>0</v>
      </c>
      <c r="R21" s="101"/>
      <c r="S21" s="103" t="str">
        <f t="shared" ca="1" si="4"/>
        <v>#</v>
      </c>
      <c r="T21" s="34"/>
      <c r="U21" s="101"/>
      <c r="V21" s="103" t="str">
        <f t="shared" ca="1" si="5"/>
        <v>#</v>
      </c>
      <c r="W21" s="34"/>
      <c r="X21" s="34"/>
      <c r="Y21" s="34"/>
      <c r="Z21" s="34"/>
      <c r="AA21" s="34"/>
      <c r="AB21" s="34"/>
      <c r="AC21" s="34"/>
      <c r="AD21" s="34"/>
      <c r="AE21" s="34"/>
      <c r="AF21" s="34"/>
      <c r="AG21" s="35">
        <f t="shared" si="2"/>
        <v>0</v>
      </c>
      <c r="AH21" s="101"/>
      <c r="AI21" s="103" t="str">
        <f t="shared" ca="1" si="6"/>
        <v>#</v>
      </c>
      <c r="AJ21" s="34"/>
      <c r="AK21" s="34"/>
      <c r="AL21" s="34"/>
      <c r="AM21" s="34"/>
      <c r="AN21" s="34"/>
      <c r="AO21" s="34"/>
      <c r="AP21" s="34"/>
      <c r="AQ21" s="34"/>
      <c r="AR21" s="34"/>
      <c r="AS21" s="34"/>
      <c r="AT21" s="35">
        <f t="shared" si="3"/>
        <v>0</v>
      </c>
      <c r="AU21" s="103" t="str">
        <f t="shared" si="7"/>
        <v>OK</v>
      </c>
    </row>
    <row r="22" spans="1:47" s="112" customFormat="1" ht="14.25">
      <c r="A22" s="298"/>
      <c r="B22" s="300"/>
      <c r="C22" s="302"/>
      <c r="D22" s="104" t="s">
        <v>113</v>
      </c>
      <c r="E22" s="101"/>
      <c r="F22" s="103" t="s">
        <v>105</v>
      </c>
      <c r="G22" s="150">
        <v>0</v>
      </c>
      <c r="H22" s="151">
        <v>0</v>
      </c>
      <c r="I22" s="151">
        <v>0</v>
      </c>
      <c r="J22" s="151">
        <v>0</v>
      </c>
      <c r="K22" s="151">
        <v>0</v>
      </c>
      <c r="L22" s="151">
        <v>0</v>
      </c>
      <c r="M22" s="151">
        <v>0</v>
      </c>
      <c r="N22" s="151">
        <v>0</v>
      </c>
      <c r="O22" s="151">
        <v>0</v>
      </c>
      <c r="P22" s="151">
        <v>0</v>
      </c>
      <c r="Q22" s="35">
        <f t="shared" si="1"/>
        <v>0</v>
      </c>
      <c r="R22" s="101"/>
      <c r="S22" s="103" t="str">
        <f t="shared" ca="1" si="4"/>
        <v>#</v>
      </c>
      <c r="T22" s="106">
        <v>0</v>
      </c>
      <c r="U22" s="101"/>
      <c r="V22" s="103" t="str">
        <f t="shared" ca="1" si="5"/>
        <v>#</v>
      </c>
      <c r="W22" s="150">
        <v>0</v>
      </c>
      <c r="X22" s="151">
        <v>0</v>
      </c>
      <c r="Y22" s="151">
        <v>0</v>
      </c>
      <c r="Z22" s="151">
        <v>0</v>
      </c>
      <c r="AA22" s="151">
        <v>0</v>
      </c>
      <c r="AB22" s="151">
        <v>0</v>
      </c>
      <c r="AC22" s="151">
        <v>0</v>
      </c>
      <c r="AD22" s="151">
        <v>0</v>
      </c>
      <c r="AE22" s="151">
        <v>0</v>
      </c>
      <c r="AF22" s="151">
        <v>0</v>
      </c>
      <c r="AG22" s="35">
        <f t="shared" si="2"/>
        <v>0</v>
      </c>
      <c r="AH22" s="101"/>
      <c r="AI22" s="103" t="str">
        <f t="shared" ca="1" si="6"/>
        <v>#</v>
      </c>
      <c r="AJ22" s="150">
        <v>0</v>
      </c>
      <c r="AK22" s="151">
        <v>0</v>
      </c>
      <c r="AL22" s="151">
        <v>0</v>
      </c>
      <c r="AM22" s="151">
        <v>0</v>
      </c>
      <c r="AN22" s="151">
        <v>0</v>
      </c>
      <c r="AO22" s="151">
        <v>0</v>
      </c>
      <c r="AP22" s="151">
        <v>0</v>
      </c>
      <c r="AQ22" s="151">
        <v>0</v>
      </c>
      <c r="AR22" s="151">
        <v>0</v>
      </c>
      <c r="AS22" s="151">
        <v>0</v>
      </c>
      <c r="AT22" s="35">
        <f t="shared" si="3"/>
        <v>0</v>
      </c>
      <c r="AU22" s="103" t="str">
        <f t="shared" si="7"/>
        <v>OK</v>
      </c>
    </row>
    <row r="23" spans="1:47" s="112" customFormat="1" ht="14.25">
      <c r="A23" s="298"/>
      <c r="B23" s="300"/>
      <c r="C23" s="302"/>
      <c r="D23" s="104" t="s">
        <v>389</v>
      </c>
      <c r="E23" s="101"/>
      <c r="F23" s="103" t="s">
        <v>105</v>
      </c>
      <c r="G23" s="150">
        <v>0</v>
      </c>
      <c r="H23" s="151">
        <v>0</v>
      </c>
      <c r="I23" s="151">
        <v>0</v>
      </c>
      <c r="J23" s="151">
        <v>0</v>
      </c>
      <c r="K23" s="151">
        <v>0</v>
      </c>
      <c r="L23" s="151">
        <v>0</v>
      </c>
      <c r="M23" s="151">
        <v>0</v>
      </c>
      <c r="N23" s="151">
        <v>0</v>
      </c>
      <c r="O23" s="151">
        <v>0</v>
      </c>
      <c r="P23" s="151">
        <v>0</v>
      </c>
      <c r="Q23" s="35">
        <f t="shared" si="1"/>
        <v>0</v>
      </c>
      <c r="R23" s="101"/>
      <c r="S23" s="103" t="str">
        <f t="shared" ca="1" si="4"/>
        <v>#</v>
      </c>
      <c r="T23" s="106">
        <v>0</v>
      </c>
      <c r="U23" s="101"/>
      <c r="V23" s="103" t="str">
        <f t="shared" ca="1" si="5"/>
        <v>#</v>
      </c>
      <c r="W23" s="150">
        <v>0</v>
      </c>
      <c r="X23" s="151">
        <v>0</v>
      </c>
      <c r="Y23" s="151">
        <v>0</v>
      </c>
      <c r="Z23" s="151">
        <v>0</v>
      </c>
      <c r="AA23" s="151">
        <v>0</v>
      </c>
      <c r="AB23" s="151">
        <v>0</v>
      </c>
      <c r="AC23" s="151">
        <v>0</v>
      </c>
      <c r="AD23" s="151">
        <v>0</v>
      </c>
      <c r="AE23" s="151">
        <v>0</v>
      </c>
      <c r="AF23" s="151">
        <v>0</v>
      </c>
      <c r="AG23" s="35">
        <f t="shared" si="2"/>
        <v>0</v>
      </c>
      <c r="AH23" s="101"/>
      <c r="AI23" s="103" t="str">
        <f t="shared" ca="1" si="6"/>
        <v>#</v>
      </c>
      <c r="AJ23" s="150">
        <v>0</v>
      </c>
      <c r="AK23" s="151">
        <v>0</v>
      </c>
      <c r="AL23" s="151">
        <v>0</v>
      </c>
      <c r="AM23" s="151">
        <v>0</v>
      </c>
      <c r="AN23" s="151">
        <v>0</v>
      </c>
      <c r="AO23" s="151">
        <v>0</v>
      </c>
      <c r="AP23" s="151">
        <v>0</v>
      </c>
      <c r="AQ23" s="151">
        <v>0</v>
      </c>
      <c r="AR23" s="151">
        <v>0</v>
      </c>
      <c r="AS23" s="151">
        <v>0</v>
      </c>
      <c r="AT23" s="35">
        <f t="shared" si="3"/>
        <v>0</v>
      </c>
      <c r="AU23" s="103" t="str">
        <f t="shared" si="7"/>
        <v>OK</v>
      </c>
    </row>
    <row r="24" spans="1:47" s="112" customFormat="1" ht="14.25">
      <c r="A24" s="298"/>
      <c r="B24" s="300"/>
      <c r="C24" s="302"/>
      <c r="D24" s="104" t="s">
        <v>112</v>
      </c>
      <c r="E24" s="101"/>
      <c r="F24" s="103" t="s">
        <v>105</v>
      </c>
      <c r="G24" s="150">
        <v>0</v>
      </c>
      <c r="H24" s="151">
        <v>0</v>
      </c>
      <c r="I24" s="151">
        <v>0</v>
      </c>
      <c r="J24" s="151">
        <v>0</v>
      </c>
      <c r="K24" s="151">
        <v>0</v>
      </c>
      <c r="L24" s="151">
        <v>0</v>
      </c>
      <c r="M24" s="151">
        <v>0</v>
      </c>
      <c r="N24" s="151">
        <v>0</v>
      </c>
      <c r="O24" s="151">
        <v>0</v>
      </c>
      <c r="P24" s="151">
        <v>0</v>
      </c>
      <c r="Q24" s="35">
        <f t="shared" si="1"/>
        <v>0</v>
      </c>
      <c r="R24" s="101"/>
      <c r="S24" s="103" t="str">
        <f t="shared" ca="1" si="4"/>
        <v>#</v>
      </c>
      <c r="T24" s="106">
        <v>0</v>
      </c>
      <c r="U24" s="101"/>
      <c r="V24" s="103" t="str">
        <f t="shared" ca="1" si="5"/>
        <v>#</v>
      </c>
      <c r="W24" s="150">
        <v>0</v>
      </c>
      <c r="X24" s="151">
        <v>0</v>
      </c>
      <c r="Y24" s="151">
        <v>0</v>
      </c>
      <c r="Z24" s="151">
        <v>0</v>
      </c>
      <c r="AA24" s="151">
        <v>0</v>
      </c>
      <c r="AB24" s="151">
        <v>0</v>
      </c>
      <c r="AC24" s="151">
        <v>0</v>
      </c>
      <c r="AD24" s="151">
        <v>0</v>
      </c>
      <c r="AE24" s="151">
        <v>0</v>
      </c>
      <c r="AF24" s="151">
        <v>0</v>
      </c>
      <c r="AG24" s="35">
        <f t="shared" si="2"/>
        <v>0</v>
      </c>
      <c r="AH24" s="101"/>
      <c r="AI24" s="103" t="str">
        <f t="shared" ca="1" si="6"/>
        <v>#</v>
      </c>
      <c r="AJ24" s="150">
        <v>0</v>
      </c>
      <c r="AK24" s="151">
        <v>0</v>
      </c>
      <c r="AL24" s="151">
        <v>0</v>
      </c>
      <c r="AM24" s="151">
        <v>0</v>
      </c>
      <c r="AN24" s="151">
        <v>0</v>
      </c>
      <c r="AO24" s="151">
        <v>0</v>
      </c>
      <c r="AP24" s="151">
        <v>0</v>
      </c>
      <c r="AQ24" s="151">
        <v>0</v>
      </c>
      <c r="AR24" s="151">
        <v>0</v>
      </c>
      <c r="AS24" s="151">
        <v>0</v>
      </c>
      <c r="AT24" s="35">
        <f t="shared" si="3"/>
        <v>0</v>
      </c>
      <c r="AU24" s="103" t="str">
        <f t="shared" si="7"/>
        <v>OK</v>
      </c>
    </row>
    <row r="25" spans="1:47" s="112" customFormat="1" ht="14.25">
      <c r="A25" s="298"/>
      <c r="B25" s="300"/>
      <c r="C25" s="302"/>
      <c r="D25" s="104" t="s">
        <v>111</v>
      </c>
      <c r="E25" s="101"/>
      <c r="F25" s="103" t="s">
        <v>105</v>
      </c>
      <c r="G25" s="150">
        <v>0</v>
      </c>
      <c r="H25" s="151">
        <v>0</v>
      </c>
      <c r="I25" s="151">
        <v>0</v>
      </c>
      <c r="J25" s="151">
        <v>0</v>
      </c>
      <c r="K25" s="151">
        <v>0</v>
      </c>
      <c r="L25" s="151">
        <v>0</v>
      </c>
      <c r="M25" s="151">
        <v>0</v>
      </c>
      <c r="N25" s="151">
        <v>0</v>
      </c>
      <c r="O25" s="151">
        <v>0</v>
      </c>
      <c r="P25" s="151">
        <v>0</v>
      </c>
      <c r="Q25" s="35">
        <f t="shared" si="1"/>
        <v>0</v>
      </c>
      <c r="R25" s="101"/>
      <c r="S25" s="103" t="str">
        <f t="shared" ca="1" si="4"/>
        <v>#</v>
      </c>
      <c r="T25" s="106">
        <v>0</v>
      </c>
      <c r="U25" s="101"/>
      <c r="V25" s="103" t="str">
        <f t="shared" ca="1" si="5"/>
        <v>#</v>
      </c>
      <c r="W25" s="150">
        <v>0</v>
      </c>
      <c r="X25" s="151">
        <v>0</v>
      </c>
      <c r="Y25" s="151">
        <v>0</v>
      </c>
      <c r="Z25" s="151">
        <v>0</v>
      </c>
      <c r="AA25" s="151">
        <v>0</v>
      </c>
      <c r="AB25" s="151">
        <v>0</v>
      </c>
      <c r="AC25" s="151">
        <v>0</v>
      </c>
      <c r="AD25" s="151">
        <v>0</v>
      </c>
      <c r="AE25" s="151">
        <v>0</v>
      </c>
      <c r="AF25" s="151">
        <v>0</v>
      </c>
      <c r="AG25" s="35">
        <f t="shared" si="2"/>
        <v>0</v>
      </c>
      <c r="AH25" s="101"/>
      <c r="AI25" s="103" t="str">
        <f t="shared" ca="1" si="6"/>
        <v>#</v>
      </c>
      <c r="AJ25" s="150">
        <v>0</v>
      </c>
      <c r="AK25" s="151">
        <v>0</v>
      </c>
      <c r="AL25" s="151">
        <v>0</v>
      </c>
      <c r="AM25" s="151">
        <v>0</v>
      </c>
      <c r="AN25" s="151">
        <v>0</v>
      </c>
      <c r="AO25" s="151">
        <v>0</v>
      </c>
      <c r="AP25" s="151">
        <v>0</v>
      </c>
      <c r="AQ25" s="151">
        <v>0</v>
      </c>
      <c r="AR25" s="151">
        <v>0</v>
      </c>
      <c r="AS25" s="151">
        <v>0</v>
      </c>
      <c r="AT25" s="35">
        <f t="shared" si="3"/>
        <v>0</v>
      </c>
      <c r="AU25" s="103" t="str">
        <f t="shared" si="7"/>
        <v>OK</v>
      </c>
    </row>
    <row r="26" spans="1:47" s="112" customFormat="1" ht="14.25">
      <c r="A26" s="298"/>
      <c r="B26" s="300"/>
      <c r="C26" s="302"/>
      <c r="D26" s="104" t="s">
        <v>390</v>
      </c>
      <c r="E26" s="101"/>
      <c r="F26" s="103" t="s">
        <v>105</v>
      </c>
      <c r="G26" s="150">
        <v>0</v>
      </c>
      <c r="H26" s="151">
        <v>0</v>
      </c>
      <c r="I26" s="151">
        <v>0</v>
      </c>
      <c r="J26" s="151">
        <v>0</v>
      </c>
      <c r="K26" s="151">
        <v>0</v>
      </c>
      <c r="L26" s="151">
        <v>0</v>
      </c>
      <c r="M26" s="151">
        <v>0</v>
      </c>
      <c r="N26" s="151">
        <v>0</v>
      </c>
      <c r="O26" s="151">
        <v>0</v>
      </c>
      <c r="P26" s="151">
        <v>0</v>
      </c>
      <c r="Q26" s="35">
        <f t="shared" si="1"/>
        <v>0</v>
      </c>
      <c r="R26" s="101"/>
      <c r="S26" s="103" t="str">
        <f t="shared" ca="1" si="4"/>
        <v>#</v>
      </c>
      <c r="T26" s="106">
        <v>0</v>
      </c>
      <c r="U26" s="101"/>
      <c r="V26" s="103" t="str">
        <f t="shared" ca="1" si="5"/>
        <v>#</v>
      </c>
      <c r="W26" s="150">
        <v>0</v>
      </c>
      <c r="X26" s="151">
        <v>0</v>
      </c>
      <c r="Y26" s="151">
        <v>0</v>
      </c>
      <c r="Z26" s="151">
        <v>0</v>
      </c>
      <c r="AA26" s="151">
        <v>0</v>
      </c>
      <c r="AB26" s="151">
        <v>0</v>
      </c>
      <c r="AC26" s="151">
        <v>0</v>
      </c>
      <c r="AD26" s="151">
        <v>0</v>
      </c>
      <c r="AE26" s="151">
        <v>0</v>
      </c>
      <c r="AF26" s="151">
        <v>0</v>
      </c>
      <c r="AG26" s="35">
        <f t="shared" si="2"/>
        <v>0</v>
      </c>
      <c r="AH26" s="101"/>
      <c r="AI26" s="103" t="str">
        <f t="shared" ca="1" si="6"/>
        <v>#</v>
      </c>
      <c r="AJ26" s="150">
        <v>0</v>
      </c>
      <c r="AK26" s="151">
        <v>0</v>
      </c>
      <c r="AL26" s="151">
        <v>0</v>
      </c>
      <c r="AM26" s="151">
        <v>0</v>
      </c>
      <c r="AN26" s="151">
        <v>0</v>
      </c>
      <c r="AO26" s="151">
        <v>0</v>
      </c>
      <c r="AP26" s="151">
        <v>0</v>
      </c>
      <c r="AQ26" s="151">
        <v>0</v>
      </c>
      <c r="AR26" s="151">
        <v>0</v>
      </c>
      <c r="AS26" s="151">
        <v>0</v>
      </c>
      <c r="AT26" s="35">
        <f t="shared" si="3"/>
        <v>0</v>
      </c>
      <c r="AU26" s="103" t="str">
        <f t="shared" si="7"/>
        <v>OK</v>
      </c>
    </row>
    <row r="27" spans="1:47" s="112" customFormat="1" ht="14.25">
      <c r="A27" s="298"/>
      <c r="B27" s="300"/>
      <c r="C27" s="302"/>
      <c r="D27" s="104" t="s">
        <v>110</v>
      </c>
      <c r="E27" s="101"/>
      <c r="F27" s="103" t="s">
        <v>105</v>
      </c>
      <c r="G27" s="150">
        <v>0</v>
      </c>
      <c r="H27" s="151">
        <v>0</v>
      </c>
      <c r="I27" s="151">
        <v>0</v>
      </c>
      <c r="J27" s="151">
        <v>0</v>
      </c>
      <c r="K27" s="151">
        <v>0</v>
      </c>
      <c r="L27" s="151">
        <v>0</v>
      </c>
      <c r="M27" s="151">
        <v>0</v>
      </c>
      <c r="N27" s="151">
        <v>0</v>
      </c>
      <c r="O27" s="151">
        <v>0</v>
      </c>
      <c r="P27" s="151">
        <v>0</v>
      </c>
      <c r="Q27" s="35">
        <f t="shared" si="1"/>
        <v>0</v>
      </c>
      <c r="R27" s="101"/>
      <c r="S27" s="103" t="str">
        <f t="shared" ca="1" si="4"/>
        <v>#</v>
      </c>
      <c r="T27" s="106">
        <v>0</v>
      </c>
      <c r="U27" s="101"/>
      <c r="V27" s="103" t="str">
        <f t="shared" ca="1" si="5"/>
        <v>#</v>
      </c>
      <c r="W27" s="150">
        <v>0</v>
      </c>
      <c r="X27" s="151">
        <v>0</v>
      </c>
      <c r="Y27" s="151">
        <v>0</v>
      </c>
      <c r="Z27" s="151">
        <v>0</v>
      </c>
      <c r="AA27" s="151">
        <v>0</v>
      </c>
      <c r="AB27" s="151">
        <v>0</v>
      </c>
      <c r="AC27" s="151">
        <v>0</v>
      </c>
      <c r="AD27" s="151">
        <v>0</v>
      </c>
      <c r="AE27" s="151">
        <v>0</v>
      </c>
      <c r="AF27" s="151">
        <v>0</v>
      </c>
      <c r="AG27" s="35">
        <f t="shared" si="2"/>
        <v>0</v>
      </c>
      <c r="AH27" s="101"/>
      <c r="AI27" s="103" t="str">
        <f t="shared" ca="1" si="6"/>
        <v>#</v>
      </c>
      <c r="AJ27" s="150">
        <v>0</v>
      </c>
      <c r="AK27" s="151">
        <v>0</v>
      </c>
      <c r="AL27" s="151">
        <v>0</v>
      </c>
      <c r="AM27" s="151">
        <v>0</v>
      </c>
      <c r="AN27" s="151">
        <v>0</v>
      </c>
      <c r="AO27" s="151">
        <v>0</v>
      </c>
      <c r="AP27" s="151">
        <v>0</v>
      </c>
      <c r="AQ27" s="151">
        <v>0</v>
      </c>
      <c r="AR27" s="151">
        <v>0</v>
      </c>
      <c r="AS27" s="151">
        <v>0</v>
      </c>
      <c r="AT27" s="35">
        <f t="shared" si="3"/>
        <v>0</v>
      </c>
      <c r="AU27" s="103" t="str">
        <f t="shared" si="7"/>
        <v>OK</v>
      </c>
    </row>
    <row r="28" spans="1:47" s="112" customFormat="1" ht="14.25">
      <c r="A28" s="298"/>
      <c r="B28" s="300"/>
      <c r="C28" s="302"/>
      <c r="D28" s="104" t="str">
        <f>'N1.1_Intervention_Definitions'!A17</f>
        <v>Indirect Intervention</v>
      </c>
      <c r="E28" s="101"/>
      <c r="F28" s="103" t="s">
        <v>105</v>
      </c>
      <c r="G28" s="150">
        <v>0</v>
      </c>
      <c r="H28" s="151">
        <v>0</v>
      </c>
      <c r="I28" s="151">
        <v>0</v>
      </c>
      <c r="J28" s="151">
        <v>0</v>
      </c>
      <c r="K28" s="151">
        <v>0</v>
      </c>
      <c r="L28" s="151">
        <v>0</v>
      </c>
      <c r="M28" s="151">
        <v>0</v>
      </c>
      <c r="N28" s="151">
        <v>0</v>
      </c>
      <c r="O28" s="151">
        <v>0</v>
      </c>
      <c r="P28" s="151">
        <v>0</v>
      </c>
      <c r="Q28" s="35">
        <f t="shared" si="1"/>
        <v>0</v>
      </c>
      <c r="R28" s="101"/>
      <c r="S28" s="103" t="str">
        <f t="shared" ca="1" si="4"/>
        <v>#</v>
      </c>
      <c r="T28" s="106">
        <v>0</v>
      </c>
      <c r="U28" s="101"/>
      <c r="V28" s="103" t="str">
        <f t="shared" ca="1" si="5"/>
        <v>#</v>
      </c>
      <c r="W28" s="150">
        <v>0</v>
      </c>
      <c r="X28" s="151">
        <v>0</v>
      </c>
      <c r="Y28" s="151">
        <v>0</v>
      </c>
      <c r="Z28" s="151">
        <v>0</v>
      </c>
      <c r="AA28" s="151">
        <v>0</v>
      </c>
      <c r="AB28" s="151">
        <v>0</v>
      </c>
      <c r="AC28" s="151">
        <v>0</v>
      </c>
      <c r="AD28" s="151">
        <v>0</v>
      </c>
      <c r="AE28" s="151">
        <v>0</v>
      </c>
      <c r="AF28" s="151">
        <v>0</v>
      </c>
      <c r="AG28" s="35">
        <f t="shared" si="2"/>
        <v>0</v>
      </c>
      <c r="AH28" s="101"/>
      <c r="AI28" s="103" t="str">
        <f t="shared" ca="1" si="6"/>
        <v>#</v>
      </c>
      <c r="AJ28" s="150">
        <v>0</v>
      </c>
      <c r="AK28" s="151">
        <v>0</v>
      </c>
      <c r="AL28" s="151">
        <v>0</v>
      </c>
      <c r="AM28" s="151">
        <v>0</v>
      </c>
      <c r="AN28" s="151">
        <v>0</v>
      </c>
      <c r="AO28" s="151">
        <v>0</v>
      </c>
      <c r="AP28" s="151">
        <v>0</v>
      </c>
      <c r="AQ28" s="151">
        <v>0</v>
      </c>
      <c r="AR28" s="151">
        <v>0</v>
      </c>
      <c r="AS28" s="151">
        <v>0</v>
      </c>
      <c r="AT28" s="35">
        <f t="shared" si="3"/>
        <v>0</v>
      </c>
      <c r="AU28" s="103" t="str">
        <f t="shared" si="7"/>
        <v>OK</v>
      </c>
    </row>
    <row r="29" spans="1:47" s="112" customFormat="1" ht="14.25">
      <c r="A29" s="298"/>
      <c r="B29" s="300"/>
      <c r="C29" s="302"/>
      <c r="D29" s="104" t="s">
        <v>109</v>
      </c>
      <c r="E29" s="101"/>
      <c r="F29" s="103" t="s">
        <v>105</v>
      </c>
      <c r="G29" s="34"/>
      <c r="H29" s="34"/>
      <c r="I29" s="34"/>
      <c r="J29" s="34"/>
      <c r="K29" s="34"/>
      <c r="L29" s="34"/>
      <c r="M29" s="34"/>
      <c r="N29" s="34"/>
      <c r="O29" s="34"/>
      <c r="P29" s="34"/>
      <c r="Q29" s="35">
        <f t="shared" si="1"/>
        <v>0</v>
      </c>
      <c r="R29" s="101"/>
      <c r="S29" s="103" t="str">
        <f t="shared" ca="1" si="4"/>
        <v>#</v>
      </c>
      <c r="T29" s="34"/>
      <c r="U29" s="101"/>
      <c r="V29" s="103" t="str">
        <f t="shared" ca="1" si="5"/>
        <v>#</v>
      </c>
      <c r="W29" s="34"/>
      <c r="X29" s="34"/>
      <c r="Y29" s="34"/>
      <c r="Z29" s="34"/>
      <c r="AA29" s="34"/>
      <c r="AB29" s="34"/>
      <c r="AC29" s="34"/>
      <c r="AD29" s="34"/>
      <c r="AE29" s="34"/>
      <c r="AF29" s="34"/>
      <c r="AG29" s="35">
        <f t="shared" si="2"/>
        <v>0</v>
      </c>
      <c r="AH29" s="101"/>
      <c r="AI29" s="103" t="str">
        <f t="shared" ca="1" si="6"/>
        <v>#</v>
      </c>
      <c r="AJ29" s="34"/>
      <c r="AK29" s="34"/>
      <c r="AL29" s="34"/>
      <c r="AM29" s="34"/>
      <c r="AN29" s="34"/>
      <c r="AO29" s="34"/>
      <c r="AP29" s="34"/>
      <c r="AQ29" s="34"/>
      <c r="AR29" s="34"/>
      <c r="AS29" s="34"/>
      <c r="AT29" s="35">
        <f t="shared" si="3"/>
        <v>0</v>
      </c>
      <c r="AU29" s="103" t="str">
        <f t="shared" si="7"/>
        <v>OK</v>
      </c>
    </row>
    <row r="30" spans="1:47" s="112" customFormat="1" ht="14.25">
      <c r="A30" s="298"/>
      <c r="B30" s="300"/>
      <c r="C30" s="302"/>
      <c r="D30" s="104" t="s">
        <v>108</v>
      </c>
      <c r="E30" s="101"/>
      <c r="F30" s="103" t="s">
        <v>105</v>
      </c>
      <c r="G30" s="34"/>
      <c r="H30" s="34"/>
      <c r="I30" s="34"/>
      <c r="J30" s="34"/>
      <c r="K30" s="34"/>
      <c r="L30" s="34"/>
      <c r="M30" s="34"/>
      <c r="N30" s="34"/>
      <c r="O30" s="34"/>
      <c r="P30" s="34"/>
      <c r="Q30" s="35">
        <f t="shared" si="1"/>
        <v>0</v>
      </c>
      <c r="R30" s="101"/>
      <c r="S30" s="103" t="str">
        <f t="shared" ca="1" si="4"/>
        <v>#</v>
      </c>
      <c r="T30" s="34"/>
      <c r="U30" s="101"/>
      <c r="V30" s="103" t="str">
        <f t="shared" ca="1" si="5"/>
        <v>#</v>
      </c>
      <c r="W30" s="34"/>
      <c r="X30" s="34"/>
      <c r="Y30" s="34"/>
      <c r="Z30" s="34"/>
      <c r="AA30" s="34"/>
      <c r="AB30" s="34"/>
      <c r="AC30" s="34"/>
      <c r="AD30" s="34"/>
      <c r="AE30" s="34"/>
      <c r="AF30" s="34"/>
      <c r="AG30" s="35">
        <f t="shared" si="2"/>
        <v>0</v>
      </c>
      <c r="AH30" s="101"/>
      <c r="AI30" s="103" t="str">
        <f t="shared" ca="1" si="6"/>
        <v>#</v>
      </c>
      <c r="AJ30" s="34"/>
      <c r="AK30" s="34"/>
      <c r="AL30" s="34"/>
      <c r="AM30" s="34"/>
      <c r="AN30" s="34"/>
      <c r="AO30" s="34"/>
      <c r="AP30" s="34"/>
      <c r="AQ30" s="34"/>
      <c r="AR30" s="34"/>
      <c r="AS30" s="34"/>
      <c r="AT30" s="35">
        <f t="shared" si="3"/>
        <v>0</v>
      </c>
      <c r="AU30" s="103" t="str">
        <f t="shared" si="7"/>
        <v>OK</v>
      </c>
    </row>
    <row r="31" spans="1:47" s="112" customFormat="1" ht="14.25">
      <c r="A31" s="298"/>
      <c r="B31" s="300"/>
      <c r="C31" s="302"/>
      <c r="D31" s="104" t="s">
        <v>58</v>
      </c>
      <c r="E31" s="101"/>
      <c r="F31" s="103" t="s">
        <v>105</v>
      </c>
      <c r="G31" s="34"/>
      <c r="H31" s="34"/>
      <c r="I31" s="34"/>
      <c r="J31" s="34"/>
      <c r="K31" s="34"/>
      <c r="L31" s="34"/>
      <c r="M31" s="34"/>
      <c r="N31" s="34"/>
      <c r="O31" s="34"/>
      <c r="P31" s="34"/>
      <c r="Q31" s="35">
        <f t="shared" si="1"/>
        <v>0</v>
      </c>
      <c r="R31" s="101"/>
      <c r="S31" s="103" t="str">
        <f t="shared" ca="1" si="4"/>
        <v>#</v>
      </c>
      <c r="T31" s="34"/>
      <c r="U31" s="101"/>
      <c r="V31" s="103" t="str">
        <f t="shared" ca="1" si="5"/>
        <v>#</v>
      </c>
      <c r="W31" s="34"/>
      <c r="X31" s="34"/>
      <c r="Y31" s="34"/>
      <c r="Z31" s="34"/>
      <c r="AA31" s="34"/>
      <c r="AB31" s="34"/>
      <c r="AC31" s="34"/>
      <c r="AD31" s="34"/>
      <c r="AE31" s="34"/>
      <c r="AF31" s="34"/>
      <c r="AG31" s="35">
        <f t="shared" si="2"/>
        <v>0</v>
      </c>
      <c r="AH31" s="101"/>
      <c r="AI31" s="103" t="str">
        <f t="shared" ca="1" si="6"/>
        <v>#</v>
      </c>
      <c r="AJ31" s="34"/>
      <c r="AK31" s="34"/>
      <c r="AL31" s="34"/>
      <c r="AM31" s="34"/>
      <c r="AN31" s="34"/>
      <c r="AO31" s="34"/>
      <c r="AP31" s="34"/>
      <c r="AQ31" s="34"/>
      <c r="AR31" s="34"/>
      <c r="AS31" s="34"/>
      <c r="AT31" s="35">
        <f t="shared" si="3"/>
        <v>0</v>
      </c>
      <c r="AU31" s="103" t="str">
        <f t="shared" si="7"/>
        <v>OK</v>
      </c>
    </row>
    <row r="32" spans="1:47" s="112" customFormat="1" ht="14.25">
      <c r="A32" s="298"/>
      <c r="B32" s="300"/>
      <c r="C32" s="302"/>
      <c r="D32" s="104" t="s">
        <v>107</v>
      </c>
      <c r="E32" s="101"/>
      <c r="F32" s="103" t="s">
        <v>105</v>
      </c>
      <c r="G32" s="34"/>
      <c r="H32" s="34"/>
      <c r="I32" s="34"/>
      <c r="J32" s="34"/>
      <c r="K32" s="34"/>
      <c r="L32" s="34"/>
      <c r="M32" s="34"/>
      <c r="N32" s="34"/>
      <c r="O32" s="34"/>
      <c r="P32" s="34"/>
      <c r="Q32" s="35">
        <f t="shared" si="1"/>
        <v>0</v>
      </c>
      <c r="R32" s="101"/>
      <c r="S32" s="103" t="str">
        <f t="shared" ca="1" si="4"/>
        <v>#</v>
      </c>
      <c r="T32" s="34"/>
      <c r="U32" s="101"/>
      <c r="V32" s="103" t="str">
        <f t="shared" ca="1" si="5"/>
        <v>#</v>
      </c>
      <c r="W32" s="34"/>
      <c r="X32" s="34"/>
      <c r="Y32" s="34"/>
      <c r="Z32" s="34"/>
      <c r="AA32" s="34"/>
      <c r="AB32" s="34"/>
      <c r="AC32" s="34"/>
      <c r="AD32" s="34"/>
      <c r="AE32" s="34"/>
      <c r="AF32" s="34"/>
      <c r="AG32" s="35">
        <f t="shared" si="2"/>
        <v>0</v>
      </c>
      <c r="AH32" s="101"/>
      <c r="AI32" s="103" t="str">
        <f t="shared" ca="1" si="6"/>
        <v>#</v>
      </c>
      <c r="AJ32" s="34"/>
      <c r="AK32" s="34"/>
      <c r="AL32" s="34"/>
      <c r="AM32" s="34"/>
      <c r="AN32" s="34"/>
      <c r="AO32" s="34"/>
      <c r="AP32" s="34"/>
      <c r="AQ32" s="34"/>
      <c r="AR32" s="34"/>
      <c r="AS32" s="34"/>
      <c r="AT32" s="35">
        <f t="shared" si="3"/>
        <v>0</v>
      </c>
      <c r="AU32" s="103" t="str">
        <f t="shared" si="7"/>
        <v>OK</v>
      </c>
    </row>
    <row r="33" spans="1:47" s="112" customFormat="1" ht="14.25">
      <c r="A33" s="298"/>
      <c r="B33" s="300"/>
      <c r="C33" s="302"/>
      <c r="D33" s="104" t="s">
        <v>106</v>
      </c>
      <c r="E33" s="101"/>
      <c r="F33" s="103" t="s">
        <v>105</v>
      </c>
      <c r="G33" s="150">
        <v>0</v>
      </c>
      <c r="H33" s="151">
        <v>0</v>
      </c>
      <c r="I33" s="151">
        <v>0</v>
      </c>
      <c r="J33" s="151">
        <v>0</v>
      </c>
      <c r="K33" s="151">
        <v>0</v>
      </c>
      <c r="L33" s="151">
        <v>0</v>
      </c>
      <c r="M33" s="151">
        <v>0</v>
      </c>
      <c r="N33" s="151">
        <v>0</v>
      </c>
      <c r="O33" s="151">
        <v>0</v>
      </c>
      <c r="P33" s="151">
        <v>0</v>
      </c>
      <c r="Q33" s="35">
        <f t="shared" si="1"/>
        <v>0</v>
      </c>
      <c r="R33" s="101"/>
      <c r="S33" s="103" t="str">
        <f t="shared" ca="1" si="4"/>
        <v>#</v>
      </c>
      <c r="T33" s="106">
        <v>0</v>
      </c>
      <c r="U33" s="101"/>
      <c r="V33" s="103" t="str">
        <f t="shared" ca="1" si="5"/>
        <v>#</v>
      </c>
      <c r="W33" s="150">
        <v>0</v>
      </c>
      <c r="X33" s="151">
        <v>0</v>
      </c>
      <c r="Y33" s="151">
        <v>0</v>
      </c>
      <c r="Z33" s="151">
        <v>0</v>
      </c>
      <c r="AA33" s="151">
        <v>0</v>
      </c>
      <c r="AB33" s="151">
        <v>0</v>
      </c>
      <c r="AC33" s="151">
        <v>0</v>
      </c>
      <c r="AD33" s="151">
        <v>0</v>
      </c>
      <c r="AE33" s="151">
        <v>0</v>
      </c>
      <c r="AF33" s="151">
        <v>0</v>
      </c>
      <c r="AG33" s="35">
        <f t="shared" si="2"/>
        <v>0</v>
      </c>
      <c r="AH33" s="101"/>
      <c r="AI33" s="103" t="str">
        <f t="shared" ca="1" si="6"/>
        <v>#</v>
      </c>
      <c r="AJ33" s="150">
        <v>0</v>
      </c>
      <c r="AK33" s="151">
        <v>0</v>
      </c>
      <c r="AL33" s="151">
        <v>0</v>
      </c>
      <c r="AM33" s="151">
        <v>0</v>
      </c>
      <c r="AN33" s="151">
        <v>0</v>
      </c>
      <c r="AO33" s="151">
        <v>0</v>
      </c>
      <c r="AP33" s="151">
        <v>0</v>
      </c>
      <c r="AQ33" s="151">
        <v>0</v>
      </c>
      <c r="AR33" s="151">
        <v>0</v>
      </c>
      <c r="AS33" s="151">
        <v>0</v>
      </c>
      <c r="AT33" s="35">
        <f t="shared" si="3"/>
        <v>0</v>
      </c>
      <c r="AU33" s="103" t="str">
        <f t="shared" si="7"/>
        <v>OK</v>
      </c>
    </row>
    <row r="34" spans="1:47" s="112" customFormat="1" ht="14.25">
      <c r="A34" s="298"/>
      <c r="B34" s="301"/>
      <c r="C34" s="105" t="s">
        <v>393</v>
      </c>
      <c r="D34" s="104"/>
      <c r="E34" s="101"/>
      <c r="F34" s="103" t="s">
        <v>105</v>
      </c>
      <c r="G34" s="35">
        <f t="shared" ref="G34:P34" si="8">SUM(G16:G33)</f>
        <v>1.3669631648920658E-2</v>
      </c>
      <c r="H34" s="35">
        <f t="shared" si="8"/>
        <v>12.69807751880186</v>
      </c>
      <c r="I34" s="35">
        <f t="shared" si="8"/>
        <v>13.573445755279144</v>
      </c>
      <c r="J34" s="35">
        <f t="shared" si="8"/>
        <v>3.2353063636786992</v>
      </c>
      <c r="K34" s="35">
        <f t="shared" si="8"/>
        <v>31.706320703479612</v>
      </c>
      <c r="L34" s="35">
        <f t="shared" si="8"/>
        <v>20.195568039399177</v>
      </c>
      <c r="M34" s="35">
        <f t="shared" si="8"/>
        <v>1.0239465902291023</v>
      </c>
      <c r="N34" s="35">
        <f t="shared" si="8"/>
        <v>0</v>
      </c>
      <c r="O34" s="35">
        <f t="shared" si="8"/>
        <v>0</v>
      </c>
      <c r="P34" s="35">
        <f t="shared" si="8"/>
        <v>0</v>
      </c>
      <c r="Q34" s="94">
        <f t="shared" si="1"/>
        <v>82.446334602516515</v>
      </c>
      <c r="R34" s="101"/>
      <c r="S34" s="103" t="str">
        <f t="shared" ca="1" si="4"/>
        <v>#</v>
      </c>
      <c r="T34" s="103"/>
      <c r="U34" s="101"/>
      <c r="V34" s="103" t="str">
        <f t="shared" ca="1" si="5"/>
        <v>#</v>
      </c>
      <c r="W34" s="35">
        <f t="shared" ref="W34:AF34" si="9">SUM(W16:W33)</f>
        <v>63</v>
      </c>
      <c r="X34" s="35">
        <f t="shared" si="9"/>
        <v>971</v>
      </c>
      <c r="Y34" s="35">
        <f t="shared" si="9"/>
        <v>238</v>
      </c>
      <c r="Z34" s="35">
        <f t="shared" si="9"/>
        <v>34</v>
      </c>
      <c r="AA34" s="35">
        <f t="shared" si="9"/>
        <v>225</v>
      </c>
      <c r="AB34" s="35">
        <f t="shared" si="9"/>
        <v>126</v>
      </c>
      <c r="AC34" s="35">
        <f t="shared" si="9"/>
        <v>5</v>
      </c>
      <c r="AD34" s="35">
        <f t="shared" si="9"/>
        <v>0</v>
      </c>
      <c r="AE34" s="35">
        <f t="shared" si="9"/>
        <v>0</v>
      </c>
      <c r="AF34" s="35">
        <f t="shared" si="9"/>
        <v>0</v>
      </c>
      <c r="AG34" s="94">
        <f>SUM(W34:AF34)</f>
        <v>1662</v>
      </c>
      <c r="AH34" s="101"/>
      <c r="AI34" s="103" t="str">
        <f t="shared" ca="1" si="6"/>
        <v>#</v>
      </c>
      <c r="AJ34" s="35">
        <f t="shared" ref="AJ34:AS34" si="10">SUM(AJ16:AJ33)</f>
        <v>132</v>
      </c>
      <c r="AK34" s="35">
        <f t="shared" si="10"/>
        <v>135</v>
      </c>
      <c r="AL34" s="35">
        <f t="shared" si="10"/>
        <v>235</v>
      </c>
      <c r="AM34" s="35">
        <f t="shared" si="10"/>
        <v>220</v>
      </c>
      <c r="AN34" s="35">
        <f t="shared" si="10"/>
        <v>90</v>
      </c>
      <c r="AO34" s="35">
        <f t="shared" si="10"/>
        <v>309</v>
      </c>
      <c r="AP34" s="35">
        <f t="shared" si="10"/>
        <v>45</v>
      </c>
      <c r="AQ34" s="35">
        <f t="shared" si="10"/>
        <v>78</v>
      </c>
      <c r="AR34" s="35">
        <f t="shared" si="10"/>
        <v>17</v>
      </c>
      <c r="AS34" s="35">
        <f t="shared" si="10"/>
        <v>401</v>
      </c>
      <c r="AT34" s="94">
        <f>SUM(AJ34:AS34)</f>
        <v>1662</v>
      </c>
      <c r="AU34" s="103" t="str">
        <f t="shared" si="7"/>
        <v>OK</v>
      </c>
    </row>
    <row r="35" spans="1:47" ht="15" thickBot="1">
      <c r="A35" s="299" t="s">
        <v>25</v>
      </c>
      <c r="B35" s="299" t="s">
        <v>385</v>
      </c>
      <c r="C35" s="111"/>
      <c r="D35" s="104"/>
      <c r="F35" s="110" t="s">
        <v>53</v>
      </c>
      <c r="G35" s="109" t="s">
        <v>14</v>
      </c>
      <c r="H35" s="21" t="s">
        <v>15</v>
      </c>
      <c r="I35" s="22" t="s">
        <v>16</v>
      </c>
      <c r="J35" s="23" t="s">
        <v>17</v>
      </c>
      <c r="K35" s="24" t="s">
        <v>18</v>
      </c>
      <c r="L35" s="25" t="s">
        <v>19</v>
      </c>
      <c r="M35" s="26" t="s">
        <v>20</v>
      </c>
      <c r="N35" s="29" t="s">
        <v>21</v>
      </c>
      <c r="O35" s="27" t="s">
        <v>22</v>
      </c>
      <c r="P35" s="31" t="s">
        <v>23</v>
      </c>
      <c r="Q35" s="108" t="s">
        <v>29</v>
      </c>
      <c r="S35" s="110" t="s">
        <v>53</v>
      </c>
      <c r="T35" s="110" t="s">
        <v>94</v>
      </c>
      <c r="V35" s="110" t="s">
        <v>53</v>
      </c>
      <c r="W35" s="109" t="s">
        <v>14</v>
      </c>
      <c r="X35" s="21" t="s">
        <v>15</v>
      </c>
      <c r="Y35" s="22" t="s">
        <v>16</v>
      </c>
      <c r="Z35" s="23" t="s">
        <v>17</v>
      </c>
      <c r="AA35" s="24" t="s">
        <v>18</v>
      </c>
      <c r="AB35" s="25" t="s">
        <v>19</v>
      </c>
      <c r="AC35" s="26" t="s">
        <v>20</v>
      </c>
      <c r="AD35" s="29" t="s">
        <v>21</v>
      </c>
      <c r="AE35" s="27" t="s">
        <v>22</v>
      </c>
      <c r="AF35" s="31" t="s">
        <v>23</v>
      </c>
      <c r="AG35" s="108" t="s">
        <v>29</v>
      </c>
      <c r="AI35" s="110" t="s">
        <v>53</v>
      </c>
      <c r="AJ35" s="109" t="s">
        <v>5</v>
      </c>
      <c r="AK35" s="21" t="s">
        <v>6</v>
      </c>
      <c r="AL35" s="22" t="s">
        <v>7</v>
      </c>
      <c r="AM35" s="23" t="s">
        <v>8</v>
      </c>
      <c r="AN35" s="24" t="s">
        <v>9</v>
      </c>
      <c r="AO35" s="25" t="s">
        <v>116</v>
      </c>
      <c r="AP35" s="26" t="s">
        <v>117</v>
      </c>
      <c r="AQ35" s="29" t="s">
        <v>118</v>
      </c>
      <c r="AR35" s="27" t="s">
        <v>119</v>
      </c>
      <c r="AS35" s="31" t="s">
        <v>120</v>
      </c>
      <c r="AT35" s="108" t="s">
        <v>29</v>
      </c>
      <c r="AU35" s="108" t="s">
        <v>47</v>
      </c>
    </row>
    <row r="36" spans="1:47" ht="14.25">
      <c r="A36" s="300"/>
      <c r="B36" s="300"/>
      <c r="C36" s="107" t="s">
        <v>394</v>
      </c>
      <c r="D36" s="104"/>
      <c r="F36" s="103" t="s">
        <v>205</v>
      </c>
      <c r="G36" s="103"/>
      <c r="H36" s="103"/>
      <c r="I36" s="103"/>
      <c r="J36" s="103"/>
      <c r="K36" s="103"/>
      <c r="L36" s="103"/>
      <c r="M36" s="103"/>
      <c r="N36" s="103"/>
      <c r="O36" s="103"/>
      <c r="P36" s="151">
        <v>955.46617241949139</v>
      </c>
      <c r="Q36" s="35">
        <f t="shared" ref="Q36:Q54" si="11">SUM(G36:P36)</f>
        <v>955.46617241949139</v>
      </c>
      <c r="S36" s="103"/>
      <c r="T36" s="34"/>
      <c r="V36" s="103"/>
      <c r="W36" s="34"/>
      <c r="X36" s="34"/>
      <c r="Y36" s="34"/>
      <c r="Z36" s="34"/>
      <c r="AA36" s="34"/>
      <c r="AB36" s="34"/>
      <c r="AC36" s="34"/>
      <c r="AD36" s="34"/>
      <c r="AE36" s="34"/>
      <c r="AF36" s="34"/>
      <c r="AG36" s="35">
        <f t="shared" ref="AG36:AG55" si="12">SUM(W36:AF36)</f>
        <v>0</v>
      </c>
      <c r="AI36" s="103"/>
      <c r="AJ36" s="34"/>
      <c r="AK36" s="34"/>
      <c r="AL36" s="34"/>
      <c r="AM36" s="34"/>
      <c r="AN36" s="34"/>
      <c r="AO36" s="34"/>
      <c r="AP36" s="34"/>
      <c r="AQ36" s="34"/>
      <c r="AR36" s="34"/>
      <c r="AS36" s="34"/>
      <c r="AT36" s="35">
        <f t="shared" ref="AT36:AT55" si="13">SUM(AJ36:AS36)</f>
        <v>0</v>
      </c>
      <c r="AU36" s="103"/>
    </row>
    <row r="37" spans="1:47" ht="14.25">
      <c r="A37" s="300"/>
      <c r="B37" s="300"/>
      <c r="C37" s="105" t="s">
        <v>223</v>
      </c>
      <c r="D37" s="104"/>
      <c r="F37" s="103" t="s">
        <v>105</v>
      </c>
      <c r="G37" s="35">
        <f>G34</f>
        <v>1.3669631648920658E-2</v>
      </c>
      <c r="H37" s="35">
        <f t="shared" ref="H37:P37" si="14">H34</f>
        <v>12.69807751880186</v>
      </c>
      <c r="I37" s="35">
        <f t="shared" si="14"/>
        <v>13.573445755279144</v>
      </c>
      <c r="J37" s="35">
        <f t="shared" si="14"/>
        <v>3.2353063636786992</v>
      </c>
      <c r="K37" s="35">
        <f t="shared" si="14"/>
        <v>31.706320703479612</v>
      </c>
      <c r="L37" s="35">
        <f t="shared" si="14"/>
        <v>20.195568039399177</v>
      </c>
      <c r="M37" s="35">
        <f t="shared" si="14"/>
        <v>1.0239465902291023</v>
      </c>
      <c r="N37" s="35">
        <f t="shared" si="14"/>
        <v>0</v>
      </c>
      <c r="O37" s="35">
        <f t="shared" si="14"/>
        <v>0</v>
      </c>
      <c r="P37" s="35">
        <f t="shared" si="14"/>
        <v>0</v>
      </c>
      <c r="Q37" s="35">
        <f t="shared" si="11"/>
        <v>82.446334602516515</v>
      </c>
      <c r="S37" s="103" t="str">
        <f ca="1">$X$12</f>
        <v>#</v>
      </c>
      <c r="T37" s="34"/>
      <c r="V37" s="103" t="str">
        <f ca="1">$X$12</f>
        <v>#</v>
      </c>
      <c r="W37" s="35">
        <f t="shared" ref="W37:AF37" si="15">W34</f>
        <v>63</v>
      </c>
      <c r="X37" s="35">
        <f t="shared" si="15"/>
        <v>971</v>
      </c>
      <c r="Y37" s="35">
        <f t="shared" si="15"/>
        <v>238</v>
      </c>
      <c r="Z37" s="35">
        <f t="shared" si="15"/>
        <v>34</v>
      </c>
      <c r="AA37" s="35">
        <f t="shared" si="15"/>
        <v>225</v>
      </c>
      <c r="AB37" s="35">
        <f t="shared" si="15"/>
        <v>126</v>
      </c>
      <c r="AC37" s="35">
        <f t="shared" si="15"/>
        <v>5</v>
      </c>
      <c r="AD37" s="35">
        <f t="shared" si="15"/>
        <v>0</v>
      </c>
      <c r="AE37" s="35">
        <f t="shared" si="15"/>
        <v>0</v>
      </c>
      <c r="AF37" s="35">
        <f t="shared" si="15"/>
        <v>0</v>
      </c>
      <c r="AG37" s="35">
        <f t="shared" si="12"/>
        <v>1662</v>
      </c>
      <c r="AI37" s="103" t="str">
        <f ca="1">$X$12</f>
        <v>#</v>
      </c>
      <c r="AJ37" s="35">
        <f t="shared" ref="AJ37:AS37" si="16">AJ34</f>
        <v>132</v>
      </c>
      <c r="AK37" s="35">
        <f t="shared" si="16"/>
        <v>135</v>
      </c>
      <c r="AL37" s="35">
        <f t="shared" si="16"/>
        <v>235</v>
      </c>
      <c r="AM37" s="35">
        <f t="shared" si="16"/>
        <v>220</v>
      </c>
      <c r="AN37" s="35">
        <f t="shared" si="16"/>
        <v>90</v>
      </c>
      <c r="AO37" s="35">
        <f t="shared" si="16"/>
        <v>309</v>
      </c>
      <c r="AP37" s="35">
        <f t="shared" si="16"/>
        <v>45</v>
      </c>
      <c r="AQ37" s="35">
        <f t="shared" si="16"/>
        <v>78</v>
      </c>
      <c r="AR37" s="35">
        <f t="shared" si="16"/>
        <v>17</v>
      </c>
      <c r="AS37" s="35">
        <f t="shared" si="16"/>
        <v>401</v>
      </c>
      <c r="AT37" s="35">
        <f t="shared" si="13"/>
        <v>1662</v>
      </c>
      <c r="AU37" s="103" t="str">
        <f>IF(ABS(AG37-AT37)&lt;0.01,"OK","Error")</f>
        <v>OK</v>
      </c>
    </row>
    <row r="38" spans="1:47" ht="14.25">
      <c r="A38" s="300"/>
      <c r="B38" s="300"/>
      <c r="C38" s="302" t="s">
        <v>115</v>
      </c>
      <c r="D38" s="104" t="s">
        <v>206</v>
      </c>
      <c r="F38" s="103" t="s">
        <v>105</v>
      </c>
      <c r="G38" s="150">
        <v>0</v>
      </c>
      <c r="H38" s="150">
        <v>0</v>
      </c>
      <c r="I38" s="150">
        <v>0</v>
      </c>
      <c r="J38" s="150">
        <v>0</v>
      </c>
      <c r="K38" s="150">
        <v>0</v>
      </c>
      <c r="L38" s="150">
        <v>0</v>
      </c>
      <c r="M38" s="150">
        <v>0</v>
      </c>
      <c r="N38" s="150">
        <v>0</v>
      </c>
      <c r="O38" s="150">
        <v>0</v>
      </c>
      <c r="P38" s="150">
        <v>0</v>
      </c>
      <c r="Q38" s="35">
        <f t="shared" si="11"/>
        <v>0</v>
      </c>
      <c r="S38" s="103" t="str">
        <f t="shared" ref="S38:S55" ca="1" si="17">$X$12</f>
        <v>#</v>
      </c>
      <c r="T38" s="106">
        <v>0</v>
      </c>
      <c r="V38" s="103" t="str">
        <f t="shared" ref="V38:V55" ca="1" si="18">$X$12</f>
        <v>#</v>
      </c>
      <c r="W38" s="150">
        <v>0</v>
      </c>
      <c r="X38" s="150">
        <v>0</v>
      </c>
      <c r="Y38" s="150">
        <v>0</v>
      </c>
      <c r="Z38" s="150">
        <v>0</v>
      </c>
      <c r="AA38" s="150">
        <v>0</v>
      </c>
      <c r="AB38" s="150">
        <v>0</v>
      </c>
      <c r="AC38" s="150">
        <v>0</v>
      </c>
      <c r="AD38" s="150">
        <v>0</v>
      </c>
      <c r="AE38" s="150">
        <v>0</v>
      </c>
      <c r="AF38" s="150">
        <v>0</v>
      </c>
      <c r="AG38" s="35">
        <f t="shared" si="12"/>
        <v>0</v>
      </c>
      <c r="AI38" s="103" t="str">
        <f t="shared" ref="AI38:AI55" ca="1" si="19">$X$12</f>
        <v>#</v>
      </c>
      <c r="AJ38" s="150">
        <v>0</v>
      </c>
      <c r="AK38" s="150">
        <v>0</v>
      </c>
      <c r="AL38" s="150">
        <v>0</v>
      </c>
      <c r="AM38" s="150">
        <v>0</v>
      </c>
      <c r="AN38" s="150">
        <v>0</v>
      </c>
      <c r="AO38" s="150">
        <v>0</v>
      </c>
      <c r="AP38" s="150">
        <v>0</v>
      </c>
      <c r="AQ38" s="150">
        <v>0</v>
      </c>
      <c r="AR38" s="150">
        <v>0</v>
      </c>
      <c r="AS38" s="150">
        <v>0</v>
      </c>
      <c r="AT38" s="35">
        <f t="shared" si="13"/>
        <v>0</v>
      </c>
      <c r="AU38" s="103" t="str">
        <f t="shared" ref="AU38:AU55" si="20">IF(ABS(AG38-AT38)&lt;0.01,"OK","Error")</f>
        <v>OK</v>
      </c>
    </row>
    <row r="39" spans="1:47" ht="14.25">
      <c r="A39" s="300"/>
      <c r="B39" s="300"/>
      <c r="C39" s="302"/>
      <c r="D39" s="104" t="s">
        <v>207</v>
      </c>
      <c r="F39" s="103" t="s">
        <v>105</v>
      </c>
      <c r="G39" s="150">
        <v>0</v>
      </c>
      <c r="H39" s="151">
        <v>0</v>
      </c>
      <c r="I39" s="151">
        <v>0</v>
      </c>
      <c r="J39" s="151">
        <v>0</v>
      </c>
      <c r="K39" s="151">
        <v>0</v>
      </c>
      <c r="L39" s="151">
        <v>0</v>
      </c>
      <c r="M39" s="151">
        <v>0</v>
      </c>
      <c r="N39" s="151">
        <v>0</v>
      </c>
      <c r="O39" s="151">
        <v>0</v>
      </c>
      <c r="P39" s="151">
        <v>0</v>
      </c>
      <c r="Q39" s="35">
        <f t="shared" si="11"/>
        <v>0</v>
      </c>
      <c r="S39" s="103" t="str">
        <f t="shared" ca="1" si="17"/>
        <v>#</v>
      </c>
      <c r="T39" s="106">
        <v>0</v>
      </c>
      <c r="V39" s="103" t="str">
        <f t="shared" ca="1" si="18"/>
        <v>#</v>
      </c>
      <c r="W39" s="150">
        <v>0</v>
      </c>
      <c r="X39" s="151">
        <v>0</v>
      </c>
      <c r="Y39" s="151">
        <v>0</v>
      </c>
      <c r="Z39" s="151">
        <v>0</v>
      </c>
      <c r="AA39" s="151">
        <v>0</v>
      </c>
      <c r="AB39" s="151">
        <v>0</v>
      </c>
      <c r="AC39" s="151">
        <v>0</v>
      </c>
      <c r="AD39" s="151">
        <v>0</v>
      </c>
      <c r="AE39" s="151">
        <v>0</v>
      </c>
      <c r="AF39" s="151">
        <v>0</v>
      </c>
      <c r="AG39" s="35">
        <f t="shared" si="12"/>
        <v>0</v>
      </c>
      <c r="AI39" s="103" t="str">
        <f t="shared" ca="1" si="19"/>
        <v>#</v>
      </c>
      <c r="AJ39" s="150">
        <v>0</v>
      </c>
      <c r="AK39" s="151">
        <v>0</v>
      </c>
      <c r="AL39" s="151">
        <v>0</v>
      </c>
      <c r="AM39" s="151">
        <v>0</v>
      </c>
      <c r="AN39" s="151">
        <v>0</v>
      </c>
      <c r="AO39" s="151">
        <v>0</v>
      </c>
      <c r="AP39" s="151">
        <v>0</v>
      </c>
      <c r="AQ39" s="151">
        <v>0</v>
      </c>
      <c r="AR39" s="151">
        <v>0</v>
      </c>
      <c r="AS39" s="151">
        <v>0</v>
      </c>
      <c r="AT39" s="35">
        <f t="shared" si="13"/>
        <v>0</v>
      </c>
      <c r="AU39" s="103" t="str">
        <f t="shared" si="20"/>
        <v>OK</v>
      </c>
    </row>
    <row r="40" spans="1:47" ht="14.25">
      <c r="A40" s="300"/>
      <c r="B40" s="300"/>
      <c r="C40" s="302"/>
      <c r="D40" s="104" t="s">
        <v>3</v>
      </c>
      <c r="F40" s="103" t="s">
        <v>105</v>
      </c>
      <c r="G40" s="150">
        <v>-6.9263681641795081E-3</v>
      </c>
      <c r="H40" s="151">
        <v>-8.7365389676893557E-2</v>
      </c>
      <c r="I40" s="151">
        <v>-3.7420994656741735</v>
      </c>
      <c r="J40" s="151">
        <v>4.9295564198919664</v>
      </c>
      <c r="K40" s="151">
        <v>-18.501359538354656</v>
      </c>
      <c r="L40" s="151">
        <v>-18.065746385063221</v>
      </c>
      <c r="M40" s="151">
        <v>6.7405715277869716</v>
      </c>
      <c r="N40" s="151">
        <v>3.3525481348450157</v>
      </c>
      <c r="O40" s="151">
        <v>59.094863163710336</v>
      </c>
      <c r="P40" s="151">
        <v>39.67256944021868</v>
      </c>
      <c r="Q40" s="35">
        <f t="shared" si="11"/>
        <v>73.386611539519848</v>
      </c>
      <c r="S40" s="103" t="str">
        <f t="shared" ca="1" si="17"/>
        <v>#</v>
      </c>
      <c r="T40" s="34"/>
      <c r="V40" s="103" t="str">
        <f t="shared" ca="1" si="18"/>
        <v>#</v>
      </c>
      <c r="W40" s="150">
        <v>-32</v>
      </c>
      <c r="X40" s="151">
        <v>-100</v>
      </c>
      <c r="Y40" s="151">
        <v>-52</v>
      </c>
      <c r="Z40" s="151">
        <v>47</v>
      </c>
      <c r="AA40" s="151">
        <v>-122</v>
      </c>
      <c r="AB40" s="151">
        <v>-114</v>
      </c>
      <c r="AC40" s="151">
        <v>31</v>
      </c>
      <c r="AD40" s="151">
        <v>14</v>
      </c>
      <c r="AE40" s="151">
        <v>202</v>
      </c>
      <c r="AF40" s="151">
        <v>126</v>
      </c>
      <c r="AG40" s="35">
        <f t="shared" si="12"/>
        <v>0</v>
      </c>
      <c r="AI40" s="103" t="str">
        <f t="shared" ca="1" si="19"/>
        <v>#</v>
      </c>
      <c r="AJ40" s="150">
        <v>-8</v>
      </c>
      <c r="AK40" s="151">
        <v>-17</v>
      </c>
      <c r="AL40" s="151">
        <v>-149</v>
      </c>
      <c r="AM40" s="151">
        <v>-152</v>
      </c>
      <c r="AN40" s="151">
        <v>250</v>
      </c>
      <c r="AO40" s="151">
        <v>-237</v>
      </c>
      <c r="AP40" s="151">
        <v>167</v>
      </c>
      <c r="AQ40" s="151">
        <v>30</v>
      </c>
      <c r="AR40" s="151">
        <v>49</v>
      </c>
      <c r="AS40" s="151">
        <v>67</v>
      </c>
      <c r="AT40" s="35">
        <f t="shared" si="13"/>
        <v>0</v>
      </c>
      <c r="AU40" s="103" t="str">
        <f t="shared" si="20"/>
        <v>OK</v>
      </c>
    </row>
    <row r="41" spans="1:47" ht="14.25">
      <c r="A41" s="300"/>
      <c r="B41" s="300"/>
      <c r="C41" s="302"/>
      <c r="D41" s="104" t="s">
        <v>114</v>
      </c>
      <c r="F41" s="103" t="s">
        <v>105</v>
      </c>
      <c r="G41" s="150">
        <v>0</v>
      </c>
      <c r="H41" s="151">
        <v>0</v>
      </c>
      <c r="I41" s="151">
        <v>0</v>
      </c>
      <c r="J41" s="151">
        <v>0</v>
      </c>
      <c r="K41" s="151">
        <v>0</v>
      </c>
      <c r="L41" s="151">
        <v>0</v>
      </c>
      <c r="M41" s="151">
        <v>0</v>
      </c>
      <c r="N41" s="151">
        <v>0</v>
      </c>
      <c r="O41" s="151">
        <v>0</v>
      </c>
      <c r="P41" s="151">
        <v>0</v>
      </c>
      <c r="Q41" s="35">
        <f t="shared" si="11"/>
        <v>0</v>
      </c>
      <c r="S41" s="103" t="str">
        <f t="shared" ca="1" si="17"/>
        <v>#</v>
      </c>
      <c r="T41" s="106">
        <v>0</v>
      </c>
      <c r="V41" s="103" t="str">
        <f t="shared" ca="1" si="18"/>
        <v>#</v>
      </c>
      <c r="W41" s="150">
        <v>0</v>
      </c>
      <c r="X41" s="151">
        <v>0</v>
      </c>
      <c r="Y41" s="151">
        <v>0</v>
      </c>
      <c r="Z41" s="151">
        <v>0</v>
      </c>
      <c r="AA41" s="151">
        <v>0</v>
      </c>
      <c r="AB41" s="151">
        <v>0</v>
      </c>
      <c r="AC41" s="151">
        <v>0</v>
      </c>
      <c r="AD41" s="151">
        <v>0</v>
      </c>
      <c r="AE41" s="151">
        <v>0</v>
      </c>
      <c r="AF41" s="151">
        <v>0</v>
      </c>
      <c r="AG41" s="35">
        <f t="shared" si="12"/>
        <v>0</v>
      </c>
      <c r="AI41" s="103" t="str">
        <f t="shared" ca="1" si="19"/>
        <v>#</v>
      </c>
      <c r="AJ41" s="150">
        <v>0</v>
      </c>
      <c r="AK41" s="151">
        <v>0</v>
      </c>
      <c r="AL41" s="151">
        <v>0</v>
      </c>
      <c r="AM41" s="151">
        <v>0</v>
      </c>
      <c r="AN41" s="151">
        <v>0</v>
      </c>
      <c r="AO41" s="151">
        <v>0</v>
      </c>
      <c r="AP41" s="151">
        <v>0</v>
      </c>
      <c r="AQ41" s="151">
        <v>0</v>
      </c>
      <c r="AR41" s="151">
        <v>0</v>
      </c>
      <c r="AS41" s="151">
        <v>0</v>
      </c>
      <c r="AT41" s="35">
        <f t="shared" si="13"/>
        <v>0</v>
      </c>
      <c r="AU41" s="103" t="str">
        <f t="shared" si="20"/>
        <v>OK</v>
      </c>
    </row>
    <row r="42" spans="1:47" ht="14.25">
      <c r="A42" s="300"/>
      <c r="B42" s="300"/>
      <c r="C42" s="302"/>
      <c r="D42" s="104" t="s">
        <v>104</v>
      </c>
      <c r="F42" s="103" t="s">
        <v>105</v>
      </c>
      <c r="G42" s="34"/>
      <c r="H42" s="34"/>
      <c r="I42" s="34"/>
      <c r="J42" s="34"/>
      <c r="K42" s="34"/>
      <c r="L42" s="34"/>
      <c r="M42" s="34"/>
      <c r="N42" s="34"/>
      <c r="O42" s="34"/>
      <c r="P42" s="34"/>
      <c r="Q42" s="35">
        <f t="shared" si="11"/>
        <v>0</v>
      </c>
      <c r="S42" s="103" t="str">
        <f t="shared" ca="1" si="17"/>
        <v>#</v>
      </c>
      <c r="T42" s="34"/>
      <c r="V42" s="103" t="str">
        <f t="shared" ca="1" si="18"/>
        <v>#</v>
      </c>
      <c r="W42" s="34"/>
      <c r="X42" s="34"/>
      <c r="Y42" s="34"/>
      <c r="Z42" s="34"/>
      <c r="AA42" s="34"/>
      <c r="AB42" s="34"/>
      <c r="AC42" s="34"/>
      <c r="AD42" s="34"/>
      <c r="AE42" s="34"/>
      <c r="AF42" s="34"/>
      <c r="AG42" s="35">
        <f t="shared" si="12"/>
        <v>0</v>
      </c>
      <c r="AI42" s="103" t="str">
        <f t="shared" ca="1" si="19"/>
        <v>#</v>
      </c>
      <c r="AJ42" s="34"/>
      <c r="AK42" s="34"/>
      <c r="AL42" s="34"/>
      <c r="AM42" s="34"/>
      <c r="AN42" s="34"/>
      <c r="AO42" s="34"/>
      <c r="AP42" s="34"/>
      <c r="AQ42" s="34"/>
      <c r="AR42" s="34"/>
      <c r="AS42" s="34"/>
      <c r="AT42" s="35">
        <f t="shared" si="13"/>
        <v>0</v>
      </c>
      <c r="AU42" s="103" t="str">
        <f t="shared" si="20"/>
        <v>OK</v>
      </c>
    </row>
    <row r="43" spans="1:47" ht="14.25">
      <c r="A43" s="300"/>
      <c r="B43" s="300"/>
      <c r="C43" s="302"/>
      <c r="D43" s="104" t="s">
        <v>113</v>
      </c>
      <c r="F43" s="103" t="s">
        <v>105</v>
      </c>
      <c r="G43" s="150">
        <v>0</v>
      </c>
      <c r="H43" s="151">
        <v>7.60520630775145E-3</v>
      </c>
      <c r="I43" s="151">
        <v>-0.13183009841998858</v>
      </c>
      <c r="J43" s="151">
        <v>0</v>
      </c>
      <c r="K43" s="151">
        <v>0</v>
      </c>
      <c r="L43" s="151">
        <v>0</v>
      </c>
      <c r="M43" s="151">
        <v>0</v>
      </c>
      <c r="N43" s="151">
        <v>0</v>
      </c>
      <c r="O43" s="151">
        <v>0</v>
      </c>
      <c r="P43" s="151">
        <v>0</v>
      </c>
      <c r="Q43" s="35">
        <f t="shared" si="11"/>
        <v>-0.12422489211223713</v>
      </c>
      <c r="S43" s="103" t="str">
        <f t="shared" ca="1" si="17"/>
        <v>#</v>
      </c>
      <c r="T43" s="106">
        <v>1</v>
      </c>
      <c r="V43" s="103" t="str">
        <f t="shared" ca="1" si="18"/>
        <v>#</v>
      </c>
      <c r="W43" s="150">
        <v>0</v>
      </c>
      <c r="X43" s="151">
        <v>1</v>
      </c>
      <c r="Y43" s="151">
        <v>-3</v>
      </c>
      <c r="Z43" s="151">
        <v>0</v>
      </c>
      <c r="AA43" s="151">
        <v>0</v>
      </c>
      <c r="AB43" s="151">
        <v>0</v>
      </c>
      <c r="AC43" s="151">
        <v>0</v>
      </c>
      <c r="AD43" s="151">
        <v>0</v>
      </c>
      <c r="AE43" s="151">
        <v>0</v>
      </c>
      <c r="AF43" s="151">
        <v>0</v>
      </c>
      <c r="AG43" s="35">
        <f t="shared" si="12"/>
        <v>-2</v>
      </c>
      <c r="AI43" s="103" t="str">
        <f t="shared" ca="1" si="19"/>
        <v>#</v>
      </c>
      <c r="AJ43" s="150">
        <v>1</v>
      </c>
      <c r="AK43" s="151">
        <v>0</v>
      </c>
      <c r="AL43" s="151">
        <v>0</v>
      </c>
      <c r="AM43" s="151">
        <v>0</v>
      </c>
      <c r="AN43" s="151">
        <v>0</v>
      </c>
      <c r="AO43" s="151">
        <v>0</v>
      </c>
      <c r="AP43" s="151">
        <v>-3</v>
      </c>
      <c r="AQ43" s="151">
        <v>0</v>
      </c>
      <c r="AR43" s="151">
        <v>0</v>
      </c>
      <c r="AS43" s="151">
        <v>0</v>
      </c>
      <c r="AT43" s="35">
        <f t="shared" si="13"/>
        <v>-2</v>
      </c>
      <c r="AU43" s="103" t="str">
        <f t="shared" si="20"/>
        <v>OK</v>
      </c>
    </row>
    <row r="44" spans="1:47" ht="14.25">
      <c r="A44" s="300"/>
      <c r="B44" s="300"/>
      <c r="C44" s="302"/>
      <c r="D44" s="104" t="s">
        <v>389</v>
      </c>
      <c r="F44" s="103" t="s">
        <v>105</v>
      </c>
      <c r="G44" s="150">
        <v>0</v>
      </c>
      <c r="H44" s="151">
        <v>0</v>
      </c>
      <c r="I44" s="151">
        <v>0</v>
      </c>
      <c r="J44" s="151">
        <v>0</v>
      </c>
      <c r="K44" s="151">
        <v>0</v>
      </c>
      <c r="L44" s="151">
        <v>0</v>
      </c>
      <c r="M44" s="151">
        <v>0</v>
      </c>
      <c r="N44" s="151">
        <v>0</v>
      </c>
      <c r="O44" s="151">
        <v>0</v>
      </c>
      <c r="P44" s="151">
        <v>0</v>
      </c>
      <c r="Q44" s="35">
        <f t="shared" si="11"/>
        <v>0</v>
      </c>
      <c r="S44" s="103" t="str">
        <f t="shared" ca="1" si="17"/>
        <v>#</v>
      </c>
      <c r="T44" s="106">
        <v>0</v>
      </c>
      <c r="V44" s="103" t="str">
        <f t="shared" ca="1" si="18"/>
        <v>#</v>
      </c>
      <c r="W44" s="150">
        <v>0</v>
      </c>
      <c r="X44" s="151">
        <v>0</v>
      </c>
      <c r="Y44" s="151">
        <v>0</v>
      </c>
      <c r="Z44" s="151">
        <v>0</v>
      </c>
      <c r="AA44" s="151">
        <v>0</v>
      </c>
      <c r="AB44" s="151">
        <v>0</v>
      </c>
      <c r="AC44" s="151">
        <v>0</v>
      </c>
      <c r="AD44" s="151">
        <v>0</v>
      </c>
      <c r="AE44" s="151">
        <v>0</v>
      </c>
      <c r="AF44" s="151">
        <v>0</v>
      </c>
      <c r="AG44" s="35">
        <f t="shared" si="12"/>
        <v>0</v>
      </c>
      <c r="AI44" s="103" t="str">
        <f t="shared" ca="1" si="19"/>
        <v>#</v>
      </c>
      <c r="AJ44" s="150">
        <v>0</v>
      </c>
      <c r="AK44" s="151">
        <v>0</v>
      </c>
      <c r="AL44" s="151">
        <v>0</v>
      </c>
      <c r="AM44" s="151">
        <v>0</v>
      </c>
      <c r="AN44" s="151">
        <v>0</v>
      </c>
      <c r="AO44" s="151">
        <v>0</v>
      </c>
      <c r="AP44" s="151">
        <v>0</v>
      </c>
      <c r="AQ44" s="151">
        <v>0</v>
      </c>
      <c r="AR44" s="151">
        <v>0</v>
      </c>
      <c r="AS44" s="151">
        <v>0</v>
      </c>
      <c r="AT44" s="35">
        <f t="shared" si="13"/>
        <v>0</v>
      </c>
      <c r="AU44" s="103" t="str">
        <f t="shared" si="20"/>
        <v>OK</v>
      </c>
    </row>
    <row r="45" spans="1:47" ht="14.25">
      <c r="A45" s="300"/>
      <c r="B45" s="300"/>
      <c r="C45" s="302"/>
      <c r="D45" s="104" t="s">
        <v>112</v>
      </c>
      <c r="F45" s="103" t="s">
        <v>105</v>
      </c>
      <c r="G45" s="150">
        <v>0</v>
      </c>
      <c r="H45" s="151">
        <v>0</v>
      </c>
      <c r="I45" s="151">
        <v>0</v>
      </c>
      <c r="J45" s="151">
        <v>0</v>
      </c>
      <c r="K45" s="151">
        <v>0</v>
      </c>
      <c r="L45" s="151">
        <v>0</v>
      </c>
      <c r="M45" s="151">
        <v>0</v>
      </c>
      <c r="N45" s="151">
        <v>0</v>
      </c>
      <c r="O45" s="151">
        <v>0</v>
      </c>
      <c r="P45" s="151">
        <v>0</v>
      </c>
      <c r="Q45" s="35">
        <f t="shared" si="11"/>
        <v>0</v>
      </c>
      <c r="S45" s="103" t="str">
        <f t="shared" ca="1" si="17"/>
        <v>#</v>
      </c>
      <c r="T45" s="106">
        <v>0</v>
      </c>
      <c r="V45" s="103" t="str">
        <f t="shared" ca="1" si="18"/>
        <v>#</v>
      </c>
      <c r="W45" s="150">
        <v>0</v>
      </c>
      <c r="X45" s="151">
        <v>0</v>
      </c>
      <c r="Y45" s="151">
        <v>0</v>
      </c>
      <c r="Z45" s="151">
        <v>0</v>
      </c>
      <c r="AA45" s="151">
        <v>0</v>
      </c>
      <c r="AB45" s="151">
        <v>0</v>
      </c>
      <c r="AC45" s="151">
        <v>0</v>
      </c>
      <c r="AD45" s="151">
        <v>0</v>
      </c>
      <c r="AE45" s="151">
        <v>0</v>
      </c>
      <c r="AF45" s="151">
        <v>0</v>
      </c>
      <c r="AG45" s="35">
        <f t="shared" si="12"/>
        <v>0</v>
      </c>
      <c r="AI45" s="103" t="str">
        <f t="shared" ca="1" si="19"/>
        <v>#</v>
      </c>
      <c r="AJ45" s="150">
        <v>0</v>
      </c>
      <c r="AK45" s="151">
        <v>0</v>
      </c>
      <c r="AL45" s="151">
        <v>0</v>
      </c>
      <c r="AM45" s="151">
        <v>0</v>
      </c>
      <c r="AN45" s="151">
        <v>0</v>
      </c>
      <c r="AO45" s="151">
        <v>0</v>
      </c>
      <c r="AP45" s="151">
        <v>0</v>
      </c>
      <c r="AQ45" s="151">
        <v>0</v>
      </c>
      <c r="AR45" s="151">
        <v>0</v>
      </c>
      <c r="AS45" s="151">
        <v>0</v>
      </c>
      <c r="AT45" s="35">
        <f t="shared" si="13"/>
        <v>0</v>
      </c>
      <c r="AU45" s="103" t="str">
        <f t="shared" si="20"/>
        <v>OK</v>
      </c>
    </row>
    <row r="46" spans="1:47" ht="14.25">
      <c r="A46" s="300"/>
      <c r="B46" s="300"/>
      <c r="C46" s="302"/>
      <c r="D46" s="104" t="s">
        <v>111</v>
      </c>
      <c r="F46" s="103" t="s">
        <v>105</v>
      </c>
      <c r="G46" s="150">
        <v>0</v>
      </c>
      <c r="H46" s="151">
        <v>5.6892120950477105</v>
      </c>
      <c r="I46" s="151">
        <v>-4.0168641708746557</v>
      </c>
      <c r="J46" s="151">
        <v>-4.5565577661839516</v>
      </c>
      <c r="K46" s="151">
        <v>-1.3483436753547666</v>
      </c>
      <c r="L46" s="151">
        <v>-0.71134578982539354</v>
      </c>
      <c r="M46" s="151">
        <v>-6.2532775324205172</v>
      </c>
      <c r="N46" s="151">
        <v>-0.954684183016831</v>
      </c>
      <c r="O46" s="151">
        <v>-24.950294957710206</v>
      </c>
      <c r="P46" s="151">
        <v>-37.346377314584835</v>
      </c>
      <c r="Q46" s="35">
        <f t="shared" si="11"/>
        <v>-74.448533294923436</v>
      </c>
      <c r="S46" s="103" t="str">
        <f t="shared" ca="1" si="17"/>
        <v>#</v>
      </c>
      <c r="T46" s="106">
        <v>539</v>
      </c>
      <c r="V46" s="103" t="str">
        <f t="shared" ca="1" si="18"/>
        <v>#</v>
      </c>
      <c r="W46" s="150">
        <v>0</v>
      </c>
      <c r="X46" s="151">
        <v>355</v>
      </c>
      <c r="Y46" s="151">
        <v>-58</v>
      </c>
      <c r="Z46" s="151">
        <v>-46</v>
      </c>
      <c r="AA46" s="151">
        <v>-10</v>
      </c>
      <c r="AB46" s="151">
        <v>-4</v>
      </c>
      <c r="AC46" s="151">
        <v>-29</v>
      </c>
      <c r="AD46" s="151">
        <v>-4</v>
      </c>
      <c r="AE46" s="151">
        <v>-85</v>
      </c>
      <c r="AF46" s="151">
        <v>-119</v>
      </c>
      <c r="AG46" s="35">
        <f t="shared" si="12"/>
        <v>0</v>
      </c>
      <c r="AI46" s="103" t="str">
        <f t="shared" ca="1" si="19"/>
        <v>#</v>
      </c>
      <c r="AJ46" s="150">
        <v>-9</v>
      </c>
      <c r="AK46" s="151">
        <v>34</v>
      </c>
      <c r="AL46" s="151">
        <v>-9</v>
      </c>
      <c r="AM46" s="151">
        <v>2</v>
      </c>
      <c r="AN46" s="151">
        <v>147</v>
      </c>
      <c r="AO46" s="151">
        <v>237</v>
      </c>
      <c r="AP46" s="151">
        <v>-22</v>
      </c>
      <c r="AQ46" s="151">
        <v>-9</v>
      </c>
      <c r="AR46" s="151">
        <v>-59</v>
      </c>
      <c r="AS46" s="151">
        <v>-312</v>
      </c>
      <c r="AT46" s="35">
        <f t="shared" si="13"/>
        <v>0</v>
      </c>
      <c r="AU46" s="103" t="str">
        <f t="shared" si="20"/>
        <v>OK</v>
      </c>
    </row>
    <row r="47" spans="1:47" ht="14.25">
      <c r="A47" s="300"/>
      <c r="B47" s="300"/>
      <c r="C47" s="302"/>
      <c r="D47" s="104" t="s">
        <v>390</v>
      </c>
      <c r="F47" s="103" t="s">
        <v>105</v>
      </c>
      <c r="G47" s="150">
        <v>0</v>
      </c>
      <c r="H47" s="151">
        <v>0</v>
      </c>
      <c r="I47" s="151">
        <v>0</v>
      </c>
      <c r="J47" s="151">
        <v>0</v>
      </c>
      <c r="K47" s="151">
        <v>0</v>
      </c>
      <c r="L47" s="151">
        <v>0</v>
      </c>
      <c r="M47" s="151">
        <v>0</v>
      </c>
      <c r="N47" s="151">
        <v>0</v>
      </c>
      <c r="O47" s="151">
        <v>0</v>
      </c>
      <c r="P47" s="151">
        <v>0</v>
      </c>
      <c r="Q47" s="35">
        <f t="shared" si="11"/>
        <v>0</v>
      </c>
      <c r="S47" s="103" t="str">
        <f t="shared" ca="1" si="17"/>
        <v>#</v>
      </c>
      <c r="T47" s="106">
        <v>0</v>
      </c>
      <c r="V47" s="103" t="str">
        <f t="shared" ca="1" si="18"/>
        <v>#</v>
      </c>
      <c r="W47" s="150">
        <v>0</v>
      </c>
      <c r="X47" s="151">
        <v>0</v>
      </c>
      <c r="Y47" s="151">
        <v>0</v>
      </c>
      <c r="Z47" s="151">
        <v>0</v>
      </c>
      <c r="AA47" s="151">
        <v>0</v>
      </c>
      <c r="AB47" s="151">
        <v>0</v>
      </c>
      <c r="AC47" s="151">
        <v>0</v>
      </c>
      <c r="AD47" s="151">
        <v>0</v>
      </c>
      <c r="AE47" s="151">
        <v>0</v>
      </c>
      <c r="AF47" s="151">
        <v>0</v>
      </c>
      <c r="AG47" s="35">
        <f t="shared" si="12"/>
        <v>0</v>
      </c>
      <c r="AI47" s="103" t="str">
        <f t="shared" ca="1" si="19"/>
        <v>#</v>
      </c>
      <c r="AJ47" s="150">
        <v>0</v>
      </c>
      <c r="AK47" s="151">
        <v>0</v>
      </c>
      <c r="AL47" s="151">
        <v>0</v>
      </c>
      <c r="AM47" s="151">
        <v>0</v>
      </c>
      <c r="AN47" s="151">
        <v>0</v>
      </c>
      <c r="AO47" s="151">
        <v>0</v>
      </c>
      <c r="AP47" s="151">
        <v>0</v>
      </c>
      <c r="AQ47" s="151">
        <v>0</v>
      </c>
      <c r="AR47" s="151">
        <v>0</v>
      </c>
      <c r="AS47" s="151">
        <v>0</v>
      </c>
      <c r="AT47" s="35">
        <f t="shared" si="13"/>
        <v>0</v>
      </c>
      <c r="AU47" s="103" t="str">
        <f t="shared" si="20"/>
        <v>OK</v>
      </c>
    </row>
    <row r="48" spans="1:47" ht="14.25">
      <c r="A48" s="300"/>
      <c r="B48" s="300"/>
      <c r="C48" s="302"/>
      <c r="D48" s="104" t="s">
        <v>110</v>
      </c>
      <c r="F48" s="103" t="s">
        <v>105</v>
      </c>
      <c r="G48" s="150">
        <v>0</v>
      </c>
      <c r="H48" s="151">
        <v>0</v>
      </c>
      <c r="I48" s="151">
        <v>0</v>
      </c>
      <c r="J48" s="151">
        <v>0</v>
      </c>
      <c r="K48" s="151">
        <v>0</v>
      </c>
      <c r="L48" s="151">
        <v>0</v>
      </c>
      <c r="M48" s="151">
        <v>0</v>
      </c>
      <c r="N48" s="151">
        <v>0</v>
      </c>
      <c r="O48" s="151">
        <v>0</v>
      </c>
      <c r="P48" s="151">
        <v>0</v>
      </c>
      <c r="Q48" s="35">
        <f t="shared" si="11"/>
        <v>0</v>
      </c>
      <c r="S48" s="103" t="str">
        <f t="shared" ca="1" si="17"/>
        <v>#</v>
      </c>
      <c r="T48" s="106">
        <v>0</v>
      </c>
      <c r="V48" s="103" t="str">
        <f t="shared" ca="1" si="18"/>
        <v>#</v>
      </c>
      <c r="W48" s="150">
        <v>0</v>
      </c>
      <c r="X48" s="151">
        <v>0</v>
      </c>
      <c r="Y48" s="151">
        <v>0</v>
      </c>
      <c r="Z48" s="151">
        <v>0</v>
      </c>
      <c r="AA48" s="151">
        <v>0</v>
      </c>
      <c r="AB48" s="151">
        <v>0</v>
      </c>
      <c r="AC48" s="151">
        <v>0</v>
      </c>
      <c r="AD48" s="151">
        <v>0</v>
      </c>
      <c r="AE48" s="151">
        <v>0</v>
      </c>
      <c r="AF48" s="151">
        <v>0</v>
      </c>
      <c r="AG48" s="35">
        <f t="shared" si="12"/>
        <v>0</v>
      </c>
      <c r="AI48" s="103" t="str">
        <f t="shared" ca="1" si="19"/>
        <v>#</v>
      </c>
      <c r="AJ48" s="150">
        <v>0</v>
      </c>
      <c r="AK48" s="151">
        <v>0</v>
      </c>
      <c r="AL48" s="151">
        <v>0</v>
      </c>
      <c r="AM48" s="151">
        <v>0</v>
      </c>
      <c r="AN48" s="151">
        <v>0</v>
      </c>
      <c r="AO48" s="151">
        <v>0</v>
      </c>
      <c r="AP48" s="151">
        <v>0</v>
      </c>
      <c r="AQ48" s="151">
        <v>0</v>
      </c>
      <c r="AR48" s="151">
        <v>0</v>
      </c>
      <c r="AS48" s="151">
        <v>0</v>
      </c>
      <c r="AT48" s="35">
        <f t="shared" si="13"/>
        <v>0</v>
      </c>
      <c r="AU48" s="103" t="str">
        <f t="shared" si="20"/>
        <v>OK</v>
      </c>
    </row>
    <row r="49" spans="1:47" ht="14.25">
      <c r="A49" s="300"/>
      <c r="B49" s="300"/>
      <c r="C49" s="302"/>
      <c r="D49" s="104" t="str">
        <f>D28</f>
        <v>Indirect Intervention</v>
      </c>
      <c r="F49" s="103" t="s">
        <v>105</v>
      </c>
      <c r="G49" s="150">
        <v>0</v>
      </c>
      <c r="H49" s="151">
        <v>0</v>
      </c>
      <c r="I49" s="151">
        <v>0</v>
      </c>
      <c r="J49" s="151">
        <v>0</v>
      </c>
      <c r="K49" s="151">
        <v>0</v>
      </c>
      <c r="L49" s="151">
        <v>0</v>
      </c>
      <c r="M49" s="151">
        <v>0</v>
      </c>
      <c r="N49" s="151">
        <v>0</v>
      </c>
      <c r="O49" s="151">
        <v>0</v>
      </c>
      <c r="P49" s="151">
        <v>0</v>
      </c>
      <c r="Q49" s="35">
        <f t="shared" si="11"/>
        <v>0</v>
      </c>
      <c r="S49" s="103" t="str">
        <f t="shared" ca="1" si="17"/>
        <v>#</v>
      </c>
      <c r="T49" s="106">
        <v>0</v>
      </c>
      <c r="V49" s="103" t="str">
        <f t="shared" ca="1" si="18"/>
        <v>#</v>
      </c>
      <c r="W49" s="150">
        <v>0</v>
      </c>
      <c r="X49" s="151">
        <v>0</v>
      </c>
      <c r="Y49" s="151">
        <v>0</v>
      </c>
      <c r="Z49" s="151">
        <v>0</v>
      </c>
      <c r="AA49" s="151">
        <v>0</v>
      </c>
      <c r="AB49" s="151">
        <v>0</v>
      </c>
      <c r="AC49" s="151">
        <v>0</v>
      </c>
      <c r="AD49" s="151">
        <v>0</v>
      </c>
      <c r="AE49" s="151">
        <v>0</v>
      </c>
      <c r="AF49" s="151">
        <v>0</v>
      </c>
      <c r="AG49" s="35">
        <f t="shared" si="12"/>
        <v>0</v>
      </c>
      <c r="AI49" s="103" t="str">
        <f t="shared" ca="1" si="19"/>
        <v>#</v>
      </c>
      <c r="AJ49" s="150">
        <v>0</v>
      </c>
      <c r="AK49" s="151">
        <v>0</v>
      </c>
      <c r="AL49" s="151">
        <v>0</v>
      </c>
      <c r="AM49" s="151">
        <v>0</v>
      </c>
      <c r="AN49" s="151">
        <v>0</v>
      </c>
      <c r="AO49" s="151">
        <v>0</v>
      </c>
      <c r="AP49" s="151">
        <v>0</v>
      </c>
      <c r="AQ49" s="151">
        <v>0</v>
      </c>
      <c r="AR49" s="151">
        <v>0</v>
      </c>
      <c r="AS49" s="151">
        <v>0</v>
      </c>
      <c r="AT49" s="35">
        <f t="shared" si="13"/>
        <v>0</v>
      </c>
      <c r="AU49" s="103" t="str">
        <f t="shared" si="20"/>
        <v>OK</v>
      </c>
    </row>
    <row r="50" spans="1:47" ht="14.25">
      <c r="A50" s="300"/>
      <c r="B50" s="300"/>
      <c r="C50" s="302"/>
      <c r="D50" s="104" t="s">
        <v>109</v>
      </c>
      <c r="F50" s="103" t="s">
        <v>105</v>
      </c>
      <c r="G50" s="34"/>
      <c r="H50" s="34"/>
      <c r="I50" s="34"/>
      <c r="J50" s="34"/>
      <c r="K50" s="34"/>
      <c r="L50" s="34"/>
      <c r="M50" s="34"/>
      <c r="N50" s="34"/>
      <c r="O50" s="34"/>
      <c r="P50" s="34"/>
      <c r="Q50" s="35">
        <f t="shared" si="11"/>
        <v>0</v>
      </c>
      <c r="S50" s="103" t="str">
        <f t="shared" ca="1" si="17"/>
        <v>#</v>
      </c>
      <c r="T50" s="34"/>
      <c r="V50" s="103" t="str">
        <f t="shared" ca="1" si="18"/>
        <v>#</v>
      </c>
      <c r="W50" s="34"/>
      <c r="X50" s="34"/>
      <c r="Y50" s="34"/>
      <c r="Z50" s="34"/>
      <c r="AA50" s="34"/>
      <c r="AB50" s="34"/>
      <c r="AC50" s="34"/>
      <c r="AD50" s="34"/>
      <c r="AE50" s="34"/>
      <c r="AF50" s="34"/>
      <c r="AG50" s="35">
        <f t="shared" si="12"/>
        <v>0</v>
      </c>
      <c r="AI50" s="103" t="str">
        <f t="shared" ca="1" si="19"/>
        <v>#</v>
      </c>
      <c r="AJ50" s="34"/>
      <c r="AK50" s="34"/>
      <c r="AL50" s="34"/>
      <c r="AM50" s="34"/>
      <c r="AN50" s="34"/>
      <c r="AO50" s="34"/>
      <c r="AP50" s="34"/>
      <c r="AQ50" s="34"/>
      <c r="AR50" s="34"/>
      <c r="AS50" s="34"/>
      <c r="AT50" s="35">
        <f t="shared" si="13"/>
        <v>0</v>
      </c>
      <c r="AU50" s="103" t="str">
        <f t="shared" si="20"/>
        <v>OK</v>
      </c>
    </row>
    <row r="51" spans="1:47" ht="14.25">
      <c r="A51" s="300"/>
      <c r="B51" s="300"/>
      <c r="C51" s="302"/>
      <c r="D51" s="104" t="s">
        <v>108</v>
      </c>
      <c r="F51" s="103" t="s">
        <v>105</v>
      </c>
      <c r="G51" s="34"/>
      <c r="H51" s="34"/>
      <c r="I51" s="34"/>
      <c r="J51" s="34"/>
      <c r="K51" s="34"/>
      <c r="L51" s="34"/>
      <c r="M51" s="34"/>
      <c r="N51" s="34"/>
      <c r="O51" s="34"/>
      <c r="P51" s="34"/>
      <c r="Q51" s="35">
        <f t="shared" si="11"/>
        <v>0</v>
      </c>
      <c r="S51" s="103" t="str">
        <f t="shared" ca="1" si="17"/>
        <v>#</v>
      </c>
      <c r="T51" s="34"/>
      <c r="V51" s="103" t="str">
        <f t="shared" ca="1" si="18"/>
        <v>#</v>
      </c>
      <c r="W51" s="34"/>
      <c r="X51" s="34"/>
      <c r="Y51" s="34"/>
      <c r="Z51" s="34"/>
      <c r="AA51" s="34"/>
      <c r="AB51" s="34"/>
      <c r="AC51" s="34"/>
      <c r="AD51" s="34"/>
      <c r="AE51" s="34"/>
      <c r="AF51" s="34"/>
      <c r="AG51" s="35">
        <f t="shared" si="12"/>
        <v>0</v>
      </c>
      <c r="AI51" s="103" t="str">
        <f t="shared" ca="1" si="19"/>
        <v>#</v>
      </c>
      <c r="AJ51" s="34"/>
      <c r="AK51" s="34"/>
      <c r="AL51" s="34"/>
      <c r="AM51" s="34"/>
      <c r="AN51" s="34"/>
      <c r="AO51" s="34"/>
      <c r="AP51" s="34"/>
      <c r="AQ51" s="34"/>
      <c r="AR51" s="34"/>
      <c r="AS51" s="34"/>
      <c r="AT51" s="35">
        <f t="shared" si="13"/>
        <v>0</v>
      </c>
      <c r="AU51" s="103" t="str">
        <f t="shared" si="20"/>
        <v>OK</v>
      </c>
    </row>
    <row r="52" spans="1:47" ht="14.25">
      <c r="A52" s="300"/>
      <c r="B52" s="300"/>
      <c r="C52" s="302"/>
      <c r="D52" s="104" t="s">
        <v>58</v>
      </c>
      <c r="F52" s="103" t="s">
        <v>105</v>
      </c>
      <c r="G52" s="34"/>
      <c r="H52" s="34"/>
      <c r="I52" s="34"/>
      <c r="J52" s="34"/>
      <c r="K52" s="34"/>
      <c r="L52" s="34"/>
      <c r="M52" s="34"/>
      <c r="N52" s="34"/>
      <c r="O52" s="34"/>
      <c r="P52" s="34"/>
      <c r="Q52" s="35">
        <f t="shared" si="11"/>
        <v>0</v>
      </c>
      <c r="S52" s="103" t="str">
        <f t="shared" ca="1" si="17"/>
        <v>#</v>
      </c>
      <c r="T52" s="34"/>
      <c r="V52" s="103" t="str">
        <f t="shared" ca="1" si="18"/>
        <v>#</v>
      </c>
      <c r="W52" s="34"/>
      <c r="X52" s="34"/>
      <c r="Y52" s="34"/>
      <c r="Z52" s="34"/>
      <c r="AA52" s="34"/>
      <c r="AB52" s="34"/>
      <c r="AC52" s="34"/>
      <c r="AD52" s="34"/>
      <c r="AE52" s="34"/>
      <c r="AF52" s="34"/>
      <c r="AG52" s="35">
        <f t="shared" si="12"/>
        <v>0</v>
      </c>
      <c r="AI52" s="103" t="str">
        <f t="shared" ca="1" si="19"/>
        <v>#</v>
      </c>
      <c r="AJ52" s="34"/>
      <c r="AK52" s="34"/>
      <c r="AL52" s="34"/>
      <c r="AM52" s="34"/>
      <c r="AN52" s="34"/>
      <c r="AO52" s="34"/>
      <c r="AP52" s="34"/>
      <c r="AQ52" s="34"/>
      <c r="AR52" s="34"/>
      <c r="AS52" s="34"/>
      <c r="AT52" s="35">
        <f t="shared" si="13"/>
        <v>0</v>
      </c>
      <c r="AU52" s="103" t="str">
        <f t="shared" si="20"/>
        <v>OK</v>
      </c>
    </row>
    <row r="53" spans="1:47" ht="14.25">
      <c r="A53" s="300"/>
      <c r="B53" s="300"/>
      <c r="C53" s="302"/>
      <c r="D53" s="104" t="s">
        <v>107</v>
      </c>
      <c r="F53" s="103" t="s">
        <v>105</v>
      </c>
      <c r="G53" s="34"/>
      <c r="H53" s="34"/>
      <c r="I53" s="34"/>
      <c r="J53" s="34"/>
      <c r="K53" s="34"/>
      <c r="L53" s="34"/>
      <c r="M53" s="34"/>
      <c r="N53" s="34"/>
      <c r="O53" s="34"/>
      <c r="P53" s="34"/>
      <c r="Q53" s="35">
        <f t="shared" si="11"/>
        <v>0</v>
      </c>
      <c r="S53" s="103" t="str">
        <f t="shared" ca="1" si="17"/>
        <v>#</v>
      </c>
      <c r="T53" s="34"/>
      <c r="V53" s="103" t="str">
        <f t="shared" ca="1" si="18"/>
        <v>#</v>
      </c>
      <c r="W53" s="34"/>
      <c r="X53" s="34"/>
      <c r="Y53" s="34"/>
      <c r="Z53" s="34"/>
      <c r="AA53" s="34"/>
      <c r="AB53" s="34"/>
      <c r="AC53" s="34"/>
      <c r="AD53" s="34"/>
      <c r="AE53" s="34"/>
      <c r="AF53" s="34"/>
      <c r="AG53" s="35">
        <f t="shared" si="12"/>
        <v>0</v>
      </c>
      <c r="AI53" s="103" t="str">
        <f t="shared" ca="1" si="19"/>
        <v>#</v>
      </c>
      <c r="AJ53" s="34"/>
      <c r="AK53" s="34"/>
      <c r="AL53" s="34"/>
      <c r="AM53" s="34"/>
      <c r="AN53" s="34"/>
      <c r="AO53" s="34"/>
      <c r="AP53" s="34"/>
      <c r="AQ53" s="34"/>
      <c r="AR53" s="34"/>
      <c r="AS53" s="34"/>
      <c r="AT53" s="35">
        <f t="shared" si="13"/>
        <v>0</v>
      </c>
      <c r="AU53" s="103" t="str">
        <f t="shared" si="20"/>
        <v>OK</v>
      </c>
    </row>
    <row r="54" spans="1:47" ht="14.25">
      <c r="A54" s="300"/>
      <c r="B54" s="300"/>
      <c r="C54" s="302"/>
      <c r="D54" s="104" t="s">
        <v>106</v>
      </c>
      <c r="F54" s="103" t="s">
        <v>105</v>
      </c>
      <c r="G54" s="150">
        <v>0</v>
      </c>
      <c r="H54" s="151">
        <v>0</v>
      </c>
      <c r="I54" s="151">
        <v>0</v>
      </c>
      <c r="J54" s="151">
        <v>0</v>
      </c>
      <c r="K54" s="151">
        <v>0</v>
      </c>
      <c r="L54" s="151">
        <v>0</v>
      </c>
      <c r="M54" s="151">
        <v>0</v>
      </c>
      <c r="N54" s="151">
        <v>0</v>
      </c>
      <c r="O54" s="151">
        <v>0</v>
      </c>
      <c r="P54" s="151">
        <v>0</v>
      </c>
      <c r="Q54" s="35">
        <f t="shared" si="11"/>
        <v>0</v>
      </c>
      <c r="S54" s="103" t="str">
        <f t="shared" ca="1" si="17"/>
        <v>#</v>
      </c>
      <c r="T54" s="106">
        <v>0</v>
      </c>
      <c r="V54" s="103" t="str">
        <f t="shared" ca="1" si="18"/>
        <v>#</v>
      </c>
      <c r="W54" s="150">
        <v>0</v>
      </c>
      <c r="X54" s="151">
        <v>0</v>
      </c>
      <c r="Y54" s="151">
        <v>0</v>
      </c>
      <c r="Z54" s="151">
        <v>0</v>
      </c>
      <c r="AA54" s="151">
        <v>0</v>
      </c>
      <c r="AB54" s="151">
        <v>0</v>
      </c>
      <c r="AC54" s="151">
        <v>0</v>
      </c>
      <c r="AD54" s="151">
        <v>0</v>
      </c>
      <c r="AE54" s="151">
        <v>0</v>
      </c>
      <c r="AF54" s="151">
        <v>0</v>
      </c>
      <c r="AG54" s="35">
        <f t="shared" si="12"/>
        <v>0</v>
      </c>
      <c r="AI54" s="103" t="str">
        <f t="shared" ca="1" si="19"/>
        <v>#</v>
      </c>
      <c r="AJ54" s="150">
        <v>0</v>
      </c>
      <c r="AK54" s="151">
        <v>0</v>
      </c>
      <c r="AL54" s="151">
        <v>0</v>
      </c>
      <c r="AM54" s="151">
        <v>0</v>
      </c>
      <c r="AN54" s="151">
        <v>0</v>
      </c>
      <c r="AO54" s="151">
        <v>0</v>
      </c>
      <c r="AP54" s="151">
        <v>0</v>
      </c>
      <c r="AQ54" s="151">
        <v>0</v>
      </c>
      <c r="AR54" s="151">
        <v>0</v>
      </c>
      <c r="AS54" s="151">
        <v>0</v>
      </c>
      <c r="AT54" s="35">
        <f t="shared" si="13"/>
        <v>0</v>
      </c>
      <c r="AU54" s="103" t="str">
        <f t="shared" si="20"/>
        <v>OK</v>
      </c>
    </row>
    <row r="55" spans="1:47" ht="14.25">
      <c r="A55" s="301"/>
      <c r="B55" s="301"/>
      <c r="C55" s="105" t="s">
        <v>224</v>
      </c>
      <c r="D55" s="104"/>
      <c r="F55" s="103" t="s">
        <v>105</v>
      </c>
      <c r="G55" s="35">
        <f t="shared" ref="G55:P55" si="21">SUM(G37:G54)</f>
        <v>6.7432634847411502E-3</v>
      </c>
      <c r="H55" s="35">
        <f t="shared" si="21"/>
        <v>18.307529430480429</v>
      </c>
      <c r="I55" s="35">
        <f t="shared" si="21"/>
        <v>5.6826520203103241</v>
      </c>
      <c r="J55" s="35">
        <f t="shared" si="21"/>
        <v>3.6083050173867139</v>
      </c>
      <c r="K55" s="35">
        <f t="shared" si="21"/>
        <v>11.856617489770191</v>
      </c>
      <c r="L55" s="35">
        <f t="shared" si="21"/>
        <v>1.4184758645105622</v>
      </c>
      <c r="M55" s="35">
        <f t="shared" si="21"/>
        <v>1.5112405855955569</v>
      </c>
      <c r="N55" s="35">
        <f t="shared" si="21"/>
        <v>2.3978639518281848</v>
      </c>
      <c r="O55" s="35">
        <f t="shared" si="21"/>
        <v>34.14456820600013</v>
      </c>
      <c r="P55" s="35">
        <f t="shared" si="21"/>
        <v>2.3261921256338454</v>
      </c>
      <c r="Q55" s="94">
        <f>SUM(G55:P55)</f>
        <v>81.260187955000674</v>
      </c>
      <c r="S55" s="103" t="str">
        <f t="shared" ca="1" si="17"/>
        <v>#</v>
      </c>
      <c r="T55" s="103"/>
      <c r="V55" s="103" t="str">
        <f t="shared" ca="1" si="18"/>
        <v>#</v>
      </c>
      <c r="W55" s="35">
        <f t="shared" ref="W55:AF55" si="22">SUM(W37:W54)</f>
        <v>31</v>
      </c>
      <c r="X55" s="35">
        <f t="shared" si="22"/>
        <v>1227</v>
      </c>
      <c r="Y55" s="35">
        <f t="shared" si="22"/>
        <v>125</v>
      </c>
      <c r="Z55" s="35">
        <f t="shared" si="22"/>
        <v>35</v>
      </c>
      <c r="AA55" s="35">
        <f t="shared" si="22"/>
        <v>93</v>
      </c>
      <c r="AB55" s="35">
        <f t="shared" si="22"/>
        <v>8</v>
      </c>
      <c r="AC55" s="35">
        <f t="shared" si="22"/>
        <v>7</v>
      </c>
      <c r="AD55" s="35">
        <f t="shared" si="22"/>
        <v>10</v>
      </c>
      <c r="AE55" s="35">
        <f t="shared" si="22"/>
        <v>117</v>
      </c>
      <c r="AF55" s="35">
        <f t="shared" si="22"/>
        <v>7</v>
      </c>
      <c r="AG55" s="94">
        <f t="shared" si="12"/>
        <v>1660</v>
      </c>
      <c r="AI55" s="103" t="str">
        <f t="shared" ca="1" si="19"/>
        <v>#</v>
      </c>
      <c r="AJ55" s="35">
        <f t="shared" ref="AJ55:AS55" si="23">SUM(AJ37:AJ54)</f>
        <v>116</v>
      </c>
      <c r="AK55" s="35">
        <f t="shared" si="23"/>
        <v>152</v>
      </c>
      <c r="AL55" s="35">
        <f t="shared" si="23"/>
        <v>77</v>
      </c>
      <c r="AM55" s="35">
        <f t="shared" si="23"/>
        <v>70</v>
      </c>
      <c r="AN55" s="35">
        <f t="shared" si="23"/>
        <v>487</v>
      </c>
      <c r="AO55" s="35">
        <f t="shared" si="23"/>
        <v>309</v>
      </c>
      <c r="AP55" s="35">
        <f t="shared" si="23"/>
        <v>187</v>
      </c>
      <c r="AQ55" s="35">
        <f t="shared" si="23"/>
        <v>99</v>
      </c>
      <c r="AR55" s="35">
        <f t="shared" si="23"/>
        <v>7</v>
      </c>
      <c r="AS55" s="35">
        <f t="shared" si="23"/>
        <v>156</v>
      </c>
      <c r="AT55" s="94">
        <f t="shared" si="13"/>
        <v>1660</v>
      </c>
      <c r="AU55" s="103" t="str">
        <f t="shared" si="20"/>
        <v>OK</v>
      </c>
    </row>
  </sheetData>
  <mergeCells count="6">
    <mergeCell ref="A14:A34"/>
    <mergeCell ref="B14:B34"/>
    <mergeCell ref="C17:C33"/>
    <mergeCell ref="A35:A55"/>
    <mergeCell ref="B35:B55"/>
    <mergeCell ref="C38:C54"/>
  </mergeCell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tabColor rgb="FF7030A0"/>
  </sheetPr>
  <dimension ref="A1:AU55"/>
  <sheetViews>
    <sheetView workbookViewId="0"/>
  </sheetViews>
  <sheetFormatPr defaultColWidth="9" defaultRowHeight="12.75"/>
  <cols>
    <col min="1" max="2" width="3.42578125" style="101" customWidth="1"/>
    <col min="3" max="3" width="51.28515625" style="101" bestFit="1" customWidth="1"/>
    <col min="4" max="4" width="46.5703125" style="101" bestFit="1" customWidth="1"/>
    <col min="5" max="5" width="1" style="101" customWidth="1"/>
    <col min="6" max="6" width="6.28515625" style="102" customWidth="1"/>
    <col min="7" max="17" width="9" style="101"/>
    <col min="18" max="18" width="1" style="101" customWidth="1"/>
    <col min="19" max="19" width="6.28515625" style="102" customWidth="1"/>
    <col min="20" max="20" width="9" style="101"/>
    <col min="21" max="21" width="1" style="101" customWidth="1"/>
    <col min="22" max="22" width="6.28515625" style="102" customWidth="1"/>
    <col min="23" max="33" width="9" style="101"/>
    <col min="34" max="34" width="1" style="101" customWidth="1"/>
    <col min="35" max="35" width="6.28515625" style="102" customWidth="1"/>
    <col min="36" max="46" width="9" style="101"/>
    <col min="47" max="47" width="9.42578125" style="101" bestFit="1" customWidth="1"/>
    <col min="48" max="16384" width="9" style="101"/>
  </cols>
  <sheetData>
    <row r="1" spans="1:47" ht="24.75">
      <c r="A1" s="1" t="str">
        <f>N0_Cover!A1</f>
        <v>RIIO-2 Business Plan Data Template</v>
      </c>
      <c r="B1" s="1"/>
      <c r="C1" s="2"/>
      <c r="D1" s="2"/>
      <c r="E1" s="2"/>
      <c r="F1" s="73"/>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row>
    <row r="2" spans="1:47" ht="22.5">
      <c r="A2" s="1" t="str">
        <f>N0_Cover!$B$12</f>
        <v>Scottish Power Transmission</v>
      </c>
      <c r="B2" s="1"/>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row>
    <row r="3" spans="1:47" ht="19.5">
      <c r="A3" s="5" t="str">
        <f>"Workbook " &amp; N0_Cover!$B$12</f>
        <v>Workbook Scottish Power Transmission</v>
      </c>
      <c r="B3" s="5"/>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row>
    <row r="4" spans="1:47" ht="18">
      <c r="A4" s="7" t="str">
        <f>"Submission Version " &amp; N0_Cover!$B$15 &amp; " - Submitted on " &amp; TEXT(N0_Cover!$B$16,"dd mmm yyyy")</f>
        <v>Submission Version 3.0 - Submitted on 09 Dec 2019</v>
      </c>
      <c r="B4" s="7"/>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row>
    <row r="5" spans="1:47" ht="18">
      <c r="A5" s="7" t="str">
        <f>"Template Version: " &amp; N0_Cover!$B$11</f>
        <v>Template Version: v3.0</v>
      </c>
      <c r="B5" s="7"/>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row>
    <row r="6" spans="1:47" ht="19.5">
      <c r="A6" s="5" t="str">
        <f ca="1">"Sheet: " &amp;VLOOKUP(RIGHT(CELL("filename",A1),LEN(CELL("filename",A1))-FIND("]",CELL("filename",A1))),'N0.1_Contents'!$A$11:$B$87,2,FALSE)</f>
        <v>Sheet: N3.31 No entry required</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row>
    <row r="7" spans="1:47" ht="18">
      <c r="A7" s="7" t="str">
        <f>"Prices Base: " &amp; 'N0.5_Data_Constants'!C13</f>
        <v>Prices Base: 2018/19</v>
      </c>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row>
    <row r="8" spans="1:47" s="168" customFormat="1">
      <c r="A8" s="171" t="str">
        <f ca="1">"Error Checks: " &amp; IF(ISERROR(MATCH("Error",$A$9:$AU$9,0)),"OK","Error")</f>
        <v>Error Checks: OK</v>
      </c>
      <c r="B8" s="171"/>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row>
    <row r="9" spans="1:47" s="168" customFormat="1">
      <c r="A9" s="173" t="str">
        <f t="shared" ref="A9:AU9" ca="1" si="0">IF(ISERROR(MATCH("Error",A10:A55,0)),"-","Error")</f>
        <v>-</v>
      </c>
      <c r="B9" s="173" t="str">
        <f t="shared" si="0"/>
        <v>-</v>
      </c>
      <c r="C9" s="173" t="str">
        <f t="shared" si="0"/>
        <v>-</v>
      </c>
      <c r="D9" s="173" t="str">
        <f t="shared" si="0"/>
        <v>-</v>
      </c>
      <c r="E9" s="173" t="str">
        <f t="shared" si="0"/>
        <v>-</v>
      </c>
      <c r="F9" s="173" t="str">
        <f t="shared" si="0"/>
        <v>-</v>
      </c>
      <c r="G9" s="173" t="str">
        <f t="shared" si="0"/>
        <v>-</v>
      </c>
      <c r="H9" s="173" t="str">
        <f t="shared" si="0"/>
        <v>-</v>
      </c>
      <c r="I9" s="173" t="str">
        <f t="shared" si="0"/>
        <v>-</v>
      </c>
      <c r="J9" s="173" t="str">
        <f t="shared" si="0"/>
        <v>-</v>
      </c>
      <c r="K9" s="173" t="str">
        <f t="shared" si="0"/>
        <v>-</v>
      </c>
      <c r="L9" s="173" t="str">
        <f t="shared" si="0"/>
        <v>-</v>
      </c>
      <c r="M9" s="173" t="str">
        <f t="shared" si="0"/>
        <v>-</v>
      </c>
      <c r="N9" s="173" t="str">
        <f t="shared" si="0"/>
        <v>-</v>
      </c>
      <c r="O9" s="173" t="str">
        <f t="shared" si="0"/>
        <v>-</v>
      </c>
      <c r="P9" s="173" t="str">
        <f t="shared" si="0"/>
        <v>-</v>
      </c>
      <c r="Q9" s="173" t="str">
        <f t="shared" si="0"/>
        <v>-</v>
      </c>
      <c r="R9" s="173" t="str">
        <f t="shared" si="0"/>
        <v>-</v>
      </c>
      <c r="S9" s="173" t="str">
        <f t="shared" ca="1" si="0"/>
        <v>-</v>
      </c>
      <c r="T9" s="173" t="str">
        <f t="shared" si="0"/>
        <v>-</v>
      </c>
      <c r="U9" s="173" t="str">
        <f t="shared" si="0"/>
        <v>-</v>
      </c>
      <c r="V9" s="173" t="str">
        <f t="shared" ca="1" si="0"/>
        <v>-</v>
      </c>
      <c r="W9" s="173" t="str">
        <f t="shared" si="0"/>
        <v>-</v>
      </c>
      <c r="X9" s="173" t="str">
        <f t="shared" ca="1" si="0"/>
        <v>-</v>
      </c>
      <c r="Y9" s="173" t="str">
        <f t="shared" si="0"/>
        <v>-</v>
      </c>
      <c r="Z9" s="173" t="str">
        <f t="shared" si="0"/>
        <v>-</v>
      </c>
      <c r="AA9" s="173" t="str">
        <f t="shared" si="0"/>
        <v>-</v>
      </c>
      <c r="AB9" s="173" t="str">
        <f t="shared" si="0"/>
        <v>-</v>
      </c>
      <c r="AC9" s="173" t="str">
        <f t="shared" si="0"/>
        <v>-</v>
      </c>
      <c r="AD9" s="173" t="str">
        <f t="shared" si="0"/>
        <v>-</v>
      </c>
      <c r="AE9" s="173" t="str">
        <f t="shared" si="0"/>
        <v>-</v>
      </c>
      <c r="AF9" s="173" t="str">
        <f t="shared" si="0"/>
        <v>-</v>
      </c>
      <c r="AG9" s="173" t="str">
        <f t="shared" si="0"/>
        <v>-</v>
      </c>
      <c r="AH9" s="173" t="str">
        <f t="shared" si="0"/>
        <v>-</v>
      </c>
      <c r="AI9" s="173" t="str">
        <f t="shared" ca="1" si="0"/>
        <v>-</v>
      </c>
      <c r="AJ9" s="173" t="str">
        <f t="shared" si="0"/>
        <v>-</v>
      </c>
      <c r="AK9" s="173" t="str">
        <f t="shared" si="0"/>
        <v>-</v>
      </c>
      <c r="AL9" s="173" t="str">
        <f t="shared" si="0"/>
        <v>-</v>
      </c>
      <c r="AM9" s="173" t="str">
        <f t="shared" si="0"/>
        <v>-</v>
      </c>
      <c r="AN9" s="173" t="str">
        <f t="shared" si="0"/>
        <v>-</v>
      </c>
      <c r="AO9" s="173" t="str">
        <f t="shared" si="0"/>
        <v>-</v>
      </c>
      <c r="AP9" s="173" t="str">
        <f t="shared" si="0"/>
        <v>-</v>
      </c>
      <c r="AQ9" s="173" t="str">
        <f t="shared" si="0"/>
        <v>-</v>
      </c>
      <c r="AR9" s="173" t="str">
        <f t="shared" si="0"/>
        <v>-</v>
      </c>
      <c r="AS9" s="173" t="str">
        <f t="shared" si="0"/>
        <v>-</v>
      </c>
      <c r="AT9" s="173" t="str">
        <f t="shared" si="0"/>
        <v>-</v>
      </c>
      <c r="AU9" s="173" t="str">
        <f t="shared" si="0"/>
        <v>-</v>
      </c>
    </row>
    <row r="12" spans="1:47" ht="19.5">
      <c r="A12" s="11" t="str">
        <f ca="1">SUBSTITUTE(VLOOKUP(RIGHT(CELL("filename",A1),LEN(CELL("filename",A1))-FIND("]",CELL("filename",A1))),'N0.1_Contents'!$A$11:$B$87,2,FALSE), LEFT(VLOOKUP(RIGHT(CELL("filename",A1),LEN(CELL("filename",A1))-FIND("]",CELL("filename",A1))),'N0.1_Contents'!$A$11:$B$87,2,FALSE),FIND(" ",VLOOKUP(RIGHT(CELL("filename",A1),LEN(CELL("filename",A1))-FIND("]",CELL("filename",A1))),'N0.1_Contents'!$A$11:$B$87,2,FALSE))),"")</f>
        <v>No entry required</v>
      </c>
      <c r="B12" s="11"/>
      <c r="D12"/>
      <c r="F12" s="11" t="s">
        <v>0</v>
      </c>
      <c r="S12" s="11" t="s">
        <v>2</v>
      </c>
      <c r="W12" s="190" t="s">
        <v>331</v>
      </c>
      <c r="X12" s="189" t="str">
        <f ca="1">VLOOKUP(A12, 'N0.6_Lookup_References'!A14:B50, 2, FALSE)</f>
        <v>-</v>
      </c>
      <c r="AI12" s="11"/>
    </row>
    <row r="13" spans="1:47" ht="15">
      <c r="C13" s="12"/>
      <c r="D13"/>
      <c r="S13" s="124" t="s">
        <v>152</v>
      </c>
      <c r="V13" s="124" t="s">
        <v>150</v>
      </c>
      <c r="AI13" s="124" t="s">
        <v>151</v>
      </c>
    </row>
    <row r="14" spans="1:47" s="112" customFormat="1" ht="13.9" customHeight="1" thickBot="1">
      <c r="A14" s="297" t="s">
        <v>24</v>
      </c>
      <c r="B14" s="299" t="s">
        <v>384</v>
      </c>
      <c r="C14" s="111"/>
      <c r="D14" s="104"/>
      <c r="E14" s="101"/>
      <c r="F14" s="110" t="s">
        <v>53</v>
      </c>
      <c r="G14" s="109" t="s">
        <v>14</v>
      </c>
      <c r="H14" s="21" t="s">
        <v>15</v>
      </c>
      <c r="I14" s="22" t="s">
        <v>16</v>
      </c>
      <c r="J14" s="23" t="s">
        <v>17</v>
      </c>
      <c r="K14" s="24" t="s">
        <v>18</v>
      </c>
      <c r="L14" s="25" t="s">
        <v>19</v>
      </c>
      <c r="M14" s="26" t="s">
        <v>20</v>
      </c>
      <c r="N14" s="29" t="s">
        <v>21</v>
      </c>
      <c r="O14" s="27" t="s">
        <v>22</v>
      </c>
      <c r="P14" s="31" t="s">
        <v>23</v>
      </c>
      <c r="Q14" s="108" t="s">
        <v>29</v>
      </c>
      <c r="R14" s="101"/>
      <c r="S14" s="110" t="s">
        <v>53</v>
      </c>
      <c r="T14" s="110" t="s">
        <v>94</v>
      </c>
      <c r="U14" s="101"/>
      <c r="V14" s="110" t="s">
        <v>53</v>
      </c>
      <c r="W14" s="109" t="s">
        <v>14</v>
      </c>
      <c r="X14" s="21" t="s">
        <v>15</v>
      </c>
      <c r="Y14" s="22" t="s">
        <v>16</v>
      </c>
      <c r="Z14" s="23" t="s">
        <v>17</v>
      </c>
      <c r="AA14" s="24" t="s">
        <v>18</v>
      </c>
      <c r="AB14" s="25" t="s">
        <v>19</v>
      </c>
      <c r="AC14" s="26" t="s">
        <v>20</v>
      </c>
      <c r="AD14" s="29" t="s">
        <v>21</v>
      </c>
      <c r="AE14" s="27" t="s">
        <v>22</v>
      </c>
      <c r="AF14" s="31" t="s">
        <v>23</v>
      </c>
      <c r="AG14" s="108" t="s">
        <v>29</v>
      </c>
      <c r="AH14" s="101"/>
      <c r="AI14" s="110" t="s">
        <v>53</v>
      </c>
      <c r="AJ14" s="109" t="s">
        <v>5</v>
      </c>
      <c r="AK14" s="21" t="s">
        <v>6</v>
      </c>
      <c r="AL14" s="22" t="s">
        <v>7</v>
      </c>
      <c r="AM14" s="23" t="s">
        <v>8</v>
      </c>
      <c r="AN14" s="24" t="s">
        <v>9</v>
      </c>
      <c r="AO14" s="25" t="s">
        <v>116</v>
      </c>
      <c r="AP14" s="26" t="s">
        <v>117</v>
      </c>
      <c r="AQ14" s="29" t="s">
        <v>118</v>
      </c>
      <c r="AR14" s="27" t="s">
        <v>119</v>
      </c>
      <c r="AS14" s="31" t="s">
        <v>120</v>
      </c>
      <c r="AT14" s="108" t="s">
        <v>29</v>
      </c>
      <c r="AU14" s="108" t="s">
        <v>47</v>
      </c>
    </row>
    <row r="15" spans="1:47" s="112" customFormat="1" ht="14.25" customHeight="1">
      <c r="A15" s="298"/>
      <c r="B15" s="300"/>
      <c r="C15" s="107" t="s">
        <v>383</v>
      </c>
      <c r="D15" s="104"/>
      <c r="E15" s="101"/>
      <c r="F15" s="103" t="s">
        <v>205</v>
      </c>
      <c r="G15" s="34"/>
      <c r="H15" s="34"/>
      <c r="I15" s="34"/>
      <c r="J15" s="34"/>
      <c r="K15" s="34"/>
      <c r="L15" s="34"/>
      <c r="M15" s="34"/>
      <c r="N15" s="34"/>
      <c r="O15" s="34"/>
      <c r="P15" s="34"/>
      <c r="Q15" s="35">
        <f t="shared" ref="Q15:Q34" si="1">SUM(G15:P15)</f>
        <v>0</v>
      </c>
      <c r="R15" s="101"/>
      <c r="S15" s="103"/>
      <c r="T15" s="34"/>
      <c r="U15" s="101"/>
      <c r="V15" s="103"/>
      <c r="W15" s="34"/>
      <c r="X15" s="34"/>
      <c r="Y15" s="34"/>
      <c r="Z15" s="34"/>
      <c r="AA15" s="34"/>
      <c r="AB15" s="34"/>
      <c r="AC15" s="34"/>
      <c r="AD15" s="34"/>
      <c r="AE15" s="34"/>
      <c r="AF15" s="34"/>
      <c r="AG15" s="35">
        <f t="shared" ref="AG15:AG33" si="2">SUM(W15:AF15)</f>
        <v>0</v>
      </c>
      <c r="AH15" s="101"/>
      <c r="AI15" s="103"/>
      <c r="AJ15" s="34"/>
      <c r="AK15" s="34"/>
      <c r="AL15" s="34"/>
      <c r="AM15" s="34"/>
      <c r="AN15" s="34"/>
      <c r="AO15" s="34"/>
      <c r="AP15" s="34"/>
      <c r="AQ15" s="34"/>
      <c r="AR15" s="34"/>
      <c r="AS15" s="34"/>
      <c r="AT15" s="35">
        <f t="shared" ref="AT15:AT33" si="3">SUM(AJ15:AS15)</f>
        <v>0</v>
      </c>
      <c r="AU15" s="103"/>
    </row>
    <row r="16" spans="1:47" s="112" customFormat="1" ht="14.25">
      <c r="A16" s="298"/>
      <c r="B16" s="300"/>
      <c r="C16" s="105" t="s">
        <v>554</v>
      </c>
      <c r="D16" s="104"/>
      <c r="E16" s="101"/>
      <c r="F16" s="103" t="s">
        <v>105</v>
      </c>
      <c r="G16" s="150"/>
      <c r="H16" s="151"/>
      <c r="I16" s="151"/>
      <c r="J16" s="151"/>
      <c r="K16" s="151"/>
      <c r="L16" s="151"/>
      <c r="M16" s="151"/>
      <c r="N16" s="151"/>
      <c r="O16" s="151"/>
      <c r="P16" s="151"/>
      <c r="Q16" s="35">
        <f t="shared" si="1"/>
        <v>0</v>
      </c>
      <c r="R16" s="101"/>
      <c r="S16" s="103" t="str">
        <f ca="1">$X$12</f>
        <v>-</v>
      </c>
      <c r="T16" s="34"/>
      <c r="U16" s="101"/>
      <c r="V16" s="103" t="str">
        <f ca="1">$X$12</f>
        <v>-</v>
      </c>
      <c r="W16" s="150"/>
      <c r="X16" s="151"/>
      <c r="Y16" s="151"/>
      <c r="Z16" s="151"/>
      <c r="AA16" s="151"/>
      <c r="AB16" s="151"/>
      <c r="AC16" s="151"/>
      <c r="AD16" s="151"/>
      <c r="AE16" s="151"/>
      <c r="AF16" s="151"/>
      <c r="AG16" s="35">
        <f t="shared" si="2"/>
        <v>0</v>
      </c>
      <c r="AH16" s="101"/>
      <c r="AI16" s="103" t="str">
        <f ca="1">$X$12</f>
        <v>-</v>
      </c>
      <c r="AJ16" s="150"/>
      <c r="AK16" s="151"/>
      <c r="AL16" s="151"/>
      <c r="AM16" s="151"/>
      <c r="AN16" s="151"/>
      <c r="AO16" s="151"/>
      <c r="AP16" s="151"/>
      <c r="AQ16" s="151"/>
      <c r="AR16" s="151"/>
      <c r="AS16" s="151"/>
      <c r="AT16" s="35">
        <f t="shared" si="3"/>
        <v>0</v>
      </c>
      <c r="AU16" s="103" t="str">
        <f>IF(ABS(AG16-AT16)&lt;0.01,"OK","Error")</f>
        <v>OK</v>
      </c>
    </row>
    <row r="17" spans="1:47" s="112" customFormat="1" ht="14.25">
      <c r="A17" s="298"/>
      <c r="B17" s="300"/>
      <c r="C17" s="302" t="s">
        <v>115</v>
      </c>
      <c r="D17" s="104" t="s">
        <v>206</v>
      </c>
      <c r="E17" s="101"/>
      <c r="F17" s="103" t="s">
        <v>105</v>
      </c>
      <c r="G17" s="150"/>
      <c r="H17" s="151"/>
      <c r="I17" s="151"/>
      <c r="J17" s="151"/>
      <c r="K17" s="151"/>
      <c r="L17" s="151"/>
      <c r="M17" s="151"/>
      <c r="N17" s="151"/>
      <c r="O17" s="151"/>
      <c r="P17" s="151"/>
      <c r="Q17" s="35">
        <f t="shared" si="1"/>
        <v>0</v>
      </c>
      <c r="R17" s="101"/>
      <c r="S17" s="103" t="str">
        <f t="shared" ref="S17:S34" ca="1" si="4">$X$12</f>
        <v>-</v>
      </c>
      <c r="T17" s="106"/>
      <c r="U17" s="101"/>
      <c r="V17" s="103" t="str">
        <f t="shared" ref="V17:V34" ca="1" si="5">$X$12</f>
        <v>-</v>
      </c>
      <c r="W17" s="150"/>
      <c r="X17" s="151"/>
      <c r="Y17" s="151"/>
      <c r="Z17" s="151"/>
      <c r="AA17" s="151"/>
      <c r="AB17" s="151"/>
      <c r="AC17" s="151"/>
      <c r="AD17" s="151"/>
      <c r="AE17" s="151"/>
      <c r="AF17" s="151"/>
      <c r="AG17" s="35">
        <f t="shared" si="2"/>
        <v>0</v>
      </c>
      <c r="AH17" s="101"/>
      <c r="AI17" s="103" t="str">
        <f t="shared" ref="AI17:AI34" ca="1" si="6">$X$12</f>
        <v>-</v>
      </c>
      <c r="AJ17" s="150"/>
      <c r="AK17" s="151"/>
      <c r="AL17" s="151"/>
      <c r="AM17" s="151"/>
      <c r="AN17" s="151"/>
      <c r="AO17" s="151"/>
      <c r="AP17" s="151"/>
      <c r="AQ17" s="151"/>
      <c r="AR17" s="151"/>
      <c r="AS17" s="151"/>
      <c r="AT17" s="35">
        <f t="shared" si="3"/>
        <v>0</v>
      </c>
      <c r="AU17" s="103" t="str">
        <f t="shared" ref="AU17:AU34" si="7">IF(ABS(AG17-AT17)&lt;0.01,"OK","Error")</f>
        <v>OK</v>
      </c>
    </row>
    <row r="18" spans="1:47" s="112" customFormat="1" ht="14.25">
      <c r="A18" s="298"/>
      <c r="B18" s="300"/>
      <c r="C18" s="302"/>
      <c r="D18" s="104" t="s">
        <v>207</v>
      </c>
      <c r="E18" s="101"/>
      <c r="F18" s="103" t="s">
        <v>105</v>
      </c>
      <c r="G18" s="150"/>
      <c r="H18" s="151"/>
      <c r="I18" s="151"/>
      <c r="J18" s="151"/>
      <c r="K18" s="151"/>
      <c r="L18" s="151"/>
      <c r="M18" s="151"/>
      <c r="N18" s="151"/>
      <c r="O18" s="151"/>
      <c r="P18" s="151"/>
      <c r="Q18" s="35">
        <f t="shared" si="1"/>
        <v>0</v>
      </c>
      <c r="R18" s="101"/>
      <c r="S18" s="103" t="str">
        <f t="shared" ca="1" si="4"/>
        <v>-</v>
      </c>
      <c r="T18" s="106"/>
      <c r="U18" s="101"/>
      <c r="V18" s="103" t="str">
        <f t="shared" ca="1" si="5"/>
        <v>-</v>
      </c>
      <c r="W18" s="150"/>
      <c r="X18" s="151"/>
      <c r="Y18" s="151"/>
      <c r="Z18" s="151"/>
      <c r="AA18" s="151"/>
      <c r="AB18" s="151"/>
      <c r="AC18" s="151"/>
      <c r="AD18" s="151"/>
      <c r="AE18" s="151"/>
      <c r="AF18" s="151"/>
      <c r="AG18" s="35">
        <f t="shared" si="2"/>
        <v>0</v>
      </c>
      <c r="AH18" s="101"/>
      <c r="AI18" s="103" t="str">
        <f t="shared" ca="1" si="6"/>
        <v>-</v>
      </c>
      <c r="AJ18" s="150"/>
      <c r="AK18" s="151"/>
      <c r="AL18" s="151"/>
      <c r="AM18" s="151"/>
      <c r="AN18" s="151"/>
      <c r="AO18" s="151"/>
      <c r="AP18" s="151"/>
      <c r="AQ18" s="151"/>
      <c r="AR18" s="151"/>
      <c r="AS18" s="151"/>
      <c r="AT18" s="35">
        <f t="shared" si="3"/>
        <v>0</v>
      </c>
      <c r="AU18" s="103" t="str">
        <f t="shared" si="7"/>
        <v>OK</v>
      </c>
    </row>
    <row r="19" spans="1:47" s="112" customFormat="1" ht="14.25">
      <c r="A19" s="298"/>
      <c r="B19" s="300"/>
      <c r="C19" s="302"/>
      <c r="D19" s="104" t="s">
        <v>3</v>
      </c>
      <c r="E19" s="101"/>
      <c r="F19" s="103" t="s">
        <v>105</v>
      </c>
      <c r="G19" s="150"/>
      <c r="H19" s="151"/>
      <c r="I19" s="151"/>
      <c r="J19" s="151"/>
      <c r="K19" s="151"/>
      <c r="L19" s="151"/>
      <c r="M19" s="151"/>
      <c r="N19" s="151"/>
      <c r="O19" s="151"/>
      <c r="P19" s="151"/>
      <c r="Q19" s="35">
        <f t="shared" si="1"/>
        <v>0</v>
      </c>
      <c r="R19" s="101"/>
      <c r="S19" s="103" t="str">
        <f t="shared" ca="1" si="4"/>
        <v>-</v>
      </c>
      <c r="T19" s="34"/>
      <c r="U19" s="101"/>
      <c r="V19" s="103" t="str">
        <f t="shared" ca="1" si="5"/>
        <v>-</v>
      </c>
      <c r="W19" s="150"/>
      <c r="X19" s="151"/>
      <c r="Y19" s="151"/>
      <c r="Z19" s="151"/>
      <c r="AA19" s="151"/>
      <c r="AB19" s="151"/>
      <c r="AC19" s="151"/>
      <c r="AD19" s="151"/>
      <c r="AE19" s="151"/>
      <c r="AF19" s="151"/>
      <c r="AG19" s="35">
        <f t="shared" si="2"/>
        <v>0</v>
      </c>
      <c r="AH19" s="101"/>
      <c r="AI19" s="103" t="str">
        <f t="shared" ca="1" si="6"/>
        <v>-</v>
      </c>
      <c r="AJ19" s="150"/>
      <c r="AK19" s="151"/>
      <c r="AL19" s="151"/>
      <c r="AM19" s="151"/>
      <c r="AN19" s="151"/>
      <c r="AO19" s="151"/>
      <c r="AP19" s="151"/>
      <c r="AQ19" s="151"/>
      <c r="AR19" s="151"/>
      <c r="AS19" s="151"/>
      <c r="AT19" s="35">
        <f t="shared" si="3"/>
        <v>0</v>
      </c>
      <c r="AU19" s="103" t="str">
        <f t="shared" si="7"/>
        <v>OK</v>
      </c>
    </row>
    <row r="20" spans="1:47" s="112" customFormat="1" ht="14.25">
      <c r="A20" s="298"/>
      <c r="B20" s="300"/>
      <c r="C20" s="302"/>
      <c r="D20" s="104" t="s">
        <v>114</v>
      </c>
      <c r="E20" s="101"/>
      <c r="F20" s="103" t="s">
        <v>105</v>
      </c>
      <c r="G20" s="150"/>
      <c r="H20" s="151"/>
      <c r="I20" s="151"/>
      <c r="J20" s="151"/>
      <c r="K20" s="151"/>
      <c r="L20" s="151"/>
      <c r="M20" s="151"/>
      <c r="N20" s="151"/>
      <c r="O20" s="151"/>
      <c r="P20" s="151"/>
      <c r="Q20" s="35">
        <f t="shared" si="1"/>
        <v>0</v>
      </c>
      <c r="R20" s="101"/>
      <c r="S20" s="103" t="str">
        <f t="shared" ca="1" si="4"/>
        <v>-</v>
      </c>
      <c r="T20" s="106"/>
      <c r="U20" s="101"/>
      <c r="V20" s="103" t="str">
        <f t="shared" ca="1" si="5"/>
        <v>-</v>
      </c>
      <c r="W20" s="150"/>
      <c r="X20" s="151"/>
      <c r="Y20" s="151"/>
      <c r="Z20" s="151"/>
      <c r="AA20" s="151"/>
      <c r="AB20" s="151"/>
      <c r="AC20" s="151"/>
      <c r="AD20" s="151"/>
      <c r="AE20" s="151"/>
      <c r="AF20" s="151"/>
      <c r="AG20" s="35">
        <f t="shared" si="2"/>
        <v>0</v>
      </c>
      <c r="AH20" s="101"/>
      <c r="AI20" s="103" t="str">
        <f t="shared" ca="1" si="6"/>
        <v>-</v>
      </c>
      <c r="AJ20" s="150"/>
      <c r="AK20" s="151"/>
      <c r="AL20" s="151"/>
      <c r="AM20" s="151"/>
      <c r="AN20" s="151"/>
      <c r="AO20" s="151"/>
      <c r="AP20" s="151"/>
      <c r="AQ20" s="151"/>
      <c r="AR20" s="151"/>
      <c r="AS20" s="151"/>
      <c r="AT20" s="35">
        <f t="shared" si="3"/>
        <v>0</v>
      </c>
      <c r="AU20" s="103" t="str">
        <f t="shared" si="7"/>
        <v>OK</v>
      </c>
    </row>
    <row r="21" spans="1:47" s="112" customFormat="1" ht="14.25">
      <c r="A21" s="298"/>
      <c r="B21" s="300"/>
      <c r="C21" s="302"/>
      <c r="D21" s="104" t="s">
        <v>104</v>
      </c>
      <c r="E21" s="101"/>
      <c r="F21" s="103" t="s">
        <v>105</v>
      </c>
      <c r="G21" s="34"/>
      <c r="H21" s="34"/>
      <c r="I21" s="34"/>
      <c r="J21" s="34"/>
      <c r="K21" s="34"/>
      <c r="L21" s="34"/>
      <c r="M21" s="34"/>
      <c r="N21" s="34"/>
      <c r="O21" s="34"/>
      <c r="P21" s="34"/>
      <c r="Q21" s="35">
        <f t="shared" si="1"/>
        <v>0</v>
      </c>
      <c r="R21" s="101"/>
      <c r="S21" s="103" t="str">
        <f t="shared" ca="1" si="4"/>
        <v>-</v>
      </c>
      <c r="T21" s="34"/>
      <c r="U21" s="101"/>
      <c r="V21" s="103" t="str">
        <f t="shared" ca="1" si="5"/>
        <v>-</v>
      </c>
      <c r="W21" s="34"/>
      <c r="X21" s="34"/>
      <c r="Y21" s="34"/>
      <c r="Z21" s="34"/>
      <c r="AA21" s="34"/>
      <c r="AB21" s="34"/>
      <c r="AC21" s="34"/>
      <c r="AD21" s="34"/>
      <c r="AE21" s="34"/>
      <c r="AF21" s="34"/>
      <c r="AG21" s="35">
        <f t="shared" si="2"/>
        <v>0</v>
      </c>
      <c r="AH21" s="101"/>
      <c r="AI21" s="103" t="str">
        <f t="shared" ca="1" si="6"/>
        <v>-</v>
      </c>
      <c r="AJ21" s="34"/>
      <c r="AK21" s="34"/>
      <c r="AL21" s="34"/>
      <c r="AM21" s="34"/>
      <c r="AN21" s="34"/>
      <c r="AO21" s="34"/>
      <c r="AP21" s="34"/>
      <c r="AQ21" s="34"/>
      <c r="AR21" s="34"/>
      <c r="AS21" s="34"/>
      <c r="AT21" s="35">
        <f t="shared" si="3"/>
        <v>0</v>
      </c>
      <c r="AU21" s="103" t="str">
        <f t="shared" si="7"/>
        <v>OK</v>
      </c>
    </row>
    <row r="22" spans="1:47" s="112" customFormat="1" ht="14.25">
      <c r="A22" s="298"/>
      <c r="B22" s="300"/>
      <c r="C22" s="302"/>
      <c r="D22" s="104" t="s">
        <v>113</v>
      </c>
      <c r="E22" s="101"/>
      <c r="F22" s="103" t="s">
        <v>105</v>
      </c>
      <c r="G22" s="150"/>
      <c r="H22" s="151"/>
      <c r="I22" s="151"/>
      <c r="J22" s="151"/>
      <c r="K22" s="151"/>
      <c r="L22" s="151"/>
      <c r="M22" s="151"/>
      <c r="N22" s="151"/>
      <c r="O22" s="151"/>
      <c r="P22" s="151"/>
      <c r="Q22" s="35">
        <f t="shared" si="1"/>
        <v>0</v>
      </c>
      <c r="R22" s="101"/>
      <c r="S22" s="103" t="str">
        <f t="shared" ca="1" si="4"/>
        <v>-</v>
      </c>
      <c r="T22" s="106"/>
      <c r="U22" s="101"/>
      <c r="V22" s="103" t="str">
        <f t="shared" ca="1" si="5"/>
        <v>-</v>
      </c>
      <c r="W22" s="150"/>
      <c r="X22" s="151"/>
      <c r="Y22" s="151"/>
      <c r="Z22" s="151"/>
      <c r="AA22" s="151"/>
      <c r="AB22" s="151"/>
      <c r="AC22" s="151"/>
      <c r="AD22" s="151"/>
      <c r="AE22" s="151"/>
      <c r="AF22" s="151"/>
      <c r="AG22" s="35">
        <f t="shared" si="2"/>
        <v>0</v>
      </c>
      <c r="AH22" s="101"/>
      <c r="AI22" s="103" t="str">
        <f t="shared" ca="1" si="6"/>
        <v>-</v>
      </c>
      <c r="AJ22" s="150"/>
      <c r="AK22" s="151"/>
      <c r="AL22" s="151"/>
      <c r="AM22" s="151"/>
      <c r="AN22" s="151"/>
      <c r="AO22" s="151"/>
      <c r="AP22" s="151"/>
      <c r="AQ22" s="151"/>
      <c r="AR22" s="151"/>
      <c r="AS22" s="151"/>
      <c r="AT22" s="35">
        <f t="shared" si="3"/>
        <v>0</v>
      </c>
      <c r="AU22" s="103" t="str">
        <f t="shared" si="7"/>
        <v>OK</v>
      </c>
    </row>
    <row r="23" spans="1:47" s="112" customFormat="1" ht="14.25">
      <c r="A23" s="298"/>
      <c r="B23" s="300"/>
      <c r="C23" s="302"/>
      <c r="D23" s="104" t="s">
        <v>389</v>
      </c>
      <c r="E23" s="101"/>
      <c r="F23" s="103" t="s">
        <v>105</v>
      </c>
      <c r="G23" s="150"/>
      <c r="H23" s="151"/>
      <c r="I23" s="151"/>
      <c r="J23" s="151"/>
      <c r="K23" s="151"/>
      <c r="L23" s="151"/>
      <c r="M23" s="151"/>
      <c r="N23" s="151"/>
      <c r="O23" s="151"/>
      <c r="P23" s="151"/>
      <c r="Q23" s="35">
        <f t="shared" si="1"/>
        <v>0</v>
      </c>
      <c r="R23" s="101"/>
      <c r="S23" s="103" t="str">
        <f t="shared" ca="1" si="4"/>
        <v>-</v>
      </c>
      <c r="T23" s="106"/>
      <c r="U23" s="101"/>
      <c r="V23" s="103" t="str">
        <f t="shared" ca="1" si="5"/>
        <v>-</v>
      </c>
      <c r="W23" s="150"/>
      <c r="X23" s="151"/>
      <c r="Y23" s="151"/>
      <c r="Z23" s="151"/>
      <c r="AA23" s="151"/>
      <c r="AB23" s="151"/>
      <c r="AC23" s="151"/>
      <c r="AD23" s="151"/>
      <c r="AE23" s="151"/>
      <c r="AF23" s="151"/>
      <c r="AG23" s="35">
        <f t="shared" si="2"/>
        <v>0</v>
      </c>
      <c r="AH23" s="101"/>
      <c r="AI23" s="103" t="str">
        <f t="shared" ca="1" si="6"/>
        <v>-</v>
      </c>
      <c r="AJ23" s="150"/>
      <c r="AK23" s="151"/>
      <c r="AL23" s="151"/>
      <c r="AM23" s="151"/>
      <c r="AN23" s="151"/>
      <c r="AO23" s="151"/>
      <c r="AP23" s="151"/>
      <c r="AQ23" s="151"/>
      <c r="AR23" s="151"/>
      <c r="AS23" s="151"/>
      <c r="AT23" s="35">
        <f t="shared" si="3"/>
        <v>0</v>
      </c>
      <c r="AU23" s="103" t="str">
        <f t="shared" si="7"/>
        <v>OK</v>
      </c>
    </row>
    <row r="24" spans="1:47" s="112" customFormat="1" ht="14.25">
      <c r="A24" s="298"/>
      <c r="B24" s="300"/>
      <c r="C24" s="302"/>
      <c r="D24" s="104" t="s">
        <v>112</v>
      </c>
      <c r="E24" s="101"/>
      <c r="F24" s="103" t="s">
        <v>105</v>
      </c>
      <c r="G24" s="150"/>
      <c r="H24" s="151"/>
      <c r="I24" s="151"/>
      <c r="J24" s="151"/>
      <c r="K24" s="151"/>
      <c r="L24" s="151"/>
      <c r="M24" s="151"/>
      <c r="N24" s="151"/>
      <c r="O24" s="151"/>
      <c r="P24" s="151"/>
      <c r="Q24" s="35">
        <f t="shared" si="1"/>
        <v>0</v>
      </c>
      <c r="R24" s="101"/>
      <c r="S24" s="103" t="str">
        <f t="shared" ca="1" si="4"/>
        <v>-</v>
      </c>
      <c r="T24" s="106"/>
      <c r="U24" s="101"/>
      <c r="V24" s="103" t="str">
        <f t="shared" ca="1" si="5"/>
        <v>-</v>
      </c>
      <c r="W24" s="150"/>
      <c r="X24" s="151"/>
      <c r="Y24" s="151"/>
      <c r="Z24" s="151"/>
      <c r="AA24" s="151"/>
      <c r="AB24" s="151"/>
      <c r="AC24" s="151"/>
      <c r="AD24" s="151"/>
      <c r="AE24" s="151"/>
      <c r="AF24" s="151"/>
      <c r="AG24" s="35">
        <f t="shared" si="2"/>
        <v>0</v>
      </c>
      <c r="AH24" s="101"/>
      <c r="AI24" s="103" t="str">
        <f t="shared" ca="1" si="6"/>
        <v>-</v>
      </c>
      <c r="AJ24" s="150"/>
      <c r="AK24" s="151"/>
      <c r="AL24" s="151"/>
      <c r="AM24" s="151"/>
      <c r="AN24" s="151"/>
      <c r="AO24" s="151"/>
      <c r="AP24" s="151"/>
      <c r="AQ24" s="151"/>
      <c r="AR24" s="151"/>
      <c r="AS24" s="151"/>
      <c r="AT24" s="35">
        <f t="shared" si="3"/>
        <v>0</v>
      </c>
      <c r="AU24" s="103" t="str">
        <f t="shared" si="7"/>
        <v>OK</v>
      </c>
    </row>
    <row r="25" spans="1:47" s="112" customFormat="1" ht="14.25">
      <c r="A25" s="298"/>
      <c r="B25" s="300"/>
      <c r="C25" s="302"/>
      <c r="D25" s="104" t="s">
        <v>111</v>
      </c>
      <c r="E25" s="101"/>
      <c r="F25" s="103" t="s">
        <v>105</v>
      </c>
      <c r="G25" s="150"/>
      <c r="H25" s="151"/>
      <c r="I25" s="151"/>
      <c r="J25" s="151"/>
      <c r="K25" s="151"/>
      <c r="L25" s="151"/>
      <c r="M25" s="151"/>
      <c r="N25" s="151"/>
      <c r="O25" s="151"/>
      <c r="P25" s="151"/>
      <c r="Q25" s="35">
        <f t="shared" si="1"/>
        <v>0</v>
      </c>
      <c r="R25" s="101"/>
      <c r="S25" s="103" t="str">
        <f t="shared" ca="1" si="4"/>
        <v>-</v>
      </c>
      <c r="T25" s="106"/>
      <c r="U25" s="101"/>
      <c r="V25" s="103" t="str">
        <f t="shared" ca="1" si="5"/>
        <v>-</v>
      </c>
      <c r="W25" s="150"/>
      <c r="X25" s="151"/>
      <c r="Y25" s="151"/>
      <c r="Z25" s="151"/>
      <c r="AA25" s="151"/>
      <c r="AB25" s="151"/>
      <c r="AC25" s="151"/>
      <c r="AD25" s="151"/>
      <c r="AE25" s="151"/>
      <c r="AF25" s="151"/>
      <c r="AG25" s="35">
        <f t="shared" si="2"/>
        <v>0</v>
      </c>
      <c r="AH25" s="101"/>
      <c r="AI25" s="103" t="str">
        <f t="shared" ca="1" si="6"/>
        <v>-</v>
      </c>
      <c r="AJ25" s="150"/>
      <c r="AK25" s="151"/>
      <c r="AL25" s="151"/>
      <c r="AM25" s="151"/>
      <c r="AN25" s="151"/>
      <c r="AO25" s="151"/>
      <c r="AP25" s="151"/>
      <c r="AQ25" s="151"/>
      <c r="AR25" s="151"/>
      <c r="AS25" s="151"/>
      <c r="AT25" s="35">
        <f t="shared" si="3"/>
        <v>0</v>
      </c>
      <c r="AU25" s="103" t="str">
        <f t="shared" si="7"/>
        <v>OK</v>
      </c>
    </row>
    <row r="26" spans="1:47" s="112" customFormat="1" ht="14.25">
      <c r="A26" s="298"/>
      <c r="B26" s="300"/>
      <c r="C26" s="302"/>
      <c r="D26" s="104" t="s">
        <v>390</v>
      </c>
      <c r="E26" s="101"/>
      <c r="F26" s="103" t="s">
        <v>105</v>
      </c>
      <c r="G26" s="150"/>
      <c r="H26" s="151"/>
      <c r="I26" s="151"/>
      <c r="J26" s="151"/>
      <c r="K26" s="151"/>
      <c r="L26" s="151"/>
      <c r="M26" s="151"/>
      <c r="N26" s="151"/>
      <c r="O26" s="151"/>
      <c r="P26" s="151"/>
      <c r="Q26" s="35">
        <f t="shared" si="1"/>
        <v>0</v>
      </c>
      <c r="R26" s="101"/>
      <c r="S26" s="103" t="str">
        <f t="shared" ca="1" si="4"/>
        <v>-</v>
      </c>
      <c r="T26" s="106"/>
      <c r="U26" s="101"/>
      <c r="V26" s="103" t="str">
        <f t="shared" ca="1" si="5"/>
        <v>-</v>
      </c>
      <c r="W26" s="150"/>
      <c r="X26" s="151"/>
      <c r="Y26" s="151"/>
      <c r="Z26" s="151"/>
      <c r="AA26" s="151"/>
      <c r="AB26" s="151"/>
      <c r="AC26" s="151"/>
      <c r="AD26" s="151"/>
      <c r="AE26" s="151"/>
      <c r="AF26" s="151"/>
      <c r="AG26" s="35">
        <f t="shared" si="2"/>
        <v>0</v>
      </c>
      <c r="AH26" s="101"/>
      <c r="AI26" s="103" t="str">
        <f t="shared" ca="1" si="6"/>
        <v>-</v>
      </c>
      <c r="AJ26" s="150"/>
      <c r="AK26" s="151"/>
      <c r="AL26" s="151"/>
      <c r="AM26" s="151"/>
      <c r="AN26" s="151"/>
      <c r="AO26" s="151"/>
      <c r="AP26" s="151"/>
      <c r="AQ26" s="151"/>
      <c r="AR26" s="151"/>
      <c r="AS26" s="151"/>
      <c r="AT26" s="35">
        <f t="shared" si="3"/>
        <v>0</v>
      </c>
      <c r="AU26" s="103" t="str">
        <f t="shared" si="7"/>
        <v>OK</v>
      </c>
    </row>
    <row r="27" spans="1:47" s="112" customFormat="1" ht="14.25">
      <c r="A27" s="298"/>
      <c r="B27" s="300"/>
      <c r="C27" s="302"/>
      <c r="D27" s="104" t="s">
        <v>110</v>
      </c>
      <c r="E27" s="101"/>
      <c r="F27" s="103" t="s">
        <v>105</v>
      </c>
      <c r="G27" s="150"/>
      <c r="H27" s="151"/>
      <c r="I27" s="151"/>
      <c r="J27" s="151"/>
      <c r="K27" s="151"/>
      <c r="L27" s="151"/>
      <c r="M27" s="151"/>
      <c r="N27" s="151"/>
      <c r="O27" s="151"/>
      <c r="P27" s="151"/>
      <c r="Q27" s="35">
        <f t="shared" si="1"/>
        <v>0</v>
      </c>
      <c r="R27" s="101"/>
      <c r="S27" s="103" t="str">
        <f t="shared" ca="1" si="4"/>
        <v>-</v>
      </c>
      <c r="T27" s="106"/>
      <c r="U27" s="101"/>
      <c r="V27" s="103" t="str">
        <f t="shared" ca="1" si="5"/>
        <v>-</v>
      </c>
      <c r="W27" s="150"/>
      <c r="X27" s="151"/>
      <c r="Y27" s="151"/>
      <c r="Z27" s="151"/>
      <c r="AA27" s="151"/>
      <c r="AB27" s="151"/>
      <c r="AC27" s="151"/>
      <c r="AD27" s="151"/>
      <c r="AE27" s="151"/>
      <c r="AF27" s="151"/>
      <c r="AG27" s="35">
        <f t="shared" si="2"/>
        <v>0</v>
      </c>
      <c r="AH27" s="101"/>
      <c r="AI27" s="103" t="str">
        <f t="shared" ca="1" si="6"/>
        <v>-</v>
      </c>
      <c r="AJ27" s="150"/>
      <c r="AK27" s="151"/>
      <c r="AL27" s="151"/>
      <c r="AM27" s="151"/>
      <c r="AN27" s="151"/>
      <c r="AO27" s="151"/>
      <c r="AP27" s="151"/>
      <c r="AQ27" s="151"/>
      <c r="AR27" s="151"/>
      <c r="AS27" s="151"/>
      <c r="AT27" s="35">
        <f t="shared" si="3"/>
        <v>0</v>
      </c>
      <c r="AU27" s="103" t="str">
        <f t="shared" si="7"/>
        <v>OK</v>
      </c>
    </row>
    <row r="28" spans="1:47" s="112" customFormat="1" ht="14.25">
      <c r="A28" s="298"/>
      <c r="B28" s="300"/>
      <c r="C28" s="302"/>
      <c r="D28" s="104" t="str">
        <f>'N1.1_Intervention_Definitions'!A17</f>
        <v>Indirect Intervention</v>
      </c>
      <c r="E28" s="101"/>
      <c r="F28" s="103" t="s">
        <v>105</v>
      </c>
      <c r="G28" s="150"/>
      <c r="H28" s="151"/>
      <c r="I28" s="151"/>
      <c r="J28" s="151"/>
      <c r="K28" s="151"/>
      <c r="L28" s="151"/>
      <c r="M28" s="151"/>
      <c r="N28" s="151"/>
      <c r="O28" s="151"/>
      <c r="P28" s="151"/>
      <c r="Q28" s="35">
        <f t="shared" si="1"/>
        <v>0</v>
      </c>
      <c r="R28" s="101"/>
      <c r="S28" s="103" t="str">
        <f t="shared" ca="1" si="4"/>
        <v>-</v>
      </c>
      <c r="T28" s="106"/>
      <c r="U28" s="101"/>
      <c r="V28" s="103" t="str">
        <f t="shared" ca="1" si="5"/>
        <v>-</v>
      </c>
      <c r="W28" s="150"/>
      <c r="X28" s="151"/>
      <c r="Y28" s="151"/>
      <c r="Z28" s="151"/>
      <c r="AA28" s="151"/>
      <c r="AB28" s="151"/>
      <c r="AC28" s="151"/>
      <c r="AD28" s="151"/>
      <c r="AE28" s="151"/>
      <c r="AF28" s="151"/>
      <c r="AG28" s="35">
        <f t="shared" si="2"/>
        <v>0</v>
      </c>
      <c r="AH28" s="101"/>
      <c r="AI28" s="103" t="str">
        <f t="shared" ca="1" si="6"/>
        <v>-</v>
      </c>
      <c r="AJ28" s="150"/>
      <c r="AK28" s="151"/>
      <c r="AL28" s="151"/>
      <c r="AM28" s="151"/>
      <c r="AN28" s="151"/>
      <c r="AO28" s="151"/>
      <c r="AP28" s="151"/>
      <c r="AQ28" s="151"/>
      <c r="AR28" s="151"/>
      <c r="AS28" s="151"/>
      <c r="AT28" s="35">
        <f t="shared" si="3"/>
        <v>0</v>
      </c>
      <c r="AU28" s="103" t="str">
        <f t="shared" si="7"/>
        <v>OK</v>
      </c>
    </row>
    <row r="29" spans="1:47" s="112" customFormat="1" ht="14.25">
      <c r="A29" s="298"/>
      <c r="B29" s="300"/>
      <c r="C29" s="302"/>
      <c r="D29" s="104" t="s">
        <v>109</v>
      </c>
      <c r="E29" s="101"/>
      <c r="F29" s="103" t="s">
        <v>105</v>
      </c>
      <c r="G29" s="34"/>
      <c r="H29" s="34"/>
      <c r="I29" s="34"/>
      <c r="J29" s="34"/>
      <c r="K29" s="34"/>
      <c r="L29" s="34"/>
      <c r="M29" s="34"/>
      <c r="N29" s="34"/>
      <c r="O29" s="34"/>
      <c r="P29" s="34"/>
      <c r="Q29" s="35">
        <f t="shared" si="1"/>
        <v>0</v>
      </c>
      <c r="R29" s="101"/>
      <c r="S29" s="103" t="str">
        <f t="shared" ca="1" si="4"/>
        <v>-</v>
      </c>
      <c r="T29" s="34"/>
      <c r="U29" s="101"/>
      <c r="V29" s="103" t="str">
        <f t="shared" ca="1" si="5"/>
        <v>-</v>
      </c>
      <c r="W29" s="34"/>
      <c r="X29" s="34"/>
      <c r="Y29" s="34"/>
      <c r="Z29" s="34"/>
      <c r="AA29" s="34"/>
      <c r="AB29" s="34"/>
      <c r="AC29" s="34"/>
      <c r="AD29" s="34"/>
      <c r="AE29" s="34"/>
      <c r="AF29" s="34"/>
      <c r="AG29" s="35">
        <f t="shared" si="2"/>
        <v>0</v>
      </c>
      <c r="AH29" s="101"/>
      <c r="AI29" s="103" t="str">
        <f t="shared" ca="1" si="6"/>
        <v>-</v>
      </c>
      <c r="AJ29" s="34"/>
      <c r="AK29" s="34"/>
      <c r="AL29" s="34"/>
      <c r="AM29" s="34"/>
      <c r="AN29" s="34"/>
      <c r="AO29" s="34"/>
      <c r="AP29" s="34"/>
      <c r="AQ29" s="34"/>
      <c r="AR29" s="34"/>
      <c r="AS29" s="34"/>
      <c r="AT29" s="35">
        <f t="shared" si="3"/>
        <v>0</v>
      </c>
      <c r="AU29" s="103" t="str">
        <f t="shared" si="7"/>
        <v>OK</v>
      </c>
    </row>
    <row r="30" spans="1:47" s="112" customFormat="1" ht="14.25">
      <c r="A30" s="298"/>
      <c r="B30" s="300"/>
      <c r="C30" s="302"/>
      <c r="D30" s="104" t="s">
        <v>108</v>
      </c>
      <c r="E30" s="101"/>
      <c r="F30" s="103" t="s">
        <v>105</v>
      </c>
      <c r="G30" s="34"/>
      <c r="H30" s="34"/>
      <c r="I30" s="34"/>
      <c r="J30" s="34"/>
      <c r="K30" s="34"/>
      <c r="L30" s="34"/>
      <c r="M30" s="34"/>
      <c r="N30" s="34"/>
      <c r="O30" s="34"/>
      <c r="P30" s="34"/>
      <c r="Q30" s="35">
        <f t="shared" si="1"/>
        <v>0</v>
      </c>
      <c r="R30" s="101"/>
      <c r="S30" s="103" t="str">
        <f t="shared" ca="1" si="4"/>
        <v>-</v>
      </c>
      <c r="T30" s="34"/>
      <c r="U30" s="101"/>
      <c r="V30" s="103" t="str">
        <f t="shared" ca="1" si="5"/>
        <v>-</v>
      </c>
      <c r="W30" s="34"/>
      <c r="X30" s="34"/>
      <c r="Y30" s="34"/>
      <c r="Z30" s="34"/>
      <c r="AA30" s="34"/>
      <c r="AB30" s="34"/>
      <c r="AC30" s="34"/>
      <c r="AD30" s="34"/>
      <c r="AE30" s="34"/>
      <c r="AF30" s="34"/>
      <c r="AG30" s="35">
        <f t="shared" si="2"/>
        <v>0</v>
      </c>
      <c r="AH30" s="101"/>
      <c r="AI30" s="103" t="str">
        <f t="shared" ca="1" si="6"/>
        <v>-</v>
      </c>
      <c r="AJ30" s="34"/>
      <c r="AK30" s="34"/>
      <c r="AL30" s="34"/>
      <c r="AM30" s="34"/>
      <c r="AN30" s="34"/>
      <c r="AO30" s="34"/>
      <c r="AP30" s="34"/>
      <c r="AQ30" s="34"/>
      <c r="AR30" s="34"/>
      <c r="AS30" s="34"/>
      <c r="AT30" s="35">
        <f t="shared" si="3"/>
        <v>0</v>
      </c>
      <c r="AU30" s="103" t="str">
        <f t="shared" si="7"/>
        <v>OK</v>
      </c>
    </row>
    <row r="31" spans="1:47" s="112" customFormat="1" ht="14.25">
      <c r="A31" s="298"/>
      <c r="B31" s="300"/>
      <c r="C31" s="302"/>
      <c r="D31" s="104" t="s">
        <v>58</v>
      </c>
      <c r="E31" s="101"/>
      <c r="F31" s="103" t="s">
        <v>105</v>
      </c>
      <c r="G31" s="34"/>
      <c r="H31" s="34"/>
      <c r="I31" s="34"/>
      <c r="J31" s="34"/>
      <c r="K31" s="34"/>
      <c r="L31" s="34"/>
      <c r="M31" s="34"/>
      <c r="N31" s="34"/>
      <c r="O31" s="34"/>
      <c r="P31" s="34"/>
      <c r="Q31" s="35">
        <f t="shared" si="1"/>
        <v>0</v>
      </c>
      <c r="R31" s="101"/>
      <c r="S31" s="103" t="str">
        <f t="shared" ca="1" si="4"/>
        <v>-</v>
      </c>
      <c r="T31" s="34"/>
      <c r="U31" s="101"/>
      <c r="V31" s="103" t="str">
        <f t="shared" ca="1" si="5"/>
        <v>-</v>
      </c>
      <c r="W31" s="34"/>
      <c r="X31" s="34"/>
      <c r="Y31" s="34"/>
      <c r="Z31" s="34"/>
      <c r="AA31" s="34"/>
      <c r="AB31" s="34"/>
      <c r="AC31" s="34"/>
      <c r="AD31" s="34"/>
      <c r="AE31" s="34"/>
      <c r="AF31" s="34"/>
      <c r="AG31" s="35">
        <f t="shared" si="2"/>
        <v>0</v>
      </c>
      <c r="AH31" s="101"/>
      <c r="AI31" s="103" t="str">
        <f t="shared" ca="1" si="6"/>
        <v>-</v>
      </c>
      <c r="AJ31" s="34"/>
      <c r="AK31" s="34"/>
      <c r="AL31" s="34"/>
      <c r="AM31" s="34"/>
      <c r="AN31" s="34"/>
      <c r="AO31" s="34"/>
      <c r="AP31" s="34"/>
      <c r="AQ31" s="34"/>
      <c r="AR31" s="34"/>
      <c r="AS31" s="34"/>
      <c r="AT31" s="35">
        <f t="shared" si="3"/>
        <v>0</v>
      </c>
      <c r="AU31" s="103" t="str">
        <f t="shared" si="7"/>
        <v>OK</v>
      </c>
    </row>
    <row r="32" spans="1:47" s="112" customFormat="1" ht="14.25">
      <c r="A32" s="298"/>
      <c r="B32" s="300"/>
      <c r="C32" s="302"/>
      <c r="D32" s="104" t="s">
        <v>107</v>
      </c>
      <c r="E32" s="101"/>
      <c r="F32" s="103" t="s">
        <v>105</v>
      </c>
      <c r="G32" s="34"/>
      <c r="H32" s="34"/>
      <c r="I32" s="34"/>
      <c r="J32" s="34"/>
      <c r="K32" s="34"/>
      <c r="L32" s="34"/>
      <c r="M32" s="34"/>
      <c r="N32" s="34"/>
      <c r="O32" s="34"/>
      <c r="P32" s="34"/>
      <c r="Q32" s="35">
        <f t="shared" si="1"/>
        <v>0</v>
      </c>
      <c r="R32" s="101"/>
      <c r="S32" s="103" t="str">
        <f t="shared" ca="1" si="4"/>
        <v>-</v>
      </c>
      <c r="T32" s="34"/>
      <c r="U32" s="101"/>
      <c r="V32" s="103" t="str">
        <f t="shared" ca="1" si="5"/>
        <v>-</v>
      </c>
      <c r="W32" s="34"/>
      <c r="X32" s="34"/>
      <c r="Y32" s="34"/>
      <c r="Z32" s="34"/>
      <c r="AA32" s="34"/>
      <c r="AB32" s="34"/>
      <c r="AC32" s="34"/>
      <c r="AD32" s="34"/>
      <c r="AE32" s="34"/>
      <c r="AF32" s="34"/>
      <c r="AG32" s="35">
        <f t="shared" si="2"/>
        <v>0</v>
      </c>
      <c r="AH32" s="101"/>
      <c r="AI32" s="103" t="str">
        <f t="shared" ca="1" si="6"/>
        <v>-</v>
      </c>
      <c r="AJ32" s="34"/>
      <c r="AK32" s="34"/>
      <c r="AL32" s="34"/>
      <c r="AM32" s="34"/>
      <c r="AN32" s="34"/>
      <c r="AO32" s="34"/>
      <c r="AP32" s="34"/>
      <c r="AQ32" s="34"/>
      <c r="AR32" s="34"/>
      <c r="AS32" s="34"/>
      <c r="AT32" s="35">
        <f t="shared" si="3"/>
        <v>0</v>
      </c>
      <c r="AU32" s="103" t="str">
        <f t="shared" si="7"/>
        <v>OK</v>
      </c>
    </row>
    <row r="33" spans="1:47" s="112" customFormat="1" ht="14.25">
      <c r="A33" s="298"/>
      <c r="B33" s="300"/>
      <c r="C33" s="302"/>
      <c r="D33" s="104" t="s">
        <v>106</v>
      </c>
      <c r="E33" s="101"/>
      <c r="F33" s="103" t="s">
        <v>105</v>
      </c>
      <c r="G33" s="150"/>
      <c r="H33" s="151"/>
      <c r="I33" s="151"/>
      <c r="J33" s="151"/>
      <c r="K33" s="151"/>
      <c r="L33" s="151"/>
      <c r="M33" s="151"/>
      <c r="N33" s="151"/>
      <c r="O33" s="151"/>
      <c r="P33" s="151"/>
      <c r="Q33" s="35">
        <f t="shared" si="1"/>
        <v>0</v>
      </c>
      <c r="R33" s="101"/>
      <c r="S33" s="103" t="str">
        <f t="shared" ca="1" si="4"/>
        <v>-</v>
      </c>
      <c r="T33" s="106"/>
      <c r="U33" s="101"/>
      <c r="V33" s="103" t="str">
        <f t="shared" ca="1" si="5"/>
        <v>-</v>
      </c>
      <c r="W33" s="150"/>
      <c r="X33" s="151"/>
      <c r="Y33" s="151"/>
      <c r="Z33" s="151"/>
      <c r="AA33" s="151"/>
      <c r="AB33" s="151"/>
      <c r="AC33" s="151"/>
      <c r="AD33" s="151"/>
      <c r="AE33" s="151"/>
      <c r="AF33" s="151"/>
      <c r="AG33" s="35">
        <f t="shared" si="2"/>
        <v>0</v>
      </c>
      <c r="AH33" s="101"/>
      <c r="AI33" s="103" t="str">
        <f t="shared" ca="1" si="6"/>
        <v>-</v>
      </c>
      <c r="AJ33" s="150"/>
      <c r="AK33" s="151"/>
      <c r="AL33" s="151"/>
      <c r="AM33" s="151"/>
      <c r="AN33" s="151"/>
      <c r="AO33" s="151"/>
      <c r="AP33" s="151"/>
      <c r="AQ33" s="151"/>
      <c r="AR33" s="151"/>
      <c r="AS33" s="151"/>
      <c r="AT33" s="35">
        <f t="shared" si="3"/>
        <v>0</v>
      </c>
      <c r="AU33" s="103" t="str">
        <f t="shared" si="7"/>
        <v>OK</v>
      </c>
    </row>
    <row r="34" spans="1:47" s="112" customFormat="1" ht="14.25">
      <c r="A34" s="298"/>
      <c r="B34" s="301"/>
      <c r="C34" s="105" t="s">
        <v>393</v>
      </c>
      <c r="D34" s="104"/>
      <c r="E34" s="101"/>
      <c r="F34" s="103" t="s">
        <v>105</v>
      </c>
      <c r="G34" s="35">
        <f t="shared" ref="G34:P34" si="8">SUM(G16:G33)</f>
        <v>0</v>
      </c>
      <c r="H34" s="35">
        <f t="shared" si="8"/>
        <v>0</v>
      </c>
      <c r="I34" s="35">
        <f t="shared" si="8"/>
        <v>0</v>
      </c>
      <c r="J34" s="35">
        <f t="shared" si="8"/>
        <v>0</v>
      </c>
      <c r="K34" s="35">
        <f t="shared" si="8"/>
        <v>0</v>
      </c>
      <c r="L34" s="35">
        <f t="shared" si="8"/>
        <v>0</v>
      </c>
      <c r="M34" s="35">
        <f t="shared" si="8"/>
        <v>0</v>
      </c>
      <c r="N34" s="35">
        <f t="shared" si="8"/>
        <v>0</v>
      </c>
      <c r="O34" s="35">
        <f t="shared" si="8"/>
        <v>0</v>
      </c>
      <c r="P34" s="35">
        <f t="shared" si="8"/>
        <v>0</v>
      </c>
      <c r="Q34" s="94">
        <f t="shared" si="1"/>
        <v>0</v>
      </c>
      <c r="R34" s="101"/>
      <c r="S34" s="103" t="str">
        <f t="shared" ca="1" si="4"/>
        <v>-</v>
      </c>
      <c r="T34" s="103"/>
      <c r="U34" s="101"/>
      <c r="V34" s="103" t="str">
        <f t="shared" ca="1" si="5"/>
        <v>-</v>
      </c>
      <c r="W34" s="35">
        <f t="shared" ref="W34:AF34" si="9">SUM(W16:W33)</f>
        <v>0</v>
      </c>
      <c r="X34" s="35">
        <f t="shared" si="9"/>
        <v>0</v>
      </c>
      <c r="Y34" s="35">
        <f t="shared" si="9"/>
        <v>0</v>
      </c>
      <c r="Z34" s="35">
        <f t="shared" si="9"/>
        <v>0</v>
      </c>
      <c r="AA34" s="35">
        <f t="shared" si="9"/>
        <v>0</v>
      </c>
      <c r="AB34" s="35">
        <f t="shared" si="9"/>
        <v>0</v>
      </c>
      <c r="AC34" s="35">
        <f t="shared" si="9"/>
        <v>0</v>
      </c>
      <c r="AD34" s="35">
        <f t="shared" si="9"/>
        <v>0</v>
      </c>
      <c r="AE34" s="35">
        <f t="shared" si="9"/>
        <v>0</v>
      </c>
      <c r="AF34" s="35">
        <f t="shared" si="9"/>
        <v>0</v>
      </c>
      <c r="AG34" s="94">
        <f>SUM(W34:AF34)</f>
        <v>0</v>
      </c>
      <c r="AH34" s="101"/>
      <c r="AI34" s="103" t="str">
        <f t="shared" ca="1" si="6"/>
        <v>-</v>
      </c>
      <c r="AJ34" s="35">
        <f t="shared" ref="AJ34:AS34" si="10">SUM(AJ16:AJ33)</f>
        <v>0</v>
      </c>
      <c r="AK34" s="35">
        <f t="shared" si="10"/>
        <v>0</v>
      </c>
      <c r="AL34" s="35">
        <f t="shared" si="10"/>
        <v>0</v>
      </c>
      <c r="AM34" s="35">
        <f t="shared" si="10"/>
        <v>0</v>
      </c>
      <c r="AN34" s="35">
        <f t="shared" si="10"/>
        <v>0</v>
      </c>
      <c r="AO34" s="35">
        <f t="shared" si="10"/>
        <v>0</v>
      </c>
      <c r="AP34" s="35">
        <f t="shared" si="10"/>
        <v>0</v>
      </c>
      <c r="AQ34" s="35">
        <f t="shared" si="10"/>
        <v>0</v>
      </c>
      <c r="AR34" s="35">
        <f t="shared" si="10"/>
        <v>0</v>
      </c>
      <c r="AS34" s="35">
        <f t="shared" si="10"/>
        <v>0</v>
      </c>
      <c r="AT34" s="94">
        <f>SUM(AJ34:AS34)</f>
        <v>0</v>
      </c>
      <c r="AU34" s="103" t="str">
        <f t="shared" si="7"/>
        <v>OK</v>
      </c>
    </row>
    <row r="35" spans="1:47" ht="15" thickBot="1">
      <c r="A35" s="299" t="s">
        <v>25</v>
      </c>
      <c r="B35" s="299" t="s">
        <v>385</v>
      </c>
      <c r="C35" s="111"/>
      <c r="D35" s="104"/>
      <c r="F35" s="110" t="s">
        <v>53</v>
      </c>
      <c r="G35" s="109" t="s">
        <v>14</v>
      </c>
      <c r="H35" s="21" t="s">
        <v>15</v>
      </c>
      <c r="I35" s="22" t="s">
        <v>16</v>
      </c>
      <c r="J35" s="23" t="s">
        <v>17</v>
      </c>
      <c r="K35" s="24" t="s">
        <v>18</v>
      </c>
      <c r="L35" s="25" t="s">
        <v>19</v>
      </c>
      <c r="M35" s="26" t="s">
        <v>20</v>
      </c>
      <c r="N35" s="29" t="s">
        <v>21</v>
      </c>
      <c r="O35" s="27" t="s">
        <v>22</v>
      </c>
      <c r="P35" s="31" t="s">
        <v>23</v>
      </c>
      <c r="Q35" s="108" t="s">
        <v>29</v>
      </c>
      <c r="S35" s="110" t="s">
        <v>53</v>
      </c>
      <c r="T35" s="110" t="s">
        <v>94</v>
      </c>
      <c r="V35" s="110" t="s">
        <v>53</v>
      </c>
      <c r="W35" s="109" t="s">
        <v>14</v>
      </c>
      <c r="X35" s="21" t="s">
        <v>15</v>
      </c>
      <c r="Y35" s="22" t="s">
        <v>16</v>
      </c>
      <c r="Z35" s="23" t="s">
        <v>17</v>
      </c>
      <c r="AA35" s="24" t="s">
        <v>18</v>
      </c>
      <c r="AB35" s="25" t="s">
        <v>19</v>
      </c>
      <c r="AC35" s="26" t="s">
        <v>20</v>
      </c>
      <c r="AD35" s="29" t="s">
        <v>21</v>
      </c>
      <c r="AE35" s="27" t="s">
        <v>22</v>
      </c>
      <c r="AF35" s="31" t="s">
        <v>23</v>
      </c>
      <c r="AG35" s="108" t="s">
        <v>29</v>
      </c>
      <c r="AI35" s="110" t="s">
        <v>53</v>
      </c>
      <c r="AJ35" s="109" t="s">
        <v>5</v>
      </c>
      <c r="AK35" s="21" t="s">
        <v>6</v>
      </c>
      <c r="AL35" s="22" t="s">
        <v>7</v>
      </c>
      <c r="AM35" s="23" t="s">
        <v>8</v>
      </c>
      <c r="AN35" s="24" t="s">
        <v>9</v>
      </c>
      <c r="AO35" s="25" t="s">
        <v>116</v>
      </c>
      <c r="AP35" s="26" t="s">
        <v>117</v>
      </c>
      <c r="AQ35" s="29" t="s">
        <v>118</v>
      </c>
      <c r="AR35" s="27" t="s">
        <v>119</v>
      </c>
      <c r="AS35" s="31" t="s">
        <v>120</v>
      </c>
      <c r="AT35" s="108" t="s">
        <v>29</v>
      </c>
      <c r="AU35" s="108" t="s">
        <v>47</v>
      </c>
    </row>
    <row r="36" spans="1:47" ht="14.25">
      <c r="A36" s="300"/>
      <c r="B36" s="300"/>
      <c r="C36" s="107" t="s">
        <v>394</v>
      </c>
      <c r="D36" s="104"/>
      <c r="F36" s="103" t="s">
        <v>205</v>
      </c>
      <c r="G36" s="103"/>
      <c r="H36" s="103"/>
      <c r="I36" s="103"/>
      <c r="J36" s="103"/>
      <c r="K36" s="103"/>
      <c r="L36" s="103"/>
      <c r="M36" s="103"/>
      <c r="N36" s="103"/>
      <c r="O36" s="103"/>
      <c r="P36" s="151"/>
      <c r="Q36" s="35">
        <f t="shared" ref="Q36:Q54" si="11">SUM(G36:P36)</f>
        <v>0</v>
      </c>
      <c r="S36" s="103"/>
      <c r="T36" s="34"/>
      <c r="V36" s="103"/>
      <c r="W36" s="34"/>
      <c r="X36" s="34"/>
      <c r="Y36" s="34"/>
      <c r="Z36" s="34"/>
      <c r="AA36" s="34"/>
      <c r="AB36" s="34"/>
      <c r="AC36" s="34"/>
      <c r="AD36" s="34"/>
      <c r="AE36" s="34"/>
      <c r="AF36" s="34"/>
      <c r="AG36" s="35">
        <f t="shared" ref="AG36:AG55" si="12">SUM(W36:AF36)</f>
        <v>0</v>
      </c>
      <c r="AI36" s="103"/>
      <c r="AJ36" s="34"/>
      <c r="AK36" s="34"/>
      <c r="AL36" s="34"/>
      <c r="AM36" s="34"/>
      <c r="AN36" s="34"/>
      <c r="AO36" s="34"/>
      <c r="AP36" s="34"/>
      <c r="AQ36" s="34"/>
      <c r="AR36" s="34"/>
      <c r="AS36" s="34"/>
      <c r="AT36" s="35">
        <f t="shared" ref="AT36:AT55" si="13">SUM(AJ36:AS36)</f>
        <v>0</v>
      </c>
      <c r="AU36" s="103"/>
    </row>
    <row r="37" spans="1:47" ht="14.25">
      <c r="A37" s="300"/>
      <c r="B37" s="300"/>
      <c r="C37" s="105" t="s">
        <v>223</v>
      </c>
      <c r="D37" s="104"/>
      <c r="F37" s="103" t="s">
        <v>105</v>
      </c>
      <c r="G37" s="35">
        <f>G34</f>
        <v>0</v>
      </c>
      <c r="H37" s="35">
        <f t="shared" ref="H37:P37" si="14">H34</f>
        <v>0</v>
      </c>
      <c r="I37" s="35">
        <f t="shared" si="14"/>
        <v>0</v>
      </c>
      <c r="J37" s="35">
        <f t="shared" si="14"/>
        <v>0</v>
      </c>
      <c r="K37" s="35">
        <f t="shared" si="14"/>
        <v>0</v>
      </c>
      <c r="L37" s="35">
        <f t="shared" si="14"/>
        <v>0</v>
      </c>
      <c r="M37" s="35">
        <f t="shared" si="14"/>
        <v>0</v>
      </c>
      <c r="N37" s="35">
        <f t="shared" si="14"/>
        <v>0</v>
      </c>
      <c r="O37" s="35">
        <f t="shared" si="14"/>
        <v>0</v>
      </c>
      <c r="P37" s="35">
        <f t="shared" si="14"/>
        <v>0</v>
      </c>
      <c r="Q37" s="35">
        <f t="shared" si="11"/>
        <v>0</v>
      </c>
      <c r="S37" s="103" t="str">
        <f ca="1">$X$12</f>
        <v>-</v>
      </c>
      <c r="T37" s="34"/>
      <c r="V37" s="103" t="str">
        <f ca="1">$X$12</f>
        <v>-</v>
      </c>
      <c r="W37" s="35">
        <f t="shared" ref="W37:AF37" si="15">W34</f>
        <v>0</v>
      </c>
      <c r="X37" s="35">
        <f t="shared" si="15"/>
        <v>0</v>
      </c>
      <c r="Y37" s="35">
        <f t="shared" si="15"/>
        <v>0</v>
      </c>
      <c r="Z37" s="35">
        <f t="shared" si="15"/>
        <v>0</v>
      </c>
      <c r="AA37" s="35">
        <f t="shared" si="15"/>
        <v>0</v>
      </c>
      <c r="AB37" s="35">
        <f t="shared" si="15"/>
        <v>0</v>
      </c>
      <c r="AC37" s="35">
        <f t="shared" si="15"/>
        <v>0</v>
      </c>
      <c r="AD37" s="35">
        <f t="shared" si="15"/>
        <v>0</v>
      </c>
      <c r="AE37" s="35">
        <f t="shared" si="15"/>
        <v>0</v>
      </c>
      <c r="AF37" s="35">
        <f t="shared" si="15"/>
        <v>0</v>
      </c>
      <c r="AG37" s="35">
        <f t="shared" si="12"/>
        <v>0</v>
      </c>
      <c r="AI37" s="103" t="str">
        <f ca="1">$X$12</f>
        <v>-</v>
      </c>
      <c r="AJ37" s="35">
        <f t="shared" ref="AJ37:AS37" si="16">AJ34</f>
        <v>0</v>
      </c>
      <c r="AK37" s="35">
        <f t="shared" si="16"/>
        <v>0</v>
      </c>
      <c r="AL37" s="35">
        <f t="shared" si="16"/>
        <v>0</v>
      </c>
      <c r="AM37" s="35">
        <f t="shared" si="16"/>
        <v>0</v>
      </c>
      <c r="AN37" s="35">
        <f t="shared" si="16"/>
        <v>0</v>
      </c>
      <c r="AO37" s="35">
        <f t="shared" si="16"/>
        <v>0</v>
      </c>
      <c r="AP37" s="35">
        <f t="shared" si="16"/>
        <v>0</v>
      </c>
      <c r="AQ37" s="35">
        <f t="shared" si="16"/>
        <v>0</v>
      </c>
      <c r="AR37" s="35">
        <f t="shared" si="16"/>
        <v>0</v>
      </c>
      <c r="AS37" s="35">
        <f t="shared" si="16"/>
        <v>0</v>
      </c>
      <c r="AT37" s="35">
        <f t="shared" si="13"/>
        <v>0</v>
      </c>
      <c r="AU37" s="103" t="str">
        <f>IF(ABS(AG37-AT37)&lt;0.01,"OK","Error")</f>
        <v>OK</v>
      </c>
    </row>
    <row r="38" spans="1:47" ht="14.25">
      <c r="A38" s="300"/>
      <c r="B38" s="300"/>
      <c r="C38" s="302" t="s">
        <v>115</v>
      </c>
      <c r="D38" s="104" t="s">
        <v>206</v>
      </c>
      <c r="F38" s="103" t="s">
        <v>105</v>
      </c>
      <c r="G38" s="150"/>
      <c r="H38" s="151"/>
      <c r="I38" s="151"/>
      <c r="J38" s="151"/>
      <c r="K38" s="151"/>
      <c r="L38" s="151"/>
      <c r="M38" s="151"/>
      <c r="N38" s="151"/>
      <c r="O38" s="151"/>
      <c r="P38" s="151"/>
      <c r="Q38" s="35">
        <f t="shared" si="11"/>
        <v>0</v>
      </c>
      <c r="S38" s="103" t="str">
        <f t="shared" ref="S38:S55" ca="1" si="17">$X$12</f>
        <v>-</v>
      </c>
      <c r="T38" s="106"/>
      <c r="V38" s="103" t="str">
        <f t="shared" ref="V38:V55" ca="1" si="18">$X$12</f>
        <v>-</v>
      </c>
      <c r="W38" s="150"/>
      <c r="X38" s="151"/>
      <c r="Y38" s="151"/>
      <c r="Z38" s="151"/>
      <c r="AA38" s="151"/>
      <c r="AB38" s="151"/>
      <c r="AC38" s="151"/>
      <c r="AD38" s="151"/>
      <c r="AE38" s="151"/>
      <c r="AF38" s="151"/>
      <c r="AG38" s="35">
        <f t="shared" si="12"/>
        <v>0</v>
      </c>
      <c r="AI38" s="103" t="str">
        <f t="shared" ref="AI38:AI55" ca="1" si="19">$X$12</f>
        <v>-</v>
      </c>
      <c r="AJ38" s="150"/>
      <c r="AK38" s="151"/>
      <c r="AL38" s="151"/>
      <c r="AM38" s="151"/>
      <c r="AN38" s="151"/>
      <c r="AO38" s="151"/>
      <c r="AP38" s="151"/>
      <c r="AQ38" s="151"/>
      <c r="AR38" s="151"/>
      <c r="AS38" s="151"/>
      <c r="AT38" s="35">
        <f t="shared" si="13"/>
        <v>0</v>
      </c>
      <c r="AU38" s="103" t="str">
        <f t="shared" ref="AU38:AU55" si="20">IF(ABS(AG38-AT38)&lt;0.01,"OK","Error")</f>
        <v>OK</v>
      </c>
    </row>
    <row r="39" spans="1:47" ht="14.25">
      <c r="A39" s="300"/>
      <c r="B39" s="300"/>
      <c r="C39" s="302"/>
      <c r="D39" s="104" t="s">
        <v>207</v>
      </c>
      <c r="F39" s="103" t="s">
        <v>105</v>
      </c>
      <c r="G39" s="150"/>
      <c r="H39" s="151"/>
      <c r="I39" s="151"/>
      <c r="J39" s="151"/>
      <c r="K39" s="151"/>
      <c r="L39" s="151"/>
      <c r="M39" s="151"/>
      <c r="N39" s="151"/>
      <c r="O39" s="151"/>
      <c r="P39" s="151"/>
      <c r="Q39" s="35">
        <f t="shared" si="11"/>
        <v>0</v>
      </c>
      <c r="S39" s="103" t="str">
        <f t="shared" ca="1" si="17"/>
        <v>-</v>
      </c>
      <c r="T39" s="106"/>
      <c r="V39" s="103" t="str">
        <f t="shared" ca="1" si="18"/>
        <v>-</v>
      </c>
      <c r="W39" s="150"/>
      <c r="X39" s="151"/>
      <c r="Y39" s="151"/>
      <c r="Z39" s="151"/>
      <c r="AA39" s="151"/>
      <c r="AB39" s="151"/>
      <c r="AC39" s="151"/>
      <c r="AD39" s="151"/>
      <c r="AE39" s="151"/>
      <c r="AF39" s="151"/>
      <c r="AG39" s="35">
        <f t="shared" si="12"/>
        <v>0</v>
      </c>
      <c r="AI39" s="103" t="str">
        <f t="shared" ca="1" si="19"/>
        <v>-</v>
      </c>
      <c r="AJ39" s="150"/>
      <c r="AK39" s="151"/>
      <c r="AL39" s="151"/>
      <c r="AM39" s="151"/>
      <c r="AN39" s="151"/>
      <c r="AO39" s="151"/>
      <c r="AP39" s="151"/>
      <c r="AQ39" s="151"/>
      <c r="AR39" s="151"/>
      <c r="AS39" s="151"/>
      <c r="AT39" s="35">
        <f t="shared" si="13"/>
        <v>0</v>
      </c>
      <c r="AU39" s="103" t="str">
        <f t="shared" si="20"/>
        <v>OK</v>
      </c>
    </row>
    <row r="40" spans="1:47" ht="14.25">
      <c r="A40" s="300"/>
      <c r="B40" s="300"/>
      <c r="C40" s="302"/>
      <c r="D40" s="104" t="s">
        <v>3</v>
      </c>
      <c r="F40" s="103" t="s">
        <v>105</v>
      </c>
      <c r="G40" s="150"/>
      <c r="H40" s="151"/>
      <c r="I40" s="151"/>
      <c r="J40" s="151"/>
      <c r="K40" s="151"/>
      <c r="L40" s="151"/>
      <c r="M40" s="151"/>
      <c r="N40" s="151"/>
      <c r="O40" s="151"/>
      <c r="P40" s="151"/>
      <c r="Q40" s="35">
        <f t="shared" si="11"/>
        <v>0</v>
      </c>
      <c r="S40" s="103" t="str">
        <f t="shared" ca="1" si="17"/>
        <v>-</v>
      </c>
      <c r="T40" s="34"/>
      <c r="V40" s="103" t="str">
        <f t="shared" ca="1" si="18"/>
        <v>-</v>
      </c>
      <c r="W40" s="150"/>
      <c r="X40" s="151"/>
      <c r="Y40" s="151"/>
      <c r="Z40" s="151"/>
      <c r="AA40" s="151"/>
      <c r="AB40" s="151"/>
      <c r="AC40" s="151"/>
      <c r="AD40" s="151"/>
      <c r="AE40" s="151"/>
      <c r="AF40" s="151"/>
      <c r="AG40" s="35">
        <f t="shared" si="12"/>
        <v>0</v>
      </c>
      <c r="AI40" s="103" t="str">
        <f t="shared" ca="1" si="19"/>
        <v>-</v>
      </c>
      <c r="AJ40" s="150"/>
      <c r="AK40" s="151"/>
      <c r="AL40" s="151"/>
      <c r="AM40" s="151"/>
      <c r="AN40" s="151"/>
      <c r="AO40" s="151"/>
      <c r="AP40" s="151"/>
      <c r="AQ40" s="151"/>
      <c r="AR40" s="151"/>
      <c r="AS40" s="151"/>
      <c r="AT40" s="35">
        <f t="shared" si="13"/>
        <v>0</v>
      </c>
      <c r="AU40" s="103" t="str">
        <f t="shared" si="20"/>
        <v>OK</v>
      </c>
    </row>
    <row r="41" spans="1:47" ht="14.25">
      <c r="A41" s="300"/>
      <c r="B41" s="300"/>
      <c r="C41" s="302"/>
      <c r="D41" s="104" t="s">
        <v>114</v>
      </c>
      <c r="F41" s="103" t="s">
        <v>105</v>
      </c>
      <c r="G41" s="150"/>
      <c r="H41" s="151"/>
      <c r="I41" s="151"/>
      <c r="J41" s="151"/>
      <c r="K41" s="151"/>
      <c r="L41" s="151"/>
      <c r="M41" s="151"/>
      <c r="N41" s="151"/>
      <c r="O41" s="151"/>
      <c r="P41" s="151"/>
      <c r="Q41" s="35">
        <f t="shared" si="11"/>
        <v>0</v>
      </c>
      <c r="S41" s="103" t="str">
        <f t="shared" ca="1" si="17"/>
        <v>-</v>
      </c>
      <c r="T41" s="106"/>
      <c r="V41" s="103" t="str">
        <f t="shared" ca="1" si="18"/>
        <v>-</v>
      </c>
      <c r="W41" s="150"/>
      <c r="X41" s="151"/>
      <c r="Y41" s="151"/>
      <c r="Z41" s="151"/>
      <c r="AA41" s="151"/>
      <c r="AB41" s="151"/>
      <c r="AC41" s="151"/>
      <c r="AD41" s="151"/>
      <c r="AE41" s="151"/>
      <c r="AF41" s="151"/>
      <c r="AG41" s="35">
        <f t="shared" si="12"/>
        <v>0</v>
      </c>
      <c r="AI41" s="103" t="str">
        <f t="shared" ca="1" si="19"/>
        <v>-</v>
      </c>
      <c r="AJ41" s="150"/>
      <c r="AK41" s="151"/>
      <c r="AL41" s="151"/>
      <c r="AM41" s="151"/>
      <c r="AN41" s="151"/>
      <c r="AO41" s="151"/>
      <c r="AP41" s="151"/>
      <c r="AQ41" s="151"/>
      <c r="AR41" s="151"/>
      <c r="AS41" s="151"/>
      <c r="AT41" s="35">
        <f t="shared" si="13"/>
        <v>0</v>
      </c>
      <c r="AU41" s="103" t="str">
        <f t="shared" si="20"/>
        <v>OK</v>
      </c>
    </row>
    <row r="42" spans="1:47" ht="14.25">
      <c r="A42" s="300"/>
      <c r="B42" s="300"/>
      <c r="C42" s="302"/>
      <c r="D42" s="104" t="s">
        <v>104</v>
      </c>
      <c r="F42" s="103" t="s">
        <v>105</v>
      </c>
      <c r="G42" s="34"/>
      <c r="H42" s="34"/>
      <c r="I42" s="34"/>
      <c r="J42" s="34"/>
      <c r="K42" s="34"/>
      <c r="L42" s="34"/>
      <c r="M42" s="34"/>
      <c r="N42" s="34"/>
      <c r="O42" s="34"/>
      <c r="P42" s="34"/>
      <c r="Q42" s="35">
        <f t="shared" si="11"/>
        <v>0</v>
      </c>
      <c r="S42" s="103" t="str">
        <f t="shared" ca="1" si="17"/>
        <v>-</v>
      </c>
      <c r="T42" s="34"/>
      <c r="V42" s="103" t="str">
        <f t="shared" ca="1" si="18"/>
        <v>-</v>
      </c>
      <c r="W42" s="34"/>
      <c r="X42" s="34"/>
      <c r="Y42" s="34"/>
      <c r="Z42" s="34"/>
      <c r="AA42" s="34"/>
      <c r="AB42" s="34"/>
      <c r="AC42" s="34"/>
      <c r="AD42" s="34"/>
      <c r="AE42" s="34"/>
      <c r="AF42" s="34"/>
      <c r="AG42" s="35">
        <f t="shared" si="12"/>
        <v>0</v>
      </c>
      <c r="AI42" s="103" t="str">
        <f t="shared" ca="1" si="19"/>
        <v>-</v>
      </c>
      <c r="AJ42" s="34"/>
      <c r="AK42" s="34"/>
      <c r="AL42" s="34"/>
      <c r="AM42" s="34"/>
      <c r="AN42" s="34"/>
      <c r="AO42" s="34"/>
      <c r="AP42" s="34"/>
      <c r="AQ42" s="34"/>
      <c r="AR42" s="34"/>
      <c r="AS42" s="34"/>
      <c r="AT42" s="35">
        <f t="shared" si="13"/>
        <v>0</v>
      </c>
      <c r="AU42" s="103" t="str">
        <f t="shared" si="20"/>
        <v>OK</v>
      </c>
    </row>
    <row r="43" spans="1:47" ht="14.25">
      <c r="A43" s="300"/>
      <c r="B43" s="300"/>
      <c r="C43" s="302"/>
      <c r="D43" s="104" t="s">
        <v>113</v>
      </c>
      <c r="F43" s="103" t="s">
        <v>105</v>
      </c>
      <c r="G43" s="150"/>
      <c r="H43" s="151"/>
      <c r="I43" s="151"/>
      <c r="J43" s="151"/>
      <c r="K43" s="151"/>
      <c r="L43" s="151"/>
      <c r="M43" s="151"/>
      <c r="N43" s="151"/>
      <c r="O43" s="151"/>
      <c r="P43" s="151"/>
      <c r="Q43" s="35">
        <f t="shared" si="11"/>
        <v>0</v>
      </c>
      <c r="S43" s="103" t="str">
        <f t="shared" ca="1" si="17"/>
        <v>-</v>
      </c>
      <c r="T43" s="106"/>
      <c r="V43" s="103" t="str">
        <f t="shared" ca="1" si="18"/>
        <v>-</v>
      </c>
      <c r="W43" s="150"/>
      <c r="X43" s="151"/>
      <c r="Y43" s="151"/>
      <c r="Z43" s="151"/>
      <c r="AA43" s="151"/>
      <c r="AB43" s="151"/>
      <c r="AC43" s="151"/>
      <c r="AD43" s="151"/>
      <c r="AE43" s="151"/>
      <c r="AF43" s="151"/>
      <c r="AG43" s="35">
        <f t="shared" si="12"/>
        <v>0</v>
      </c>
      <c r="AI43" s="103" t="str">
        <f t="shared" ca="1" si="19"/>
        <v>-</v>
      </c>
      <c r="AJ43" s="150"/>
      <c r="AK43" s="151"/>
      <c r="AL43" s="151"/>
      <c r="AM43" s="151"/>
      <c r="AN43" s="151"/>
      <c r="AO43" s="151"/>
      <c r="AP43" s="151"/>
      <c r="AQ43" s="151"/>
      <c r="AR43" s="151"/>
      <c r="AS43" s="151"/>
      <c r="AT43" s="35">
        <f t="shared" si="13"/>
        <v>0</v>
      </c>
      <c r="AU43" s="103" t="str">
        <f t="shared" si="20"/>
        <v>OK</v>
      </c>
    </row>
    <row r="44" spans="1:47" ht="14.25">
      <c r="A44" s="300"/>
      <c r="B44" s="300"/>
      <c r="C44" s="302"/>
      <c r="D44" s="104" t="s">
        <v>389</v>
      </c>
      <c r="F44" s="103" t="s">
        <v>105</v>
      </c>
      <c r="G44" s="150"/>
      <c r="H44" s="151"/>
      <c r="I44" s="151"/>
      <c r="J44" s="151"/>
      <c r="K44" s="151"/>
      <c r="L44" s="151"/>
      <c r="M44" s="151"/>
      <c r="N44" s="151"/>
      <c r="O44" s="151"/>
      <c r="P44" s="151"/>
      <c r="Q44" s="35">
        <f t="shared" si="11"/>
        <v>0</v>
      </c>
      <c r="S44" s="103" t="str">
        <f t="shared" ca="1" si="17"/>
        <v>-</v>
      </c>
      <c r="T44" s="106"/>
      <c r="V44" s="103" t="str">
        <f t="shared" ca="1" si="18"/>
        <v>-</v>
      </c>
      <c r="W44" s="150"/>
      <c r="X44" s="151"/>
      <c r="Y44" s="151"/>
      <c r="Z44" s="151"/>
      <c r="AA44" s="151"/>
      <c r="AB44" s="151"/>
      <c r="AC44" s="151"/>
      <c r="AD44" s="151"/>
      <c r="AE44" s="151"/>
      <c r="AF44" s="151"/>
      <c r="AG44" s="35">
        <f t="shared" si="12"/>
        <v>0</v>
      </c>
      <c r="AI44" s="103" t="str">
        <f t="shared" ca="1" si="19"/>
        <v>-</v>
      </c>
      <c r="AJ44" s="150"/>
      <c r="AK44" s="151"/>
      <c r="AL44" s="151"/>
      <c r="AM44" s="151"/>
      <c r="AN44" s="151"/>
      <c r="AO44" s="151"/>
      <c r="AP44" s="151"/>
      <c r="AQ44" s="151"/>
      <c r="AR44" s="151"/>
      <c r="AS44" s="151"/>
      <c r="AT44" s="35">
        <f t="shared" si="13"/>
        <v>0</v>
      </c>
      <c r="AU44" s="103" t="str">
        <f t="shared" si="20"/>
        <v>OK</v>
      </c>
    </row>
    <row r="45" spans="1:47" ht="14.25">
      <c r="A45" s="300"/>
      <c r="B45" s="300"/>
      <c r="C45" s="302"/>
      <c r="D45" s="104" t="s">
        <v>112</v>
      </c>
      <c r="F45" s="103" t="s">
        <v>105</v>
      </c>
      <c r="G45" s="150"/>
      <c r="H45" s="151"/>
      <c r="I45" s="151"/>
      <c r="J45" s="151"/>
      <c r="K45" s="151"/>
      <c r="L45" s="151"/>
      <c r="M45" s="151"/>
      <c r="N45" s="151"/>
      <c r="O45" s="151"/>
      <c r="P45" s="151"/>
      <c r="Q45" s="35">
        <f t="shared" si="11"/>
        <v>0</v>
      </c>
      <c r="S45" s="103" t="str">
        <f t="shared" ca="1" si="17"/>
        <v>-</v>
      </c>
      <c r="T45" s="106"/>
      <c r="V45" s="103" t="str">
        <f t="shared" ca="1" si="18"/>
        <v>-</v>
      </c>
      <c r="W45" s="150"/>
      <c r="X45" s="151"/>
      <c r="Y45" s="151"/>
      <c r="Z45" s="151"/>
      <c r="AA45" s="151"/>
      <c r="AB45" s="151"/>
      <c r="AC45" s="151"/>
      <c r="AD45" s="151"/>
      <c r="AE45" s="151"/>
      <c r="AF45" s="151"/>
      <c r="AG45" s="35">
        <f t="shared" si="12"/>
        <v>0</v>
      </c>
      <c r="AI45" s="103" t="str">
        <f t="shared" ca="1" si="19"/>
        <v>-</v>
      </c>
      <c r="AJ45" s="150"/>
      <c r="AK45" s="151"/>
      <c r="AL45" s="151"/>
      <c r="AM45" s="151"/>
      <c r="AN45" s="151"/>
      <c r="AO45" s="151"/>
      <c r="AP45" s="151"/>
      <c r="AQ45" s="151"/>
      <c r="AR45" s="151"/>
      <c r="AS45" s="151"/>
      <c r="AT45" s="35">
        <f t="shared" si="13"/>
        <v>0</v>
      </c>
      <c r="AU45" s="103" t="str">
        <f t="shared" si="20"/>
        <v>OK</v>
      </c>
    </row>
    <row r="46" spans="1:47" ht="14.25">
      <c r="A46" s="300"/>
      <c r="B46" s="300"/>
      <c r="C46" s="302"/>
      <c r="D46" s="104" t="s">
        <v>111</v>
      </c>
      <c r="F46" s="103" t="s">
        <v>105</v>
      </c>
      <c r="G46" s="150"/>
      <c r="H46" s="151"/>
      <c r="I46" s="151"/>
      <c r="J46" s="151"/>
      <c r="K46" s="151"/>
      <c r="L46" s="151"/>
      <c r="M46" s="151"/>
      <c r="N46" s="151"/>
      <c r="O46" s="151"/>
      <c r="P46" s="151"/>
      <c r="Q46" s="35">
        <f t="shared" si="11"/>
        <v>0</v>
      </c>
      <c r="S46" s="103" t="str">
        <f t="shared" ca="1" si="17"/>
        <v>-</v>
      </c>
      <c r="T46" s="106"/>
      <c r="V46" s="103" t="str">
        <f t="shared" ca="1" si="18"/>
        <v>-</v>
      </c>
      <c r="W46" s="150"/>
      <c r="X46" s="151"/>
      <c r="Y46" s="151"/>
      <c r="Z46" s="151"/>
      <c r="AA46" s="151"/>
      <c r="AB46" s="151"/>
      <c r="AC46" s="151"/>
      <c r="AD46" s="151"/>
      <c r="AE46" s="151"/>
      <c r="AF46" s="151"/>
      <c r="AG46" s="35">
        <f t="shared" si="12"/>
        <v>0</v>
      </c>
      <c r="AI46" s="103" t="str">
        <f t="shared" ca="1" si="19"/>
        <v>-</v>
      </c>
      <c r="AJ46" s="150"/>
      <c r="AK46" s="151"/>
      <c r="AL46" s="151"/>
      <c r="AM46" s="151"/>
      <c r="AN46" s="151"/>
      <c r="AO46" s="151"/>
      <c r="AP46" s="151"/>
      <c r="AQ46" s="151"/>
      <c r="AR46" s="151"/>
      <c r="AS46" s="151"/>
      <c r="AT46" s="35">
        <f t="shared" si="13"/>
        <v>0</v>
      </c>
      <c r="AU46" s="103" t="str">
        <f t="shared" si="20"/>
        <v>OK</v>
      </c>
    </row>
    <row r="47" spans="1:47" ht="14.25">
      <c r="A47" s="300"/>
      <c r="B47" s="300"/>
      <c r="C47" s="302"/>
      <c r="D47" s="104" t="s">
        <v>390</v>
      </c>
      <c r="F47" s="103" t="s">
        <v>105</v>
      </c>
      <c r="G47" s="150"/>
      <c r="H47" s="151"/>
      <c r="I47" s="151"/>
      <c r="J47" s="151"/>
      <c r="K47" s="151"/>
      <c r="L47" s="151"/>
      <c r="M47" s="151"/>
      <c r="N47" s="151"/>
      <c r="O47" s="151"/>
      <c r="P47" s="151"/>
      <c r="Q47" s="35">
        <f t="shared" si="11"/>
        <v>0</v>
      </c>
      <c r="S47" s="103" t="str">
        <f t="shared" ca="1" si="17"/>
        <v>-</v>
      </c>
      <c r="T47" s="106"/>
      <c r="V47" s="103" t="str">
        <f t="shared" ca="1" si="18"/>
        <v>-</v>
      </c>
      <c r="W47" s="150"/>
      <c r="X47" s="151"/>
      <c r="Y47" s="151"/>
      <c r="Z47" s="151"/>
      <c r="AA47" s="151"/>
      <c r="AB47" s="151"/>
      <c r="AC47" s="151"/>
      <c r="AD47" s="151"/>
      <c r="AE47" s="151"/>
      <c r="AF47" s="151"/>
      <c r="AG47" s="35">
        <f t="shared" si="12"/>
        <v>0</v>
      </c>
      <c r="AI47" s="103" t="str">
        <f t="shared" ca="1" si="19"/>
        <v>-</v>
      </c>
      <c r="AJ47" s="150"/>
      <c r="AK47" s="151"/>
      <c r="AL47" s="151"/>
      <c r="AM47" s="151"/>
      <c r="AN47" s="151"/>
      <c r="AO47" s="151"/>
      <c r="AP47" s="151"/>
      <c r="AQ47" s="151"/>
      <c r="AR47" s="151"/>
      <c r="AS47" s="151"/>
      <c r="AT47" s="35">
        <f t="shared" si="13"/>
        <v>0</v>
      </c>
      <c r="AU47" s="103" t="str">
        <f t="shared" si="20"/>
        <v>OK</v>
      </c>
    </row>
    <row r="48" spans="1:47" ht="14.25">
      <c r="A48" s="300"/>
      <c r="B48" s="300"/>
      <c r="C48" s="302"/>
      <c r="D48" s="104" t="s">
        <v>110</v>
      </c>
      <c r="F48" s="103" t="s">
        <v>105</v>
      </c>
      <c r="G48" s="150"/>
      <c r="H48" s="151"/>
      <c r="I48" s="151"/>
      <c r="J48" s="151"/>
      <c r="K48" s="151"/>
      <c r="L48" s="151"/>
      <c r="M48" s="151"/>
      <c r="N48" s="151"/>
      <c r="O48" s="151"/>
      <c r="P48" s="151"/>
      <c r="Q48" s="35">
        <f t="shared" si="11"/>
        <v>0</v>
      </c>
      <c r="S48" s="103" t="str">
        <f t="shared" ca="1" si="17"/>
        <v>-</v>
      </c>
      <c r="T48" s="106"/>
      <c r="V48" s="103" t="str">
        <f t="shared" ca="1" si="18"/>
        <v>-</v>
      </c>
      <c r="W48" s="150"/>
      <c r="X48" s="151"/>
      <c r="Y48" s="151"/>
      <c r="Z48" s="151"/>
      <c r="AA48" s="151"/>
      <c r="AB48" s="151"/>
      <c r="AC48" s="151"/>
      <c r="AD48" s="151"/>
      <c r="AE48" s="151"/>
      <c r="AF48" s="151"/>
      <c r="AG48" s="35">
        <f t="shared" si="12"/>
        <v>0</v>
      </c>
      <c r="AI48" s="103" t="str">
        <f t="shared" ca="1" si="19"/>
        <v>-</v>
      </c>
      <c r="AJ48" s="150"/>
      <c r="AK48" s="151"/>
      <c r="AL48" s="151"/>
      <c r="AM48" s="151"/>
      <c r="AN48" s="151"/>
      <c r="AO48" s="151"/>
      <c r="AP48" s="151"/>
      <c r="AQ48" s="151"/>
      <c r="AR48" s="151"/>
      <c r="AS48" s="151"/>
      <c r="AT48" s="35">
        <f t="shared" si="13"/>
        <v>0</v>
      </c>
      <c r="AU48" s="103" t="str">
        <f t="shared" si="20"/>
        <v>OK</v>
      </c>
    </row>
    <row r="49" spans="1:47" ht="14.25">
      <c r="A49" s="300"/>
      <c r="B49" s="300"/>
      <c r="C49" s="302"/>
      <c r="D49" s="104" t="str">
        <f>D28</f>
        <v>Indirect Intervention</v>
      </c>
      <c r="F49" s="103" t="s">
        <v>105</v>
      </c>
      <c r="G49" s="150"/>
      <c r="H49" s="151"/>
      <c r="I49" s="151"/>
      <c r="J49" s="151"/>
      <c r="K49" s="151"/>
      <c r="L49" s="151"/>
      <c r="M49" s="151"/>
      <c r="N49" s="151"/>
      <c r="O49" s="151"/>
      <c r="P49" s="151"/>
      <c r="Q49" s="35">
        <f t="shared" si="11"/>
        <v>0</v>
      </c>
      <c r="S49" s="103" t="str">
        <f t="shared" ca="1" si="17"/>
        <v>-</v>
      </c>
      <c r="T49" s="106"/>
      <c r="V49" s="103" t="str">
        <f t="shared" ca="1" si="18"/>
        <v>-</v>
      </c>
      <c r="W49" s="150"/>
      <c r="X49" s="151"/>
      <c r="Y49" s="151"/>
      <c r="Z49" s="151"/>
      <c r="AA49" s="151"/>
      <c r="AB49" s="151"/>
      <c r="AC49" s="151"/>
      <c r="AD49" s="151"/>
      <c r="AE49" s="151"/>
      <c r="AF49" s="151"/>
      <c r="AG49" s="35">
        <f t="shared" si="12"/>
        <v>0</v>
      </c>
      <c r="AI49" s="103" t="str">
        <f t="shared" ca="1" si="19"/>
        <v>-</v>
      </c>
      <c r="AJ49" s="150"/>
      <c r="AK49" s="151"/>
      <c r="AL49" s="151"/>
      <c r="AM49" s="151"/>
      <c r="AN49" s="151"/>
      <c r="AO49" s="151"/>
      <c r="AP49" s="151"/>
      <c r="AQ49" s="151"/>
      <c r="AR49" s="151"/>
      <c r="AS49" s="151"/>
      <c r="AT49" s="35">
        <f t="shared" si="13"/>
        <v>0</v>
      </c>
      <c r="AU49" s="103" t="str">
        <f t="shared" si="20"/>
        <v>OK</v>
      </c>
    </row>
    <row r="50" spans="1:47" ht="14.25">
      <c r="A50" s="300"/>
      <c r="B50" s="300"/>
      <c r="C50" s="302"/>
      <c r="D50" s="104" t="s">
        <v>109</v>
      </c>
      <c r="F50" s="103" t="s">
        <v>105</v>
      </c>
      <c r="G50" s="34"/>
      <c r="H50" s="34"/>
      <c r="I50" s="34"/>
      <c r="J50" s="34"/>
      <c r="K50" s="34"/>
      <c r="L50" s="34"/>
      <c r="M50" s="34"/>
      <c r="N50" s="34"/>
      <c r="O50" s="34"/>
      <c r="P50" s="34"/>
      <c r="Q50" s="35">
        <f t="shared" si="11"/>
        <v>0</v>
      </c>
      <c r="S50" s="103" t="str">
        <f t="shared" ca="1" si="17"/>
        <v>-</v>
      </c>
      <c r="T50" s="34"/>
      <c r="V50" s="103" t="str">
        <f t="shared" ca="1" si="18"/>
        <v>-</v>
      </c>
      <c r="W50" s="34"/>
      <c r="X50" s="34"/>
      <c r="Y50" s="34"/>
      <c r="Z50" s="34"/>
      <c r="AA50" s="34"/>
      <c r="AB50" s="34"/>
      <c r="AC50" s="34"/>
      <c r="AD50" s="34"/>
      <c r="AE50" s="34"/>
      <c r="AF50" s="34"/>
      <c r="AG50" s="35">
        <f t="shared" si="12"/>
        <v>0</v>
      </c>
      <c r="AI50" s="103" t="str">
        <f t="shared" ca="1" si="19"/>
        <v>-</v>
      </c>
      <c r="AJ50" s="34"/>
      <c r="AK50" s="34"/>
      <c r="AL50" s="34"/>
      <c r="AM50" s="34"/>
      <c r="AN50" s="34"/>
      <c r="AO50" s="34"/>
      <c r="AP50" s="34"/>
      <c r="AQ50" s="34"/>
      <c r="AR50" s="34"/>
      <c r="AS50" s="34"/>
      <c r="AT50" s="35">
        <f t="shared" si="13"/>
        <v>0</v>
      </c>
      <c r="AU50" s="103" t="str">
        <f t="shared" si="20"/>
        <v>OK</v>
      </c>
    </row>
    <row r="51" spans="1:47" ht="14.25">
      <c r="A51" s="300"/>
      <c r="B51" s="300"/>
      <c r="C51" s="302"/>
      <c r="D51" s="104" t="s">
        <v>108</v>
      </c>
      <c r="F51" s="103" t="s">
        <v>105</v>
      </c>
      <c r="G51" s="34"/>
      <c r="H51" s="34"/>
      <c r="I51" s="34"/>
      <c r="J51" s="34"/>
      <c r="K51" s="34"/>
      <c r="L51" s="34"/>
      <c r="M51" s="34"/>
      <c r="N51" s="34"/>
      <c r="O51" s="34"/>
      <c r="P51" s="34"/>
      <c r="Q51" s="35">
        <f t="shared" si="11"/>
        <v>0</v>
      </c>
      <c r="S51" s="103" t="str">
        <f t="shared" ca="1" si="17"/>
        <v>-</v>
      </c>
      <c r="T51" s="34"/>
      <c r="V51" s="103" t="str">
        <f t="shared" ca="1" si="18"/>
        <v>-</v>
      </c>
      <c r="W51" s="34"/>
      <c r="X51" s="34"/>
      <c r="Y51" s="34"/>
      <c r="Z51" s="34"/>
      <c r="AA51" s="34"/>
      <c r="AB51" s="34"/>
      <c r="AC51" s="34"/>
      <c r="AD51" s="34"/>
      <c r="AE51" s="34"/>
      <c r="AF51" s="34"/>
      <c r="AG51" s="35">
        <f t="shared" si="12"/>
        <v>0</v>
      </c>
      <c r="AI51" s="103" t="str">
        <f t="shared" ca="1" si="19"/>
        <v>-</v>
      </c>
      <c r="AJ51" s="34"/>
      <c r="AK51" s="34"/>
      <c r="AL51" s="34"/>
      <c r="AM51" s="34"/>
      <c r="AN51" s="34"/>
      <c r="AO51" s="34"/>
      <c r="AP51" s="34"/>
      <c r="AQ51" s="34"/>
      <c r="AR51" s="34"/>
      <c r="AS51" s="34"/>
      <c r="AT51" s="35">
        <f t="shared" si="13"/>
        <v>0</v>
      </c>
      <c r="AU51" s="103" t="str">
        <f t="shared" si="20"/>
        <v>OK</v>
      </c>
    </row>
    <row r="52" spans="1:47" ht="14.25">
      <c r="A52" s="300"/>
      <c r="B52" s="300"/>
      <c r="C52" s="302"/>
      <c r="D52" s="104" t="s">
        <v>58</v>
      </c>
      <c r="F52" s="103" t="s">
        <v>105</v>
      </c>
      <c r="G52" s="34"/>
      <c r="H52" s="34"/>
      <c r="I52" s="34"/>
      <c r="J52" s="34"/>
      <c r="K52" s="34"/>
      <c r="L52" s="34"/>
      <c r="M52" s="34"/>
      <c r="N52" s="34"/>
      <c r="O52" s="34"/>
      <c r="P52" s="34"/>
      <c r="Q52" s="35">
        <f t="shared" si="11"/>
        <v>0</v>
      </c>
      <c r="S52" s="103" t="str">
        <f t="shared" ca="1" si="17"/>
        <v>-</v>
      </c>
      <c r="T52" s="34"/>
      <c r="V52" s="103" t="str">
        <f t="shared" ca="1" si="18"/>
        <v>-</v>
      </c>
      <c r="W52" s="34"/>
      <c r="X52" s="34"/>
      <c r="Y52" s="34"/>
      <c r="Z52" s="34"/>
      <c r="AA52" s="34"/>
      <c r="AB52" s="34"/>
      <c r="AC52" s="34"/>
      <c r="AD52" s="34"/>
      <c r="AE52" s="34"/>
      <c r="AF52" s="34"/>
      <c r="AG52" s="35">
        <f t="shared" si="12"/>
        <v>0</v>
      </c>
      <c r="AI52" s="103" t="str">
        <f t="shared" ca="1" si="19"/>
        <v>-</v>
      </c>
      <c r="AJ52" s="34"/>
      <c r="AK52" s="34"/>
      <c r="AL52" s="34"/>
      <c r="AM52" s="34"/>
      <c r="AN52" s="34"/>
      <c r="AO52" s="34"/>
      <c r="AP52" s="34"/>
      <c r="AQ52" s="34"/>
      <c r="AR52" s="34"/>
      <c r="AS52" s="34"/>
      <c r="AT52" s="35">
        <f t="shared" si="13"/>
        <v>0</v>
      </c>
      <c r="AU52" s="103" t="str">
        <f t="shared" si="20"/>
        <v>OK</v>
      </c>
    </row>
    <row r="53" spans="1:47" ht="14.25">
      <c r="A53" s="300"/>
      <c r="B53" s="300"/>
      <c r="C53" s="302"/>
      <c r="D53" s="104" t="s">
        <v>107</v>
      </c>
      <c r="F53" s="103" t="s">
        <v>105</v>
      </c>
      <c r="G53" s="34"/>
      <c r="H53" s="34"/>
      <c r="I53" s="34"/>
      <c r="J53" s="34"/>
      <c r="K53" s="34"/>
      <c r="L53" s="34"/>
      <c r="M53" s="34"/>
      <c r="N53" s="34"/>
      <c r="O53" s="34"/>
      <c r="P53" s="34"/>
      <c r="Q53" s="35">
        <f t="shared" si="11"/>
        <v>0</v>
      </c>
      <c r="S53" s="103" t="str">
        <f t="shared" ca="1" si="17"/>
        <v>-</v>
      </c>
      <c r="T53" s="34"/>
      <c r="V53" s="103" t="str">
        <f t="shared" ca="1" si="18"/>
        <v>-</v>
      </c>
      <c r="W53" s="34"/>
      <c r="X53" s="34"/>
      <c r="Y53" s="34"/>
      <c r="Z53" s="34"/>
      <c r="AA53" s="34"/>
      <c r="AB53" s="34"/>
      <c r="AC53" s="34"/>
      <c r="AD53" s="34"/>
      <c r="AE53" s="34"/>
      <c r="AF53" s="34"/>
      <c r="AG53" s="35">
        <f t="shared" si="12"/>
        <v>0</v>
      </c>
      <c r="AI53" s="103" t="str">
        <f t="shared" ca="1" si="19"/>
        <v>-</v>
      </c>
      <c r="AJ53" s="34"/>
      <c r="AK53" s="34"/>
      <c r="AL53" s="34"/>
      <c r="AM53" s="34"/>
      <c r="AN53" s="34"/>
      <c r="AO53" s="34"/>
      <c r="AP53" s="34"/>
      <c r="AQ53" s="34"/>
      <c r="AR53" s="34"/>
      <c r="AS53" s="34"/>
      <c r="AT53" s="35">
        <f t="shared" si="13"/>
        <v>0</v>
      </c>
      <c r="AU53" s="103" t="str">
        <f t="shared" si="20"/>
        <v>OK</v>
      </c>
    </row>
    <row r="54" spans="1:47" ht="14.25">
      <c r="A54" s="300"/>
      <c r="B54" s="300"/>
      <c r="C54" s="302"/>
      <c r="D54" s="104" t="s">
        <v>106</v>
      </c>
      <c r="F54" s="103" t="s">
        <v>105</v>
      </c>
      <c r="G54" s="150"/>
      <c r="H54" s="151"/>
      <c r="I54" s="151"/>
      <c r="J54" s="151"/>
      <c r="K54" s="151"/>
      <c r="L54" s="151"/>
      <c r="M54" s="151"/>
      <c r="N54" s="151"/>
      <c r="O54" s="151"/>
      <c r="P54" s="151"/>
      <c r="Q54" s="35">
        <f t="shared" si="11"/>
        <v>0</v>
      </c>
      <c r="S54" s="103" t="str">
        <f t="shared" ca="1" si="17"/>
        <v>-</v>
      </c>
      <c r="T54" s="106"/>
      <c r="V54" s="103" t="str">
        <f t="shared" ca="1" si="18"/>
        <v>-</v>
      </c>
      <c r="W54" s="150"/>
      <c r="X54" s="151"/>
      <c r="Y54" s="151"/>
      <c r="Z54" s="151"/>
      <c r="AA54" s="151"/>
      <c r="AB54" s="151"/>
      <c r="AC54" s="151"/>
      <c r="AD54" s="151"/>
      <c r="AE54" s="151"/>
      <c r="AF54" s="151"/>
      <c r="AG54" s="35">
        <f t="shared" si="12"/>
        <v>0</v>
      </c>
      <c r="AI54" s="103" t="str">
        <f t="shared" ca="1" si="19"/>
        <v>-</v>
      </c>
      <c r="AJ54" s="150"/>
      <c r="AK54" s="151"/>
      <c r="AL54" s="151"/>
      <c r="AM54" s="151"/>
      <c r="AN54" s="151"/>
      <c r="AO54" s="151"/>
      <c r="AP54" s="151"/>
      <c r="AQ54" s="151"/>
      <c r="AR54" s="151"/>
      <c r="AS54" s="151"/>
      <c r="AT54" s="35">
        <f t="shared" si="13"/>
        <v>0</v>
      </c>
      <c r="AU54" s="103" t="str">
        <f t="shared" si="20"/>
        <v>OK</v>
      </c>
    </row>
    <row r="55" spans="1:47" ht="14.25">
      <c r="A55" s="301"/>
      <c r="B55" s="301"/>
      <c r="C55" s="105" t="s">
        <v>224</v>
      </c>
      <c r="D55" s="104"/>
      <c r="F55" s="103" t="s">
        <v>105</v>
      </c>
      <c r="G55" s="35">
        <f t="shared" ref="G55:P55" si="21">SUM(G37:G54)</f>
        <v>0</v>
      </c>
      <c r="H55" s="35">
        <f t="shared" si="21"/>
        <v>0</v>
      </c>
      <c r="I55" s="35">
        <f t="shared" si="21"/>
        <v>0</v>
      </c>
      <c r="J55" s="35">
        <f t="shared" si="21"/>
        <v>0</v>
      </c>
      <c r="K55" s="35">
        <f t="shared" si="21"/>
        <v>0</v>
      </c>
      <c r="L55" s="35">
        <f t="shared" si="21"/>
        <v>0</v>
      </c>
      <c r="M55" s="35">
        <f t="shared" si="21"/>
        <v>0</v>
      </c>
      <c r="N55" s="35">
        <f t="shared" si="21"/>
        <v>0</v>
      </c>
      <c r="O55" s="35">
        <f t="shared" si="21"/>
        <v>0</v>
      </c>
      <c r="P55" s="35">
        <f t="shared" si="21"/>
        <v>0</v>
      </c>
      <c r="Q55" s="94">
        <f>SUM(G55:P55)</f>
        <v>0</v>
      </c>
      <c r="S55" s="103" t="str">
        <f t="shared" ca="1" si="17"/>
        <v>-</v>
      </c>
      <c r="T55" s="103"/>
      <c r="V55" s="103" t="str">
        <f t="shared" ca="1" si="18"/>
        <v>-</v>
      </c>
      <c r="W55" s="35">
        <f t="shared" ref="W55:AF55" si="22">SUM(W37:W54)</f>
        <v>0</v>
      </c>
      <c r="X55" s="35">
        <f t="shared" si="22"/>
        <v>0</v>
      </c>
      <c r="Y55" s="35">
        <f t="shared" si="22"/>
        <v>0</v>
      </c>
      <c r="Z55" s="35">
        <f t="shared" si="22"/>
        <v>0</v>
      </c>
      <c r="AA55" s="35">
        <f t="shared" si="22"/>
        <v>0</v>
      </c>
      <c r="AB55" s="35">
        <f t="shared" si="22"/>
        <v>0</v>
      </c>
      <c r="AC55" s="35">
        <f t="shared" si="22"/>
        <v>0</v>
      </c>
      <c r="AD55" s="35">
        <f t="shared" si="22"/>
        <v>0</v>
      </c>
      <c r="AE55" s="35">
        <f t="shared" si="22"/>
        <v>0</v>
      </c>
      <c r="AF55" s="35">
        <f t="shared" si="22"/>
        <v>0</v>
      </c>
      <c r="AG55" s="94">
        <f t="shared" si="12"/>
        <v>0</v>
      </c>
      <c r="AI55" s="103" t="str">
        <f t="shared" ca="1" si="19"/>
        <v>-</v>
      </c>
      <c r="AJ55" s="35">
        <f t="shared" ref="AJ55:AS55" si="23">SUM(AJ37:AJ54)</f>
        <v>0</v>
      </c>
      <c r="AK55" s="35">
        <f t="shared" si="23"/>
        <v>0</v>
      </c>
      <c r="AL55" s="35">
        <f t="shared" si="23"/>
        <v>0</v>
      </c>
      <c r="AM55" s="35">
        <f t="shared" si="23"/>
        <v>0</v>
      </c>
      <c r="AN55" s="35">
        <f t="shared" si="23"/>
        <v>0</v>
      </c>
      <c r="AO55" s="35">
        <f t="shared" si="23"/>
        <v>0</v>
      </c>
      <c r="AP55" s="35">
        <f t="shared" si="23"/>
        <v>0</v>
      </c>
      <c r="AQ55" s="35">
        <f t="shared" si="23"/>
        <v>0</v>
      </c>
      <c r="AR55" s="35">
        <f t="shared" si="23"/>
        <v>0</v>
      </c>
      <c r="AS55" s="35">
        <f t="shared" si="23"/>
        <v>0</v>
      </c>
      <c r="AT55" s="94">
        <f t="shared" si="13"/>
        <v>0</v>
      </c>
      <c r="AU55" s="103" t="str">
        <f t="shared" si="20"/>
        <v>OK</v>
      </c>
    </row>
  </sheetData>
  <mergeCells count="6">
    <mergeCell ref="A14:A34"/>
    <mergeCell ref="A35:A55"/>
    <mergeCell ref="B14:B34"/>
    <mergeCell ref="C17:C33"/>
    <mergeCell ref="B35:B55"/>
    <mergeCell ref="C38:C54"/>
  </mergeCell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tabColor rgb="FF7030A0"/>
  </sheetPr>
  <dimension ref="A1:AU55"/>
  <sheetViews>
    <sheetView workbookViewId="0"/>
  </sheetViews>
  <sheetFormatPr defaultColWidth="9" defaultRowHeight="12.75"/>
  <cols>
    <col min="1" max="2" width="3.42578125" style="101" customWidth="1"/>
    <col min="3" max="3" width="51.28515625" style="101" bestFit="1" customWidth="1"/>
    <col min="4" max="4" width="46.5703125" style="101" bestFit="1" customWidth="1"/>
    <col min="5" max="5" width="1" style="101" customWidth="1"/>
    <col min="6" max="6" width="6.28515625" style="102" customWidth="1"/>
    <col min="7" max="17" width="9" style="101"/>
    <col min="18" max="18" width="1" style="101" customWidth="1"/>
    <col min="19" max="19" width="6.28515625" style="102" customWidth="1"/>
    <col min="20" max="20" width="9" style="101"/>
    <col min="21" max="21" width="1" style="101" customWidth="1"/>
    <col min="22" max="22" width="6.28515625" style="102" customWidth="1"/>
    <col min="23" max="33" width="9" style="101"/>
    <col min="34" max="34" width="1" style="101" customWidth="1"/>
    <col min="35" max="35" width="6.28515625" style="102" customWidth="1"/>
    <col min="36" max="46" width="9" style="101"/>
    <col min="47" max="47" width="9.42578125" style="101" bestFit="1" customWidth="1"/>
    <col min="48" max="16384" width="9" style="101"/>
  </cols>
  <sheetData>
    <row r="1" spans="1:47" ht="24.75">
      <c r="A1" s="1" t="str">
        <f>N0_Cover!A1</f>
        <v>RIIO-2 Business Plan Data Template</v>
      </c>
      <c r="B1" s="1"/>
      <c r="C1" s="2"/>
      <c r="D1" s="2"/>
      <c r="E1" s="2"/>
      <c r="F1" s="73"/>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row>
    <row r="2" spans="1:47" ht="22.5">
      <c r="A2" s="1" t="str">
        <f>N0_Cover!$B$12</f>
        <v>Scottish Power Transmission</v>
      </c>
      <c r="B2" s="1"/>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row>
    <row r="3" spans="1:47" ht="19.5">
      <c r="A3" s="5" t="str">
        <f>"Workbook " &amp; N0_Cover!$B$12</f>
        <v>Workbook Scottish Power Transmission</v>
      </c>
      <c r="B3" s="5"/>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row>
    <row r="4" spans="1:47" ht="18">
      <c r="A4" s="7" t="str">
        <f>"Submission Version " &amp; N0_Cover!$B$15 &amp; " - Submitted on " &amp; TEXT(N0_Cover!$B$16,"dd mmm yyyy")</f>
        <v>Submission Version 3.0 - Submitted on 09 Dec 2019</v>
      </c>
      <c r="B4" s="7"/>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row>
    <row r="5" spans="1:47" ht="18">
      <c r="A5" s="7" t="str">
        <f>"Template Version: " &amp; N0_Cover!$B$11</f>
        <v>Template Version: v3.0</v>
      </c>
      <c r="B5" s="7"/>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row>
    <row r="6" spans="1:47" ht="19.5">
      <c r="A6" s="5" t="str">
        <f ca="1">"Sheet: " &amp;VLOOKUP(RIGHT(CELL("filename",A1),LEN(CELL("filename",A1))-FIND("]",CELL("filename",A1))),'N0.1_Contents'!$A$11:$B$87,2,FALSE)</f>
        <v>Sheet: N3.32 No entry required</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row>
    <row r="7" spans="1:47" ht="18">
      <c r="A7" s="7" t="str">
        <f>"Prices Base: " &amp; 'N0.5_Data_Constants'!C13</f>
        <v>Prices Base: 2018/19</v>
      </c>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row>
    <row r="8" spans="1:47" s="168" customFormat="1">
      <c r="A8" s="171" t="str">
        <f ca="1">"Error Checks: " &amp; IF(ISERROR(MATCH("Error",$A$9:$AU$9,0)),"OK","Error")</f>
        <v>Error Checks: OK</v>
      </c>
      <c r="B8" s="171"/>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row>
    <row r="9" spans="1:47" s="168" customFormat="1">
      <c r="A9" s="173" t="str">
        <f t="shared" ref="A9:AU9" ca="1" si="0">IF(ISERROR(MATCH("Error",A10:A55,0)),"-","Error")</f>
        <v>-</v>
      </c>
      <c r="B9" s="173" t="str">
        <f t="shared" si="0"/>
        <v>-</v>
      </c>
      <c r="C9" s="173" t="str">
        <f t="shared" si="0"/>
        <v>-</v>
      </c>
      <c r="D9" s="173" t="str">
        <f t="shared" si="0"/>
        <v>-</v>
      </c>
      <c r="E9" s="173" t="str">
        <f t="shared" si="0"/>
        <v>-</v>
      </c>
      <c r="F9" s="173" t="str">
        <f t="shared" si="0"/>
        <v>-</v>
      </c>
      <c r="G9" s="173" t="str">
        <f t="shared" si="0"/>
        <v>-</v>
      </c>
      <c r="H9" s="173" t="str">
        <f t="shared" si="0"/>
        <v>-</v>
      </c>
      <c r="I9" s="173" t="str">
        <f t="shared" si="0"/>
        <v>-</v>
      </c>
      <c r="J9" s="173" t="str">
        <f t="shared" si="0"/>
        <v>-</v>
      </c>
      <c r="K9" s="173" t="str">
        <f t="shared" si="0"/>
        <v>-</v>
      </c>
      <c r="L9" s="173" t="str">
        <f t="shared" si="0"/>
        <v>-</v>
      </c>
      <c r="M9" s="173" t="str">
        <f t="shared" si="0"/>
        <v>-</v>
      </c>
      <c r="N9" s="173" t="str">
        <f t="shared" si="0"/>
        <v>-</v>
      </c>
      <c r="O9" s="173" t="str">
        <f t="shared" si="0"/>
        <v>-</v>
      </c>
      <c r="P9" s="173" t="str">
        <f t="shared" si="0"/>
        <v>-</v>
      </c>
      <c r="Q9" s="173" t="str">
        <f t="shared" si="0"/>
        <v>-</v>
      </c>
      <c r="R9" s="173" t="str">
        <f t="shared" si="0"/>
        <v>-</v>
      </c>
      <c r="S9" s="173" t="str">
        <f t="shared" ca="1" si="0"/>
        <v>-</v>
      </c>
      <c r="T9" s="173" t="str">
        <f t="shared" si="0"/>
        <v>-</v>
      </c>
      <c r="U9" s="173" t="str">
        <f t="shared" si="0"/>
        <v>-</v>
      </c>
      <c r="V9" s="173" t="str">
        <f t="shared" ca="1" si="0"/>
        <v>-</v>
      </c>
      <c r="W9" s="173" t="str">
        <f t="shared" si="0"/>
        <v>-</v>
      </c>
      <c r="X9" s="173" t="str">
        <f t="shared" ca="1" si="0"/>
        <v>-</v>
      </c>
      <c r="Y9" s="173" t="str">
        <f t="shared" si="0"/>
        <v>-</v>
      </c>
      <c r="Z9" s="173" t="str">
        <f t="shared" si="0"/>
        <v>-</v>
      </c>
      <c r="AA9" s="173" t="str">
        <f t="shared" si="0"/>
        <v>-</v>
      </c>
      <c r="AB9" s="173" t="str">
        <f t="shared" si="0"/>
        <v>-</v>
      </c>
      <c r="AC9" s="173" t="str">
        <f t="shared" si="0"/>
        <v>-</v>
      </c>
      <c r="AD9" s="173" t="str">
        <f t="shared" si="0"/>
        <v>-</v>
      </c>
      <c r="AE9" s="173" t="str">
        <f t="shared" si="0"/>
        <v>-</v>
      </c>
      <c r="AF9" s="173" t="str">
        <f t="shared" si="0"/>
        <v>-</v>
      </c>
      <c r="AG9" s="173" t="str">
        <f t="shared" si="0"/>
        <v>-</v>
      </c>
      <c r="AH9" s="173" t="str">
        <f t="shared" si="0"/>
        <v>-</v>
      </c>
      <c r="AI9" s="173" t="str">
        <f t="shared" ca="1" si="0"/>
        <v>-</v>
      </c>
      <c r="AJ9" s="173" t="str">
        <f t="shared" si="0"/>
        <v>-</v>
      </c>
      <c r="AK9" s="173" t="str">
        <f t="shared" si="0"/>
        <v>-</v>
      </c>
      <c r="AL9" s="173" t="str">
        <f t="shared" si="0"/>
        <v>-</v>
      </c>
      <c r="AM9" s="173" t="str">
        <f t="shared" si="0"/>
        <v>-</v>
      </c>
      <c r="AN9" s="173" t="str">
        <f t="shared" si="0"/>
        <v>-</v>
      </c>
      <c r="AO9" s="173" t="str">
        <f t="shared" si="0"/>
        <v>-</v>
      </c>
      <c r="AP9" s="173" t="str">
        <f t="shared" si="0"/>
        <v>-</v>
      </c>
      <c r="AQ9" s="173" t="str">
        <f t="shared" si="0"/>
        <v>-</v>
      </c>
      <c r="AR9" s="173" t="str">
        <f t="shared" si="0"/>
        <v>-</v>
      </c>
      <c r="AS9" s="173" t="str">
        <f t="shared" si="0"/>
        <v>-</v>
      </c>
      <c r="AT9" s="173" t="str">
        <f t="shared" si="0"/>
        <v>-</v>
      </c>
      <c r="AU9" s="173" t="str">
        <f t="shared" si="0"/>
        <v>-</v>
      </c>
    </row>
    <row r="12" spans="1:47" ht="19.5">
      <c r="A12" s="11" t="str">
        <f ca="1">SUBSTITUTE(VLOOKUP(RIGHT(CELL("filename",A1),LEN(CELL("filename",A1))-FIND("]",CELL("filename",A1))),'N0.1_Contents'!$A$11:$B$87,2,FALSE), LEFT(VLOOKUP(RIGHT(CELL("filename",A1),LEN(CELL("filename",A1))-FIND("]",CELL("filename",A1))),'N0.1_Contents'!$A$11:$B$87,2,FALSE),FIND(" ",VLOOKUP(RIGHT(CELL("filename",A1),LEN(CELL("filename",A1))-FIND("]",CELL("filename",A1))),'N0.1_Contents'!$A$11:$B$87,2,FALSE))),"")</f>
        <v>No entry required</v>
      </c>
      <c r="B12" s="11"/>
      <c r="D12"/>
      <c r="F12" s="11" t="s">
        <v>0</v>
      </c>
      <c r="S12" s="11" t="s">
        <v>2</v>
      </c>
      <c r="W12" s="190" t="s">
        <v>331</v>
      </c>
      <c r="X12" s="189" t="str">
        <f ca="1">VLOOKUP(A12, 'N0.6_Lookup_References'!A14:B50, 2, FALSE)</f>
        <v>-</v>
      </c>
      <c r="AI12" s="11"/>
    </row>
    <row r="13" spans="1:47" ht="15">
      <c r="C13" s="12"/>
      <c r="D13"/>
      <c r="S13" s="124" t="s">
        <v>152</v>
      </c>
      <c r="V13" s="124" t="s">
        <v>150</v>
      </c>
      <c r="AI13" s="124" t="s">
        <v>151</v>
      </c>
    </row>
    <row r="14" spans="1:47" s="112" customFormat="1" ht="13.9" customHeight="1" thickBot="1">
      <c r="A14" s="297" t="s">
        <v>24</v>
      </c>
      <c r="B14" s="299" t="s">
        <v>384</v>
      </c>
      <c r="C14" s="111"/>
      <c r="D14" s="104"/>
      <c r="E14" s="101"/>
      <c r="F14" s="110" t="s">
        <v>53</v>
      </c>
      <c r="G14" s="109" t="s">
        <v>14</v>
      </c>
      <c r="H14" s="21" t="s">
        <v>15</v>
      </c>
      <c r="I14" s="22" t="s">
        <v>16</v>
      </c>
      <c r="J14" s="23" t="s">
        <v>17</v>
      </c>
      <c r="K14" s="24" t="s">
        <v>18</v>
      </c>
      <c r="L14" s="25" t="s">
        <v>19</v>
      </c>
      <c r="M14" s="26" t="s">
        <v>20</v>
      </c>
      <c r="N14" s="29" t="s">
        <v>21</v>
      </c>
      <c r="O14" s="27" t="s">
        <v>22</v>
      </c>
      <c r="P14" s="31" t="s">
        <v>23</v>
      </c>
      <c r="Q14" s="108" t="s">
        <v>29</v>
      </c>
      <c r="R14" s="101"/>
      <c r="S14" s="110" t="s">
        <v>53</v>
      </c>
      <c r="T14" s="110" t="s">
        <v>94</v>
      </c>
      <c r="U14" s="101"/>
      <c r="V14" s="110" t="s">
        <v>53</v>
      </c>
      <c r="W14" s="109" t="s">
        <v>14</v>
      </c>
      <c r="X14" s="21" t="s">
        <v>15</v>
      </c>
      <c r="Y14" s="22" t="s">
        <v>16</v>
      </c>
      <c r="Z14" s="23" t="s">
        <v>17</v>
      </c>
      <c r="AA14" s="24" t="s">
        <v>18</v>
      </c>
      <c r="AB14" s="25" t="s">
        <v>19</v>
      </c>
      <c r="AC14" s="26" t="s">
        <v>20</v>
      </c>
      <c r="AD14" s="29" t="s">
        <v>21</v>
      </c>
      <c r="AE14" s="27" t="s">
        <v>22</v>
      </c>
      <c r="AF14" s="31" t="s">
        <v>23</v>
      </c>
      <c r="AG14" s="108" t="s">
        <v>29</v>
      </c>
      <c r="AH14" s="101"/>
      <c r="AI14" s="110" t="s">
        <v>53</v>
      </c>
      <c r="AJ14" s="109" t="s">
        <v>5</v>
      </c>
      <c r="AK14" s="21" t="s">
        <v>6</v>
      </c>
      <c r="AL14" s="22" t="s">
        <v>7</v>
      </c>
      <c r="AM14" s="23" t="s">
        <v>8</v>
      </c>
      <c r="AN14" s="24" t="s">
        <v>9</v>
      </c>
      <c r="AO14" s="25" t="s">
        <v>116</v>
      </c>
      <c r="AP14" s="26" t="s">
        <v>117</v>
      </c>
      <c r="AQ14" s="29" t="s">
        <v>118</v>
      </c>
      <c r="AR14" s="27" t="s">
        <v>119</v>
      </c>
      <c r="AS14" s="31" t="s">
        <v>120</v>
      </c>
      <c r="AT14" s="108" t="s">
        <v>29</v>
      </c>
      <c r="AU14" s="108" t="s">
        <v>47</v>
      </c>
    </row>
    <row r="15" spans="1:47" s="112" customFormat="1" ht="14.25" customHeight="1">
      <c r="A15" s="298"/>
      <c r="B15" s="300"/>
      <c r="C15" s="107" t="s">
        <v>383</v>
      </c>
      <c r="D15" s="104"/>
      <c r="E15" s="101"/>
      <c r="F15" s="103" t="s">
        <v>205</v>
      </c>
      <c r="G15" s="34"/>
      <c r="H15" s="34"/>
      <c r="I15" s="34"/>
      <c r="J15" s="34"/>
      <c r="K15" s="34"/>
      <c r="L15" s="34"/>
      <c r="M15" s="34"/>
      <c r="N15" s="34"/>
      <c r="O15" s="34"/>
      <c r="P15" s="34"/>
      <c r="Q15" s="35">
        <f t="shared" ref="Q15:Q34" si="1">SUM(G15:P15)</f>
        <v>0</v>
      </c>
      <c r="R15" s="101"/>
      <c r="S15" s="103"/>
      <c r="T15" s="34"/>
      <c r="U15" s="101"/>
      <c r="V15" s="103"/>
      <c r="W15" s="34"/>
      <c r="X15" s="34"/>
      <c r="Y15" s="34"/>
      <c r="Z15" s="34"/>
      <c r="AA15" s="34"/>
      <c r="AB15" s="34"/>
      <c r="AC15" s="34"/>
      <c r="AD15" s="34"/>
      <c r="AE15" s="34"/>
      <c r="AF15" s="34"/>
      <c r="AG15" s="35">
        <f t="shared" ref="AG15:AG33" si="2">SUM(W15:AF15)</f>
        <v>0</v>
      </c>
      <c r="AH15" s="101"/>
      <c r="AI15" s="103"/>
      <c r="AJ15" s="34"/>
      <c r="AK15" s="34"/>
      <c r="AL15" s="34"/>
      <c r="AM15" s="34"/>
      <c r="AN15" s="34"/>
      <c r="AO15" s="34"/>
      <c r="AP15" s="34"/>
      <c r="AQ15" s="34"/>
      <c r="AR15" s="34"/>
      <c r="AS15" s="34"/>
      <c r="AT15" s="35">
        <f t="shared" ref="AT15:AT33" si="3">SUM(AJ15:AS15)</f>
        <v>0</v>
      </c>
      <c r="AU15" s="103"/>
    </row>
    <row r="16" spans="1:47" s="112" customFormat="1" ht="14.25">
      <c r="A16" s="298"/>
      <c r="B16" s="300"/>
      <c r="C16" s="105" t="s">
        <v>554</v>
      </c>
      <c r="D16" s="104"/>
      <c r="E16" s="101"/>
      <c r="F16" s="103" t="s">
        <v>105</v>
      </c>
      <c r="G16" s="150"/>
      <c r="H16" s="151"/>
      <c r="I16" s="151"/>
      <c r="J16" s="151"/>
      <c r="K16" s="151"/>
      <c r="L16" s="151"/>
      <c r="M16" s="151"/>
      <c r="N16" s="151"/>
      <c r="O16" s="151"/>
      <c r="P16" s="151"/>
      <c r="Q16" s="35">
        <f t="shared" si="1"/>
        <v>0</v>
      </c>
      <c r="R16" s="101"/>
      <c r="S16" s="103" t="str">
        <f ca="1">$X$12</f>
        <v>-</v>
      </c>
      <c r="T16" s="34"/>
      <c r="U16" s="101"/>
      <c r="V16" s="103" t="str">
        <f ca="1">$X$12</f>
        <v>-</v>
      </c>
      <c r="W16" s="150"/>
      <c r="X16" s="151"/>
      <c r="Y16" s="151"/>
      <c r="Z16" s="151"/>
      <c r="AA16" s="151"/>
      <c r="AB16" s="151"/>
      <c r="AC16" s="151"/>
      <c r="AD16" s="151"/>
      <c r="AE16" s="151"/>
      <c r="AF16" s="151"/>
      <c r="AG16" s="35">
        <f t="shared" si="2"/>
        <v>0</v>
      </c>
      <c r="AH16" s="101"/>
      <c r="AI16" s="103" t="str">
        <f ca="1">$X$12</f>
        <v>-</v>
      </c>
      <c r="AJ16" s="150"/>
      <c r="AK16" s="151"/>
      <c r="AL16" s="151"/>
      <c r="AM16" s="151"/>
      <c r="AN16" s="151"/>
      <c r="AO16" s="151"/>
      <c r="AP16" s="151"/>
      <c r="AQ16" s="151"/>
      <c r="AR16" s="151"/>
      <c r="AS16" s="151"/>
      <c r="AT16" s="35">
        <f t="shared" si="3"/>
        <v>0</v>
      </c>
      <c r="AU16" s="103" t="str">
        <f>IF(ABS(AG16-AT16)&lt;0.01,"OK","Error")</f>
        <v>OK</v>
      </c>
    </row>
    <row r="17" spans="1:47" s="112" customFormat="1" ht="14.25">
      <c r="A17" s="298"/>
      <c r="B17" s="300"/>
      <c r="C17" s="302" t="s">
        <v>115</v>
      </c>
      <c r="D17" s="104" t="s">
        <v>206</v>
      </c>
      <c r="E17" s="101"/>
      <c r="F17" s="103" t="s">
        <v>105</v>
      </c>
      <c r="G17" s="150"/>
      <c r="H17" s="151"/>
      <c r="I17" s="151"/>
      <c r="J17" s="151"/>
      <c r="K17" s="151"/>
      <c r="L17" s="151"/>
      <c r="M17" s="151"/>
      <c r="N17" s="151"/>
      <c r="O17" s="151"/>
      <c r="P17" s="151"/>
      <c r="Q17" s="35">
        <f t="shared" si="1"/>
        <v>0</v>
      </c>
      <c r="R17" s="101"/>
      <c r="S17" s="103" t="str">
        <f t="shared" ref="S17:S34" ca="1" si="4">$X$12</f>
        <v>-</v>
      </c>
      <c r="T17" s="106"/>
      <c r="U17" s="101"/>
      <c r="V17" s="103" t="str">
        <f t="shared" ref="V17:V34" ca="1" si="5">$X$12</f>
        <v>-</v>
      </c>
      <c r="W17" s="150"/>
      <c r="X17" s="151"/>
      <c r="Y17" s="151"/>
      <c r="Z17" s="151"/>
      <c r="AA17" s="151"/>
      <c r="AB17" s="151"/>
      <c r="AC17" s="151"/>
      <c r="AD17" s="151"/>
      <c r="AE17" s="151"/>
      <c r="AF17" s="151"/>
      <c r="AG17" s="35">
        <f t="shared" si="2"/>
        <v>0</v>
      </c>
      <c r="AH17" s="101"/>
      <c r="AI17" s="103" t="str">
        <f t="shared" ref="AI17:AI34" ca="1" si="6">$X$12</f>
        <v>-</v>
      </c>
      <c r="AJ17" s="150"/>
      <c r="AK17" s="151"/>
      <c r="AL17" s="151"/>
      <c r="AM17" s="151"/>
      <c r="AN17" s="151"/>
      <c r="AO17" s="151"/>
      <c r="AP17" s="151"/>
      <c r="AQ17" s="151"/>
      <c r="AR17" s="151"/>
      <c r="AS17" s="151"/>
      <c r="AT17" s="35">
        <f t="shared" si="3"/>
        <v>0</v>
      </c>
      <c r="AU17" s="103" t="str">
        <f t="shared" ref="AU17:AU34" si="7">IF(ABS(AG17-AT17)&lt;0.01,"OK","Error")</f>
        <v>OK</v>
      </c>
    </row>
    <row r="18" spans="1:47" s="112" customFormat="1" ht="14.25">
      <c r="A18" s="298"/>
      <c r="B18" s="300"/>
      <c r="C18" s="302"/>
      <c r="D18" s="104" t="s">
        <v>207</v>
      </c>
      <c r="E18" s="101"/>
      <c r="F18" s="103" t="s">
        <v>105</v>
      </c>
      <c r="G18" s="150"/>
      <c r="H18" s="151"/>
      <c r="I18" s="151"/>
      <c r="J18" s="151"/>
      <c r="K18" s="151"/>
      <c r="L18" s="151"/>
      <c r="M18" s="151"/>
      <c r="N18" s="151"/>
      <c r="O18" s="151"/>
      <c r="P18" s="151"/>
      <c r="Q18" s="35">
        <f t="shared" si="1"/>
        <v>0</v>
      </c>
      <c r="R18" s="101"/>
      <c r="S18" s="103" t="str">
        <f t="shared" ca="1" si="4"/>
        <v>-</v>
      </c>
      <c r="T18" s="106"/>
      <c r="U18" s="101"/>
      <c r="V18" s="103" t="str">
        <f t="shared" ca="1" si="5"/>
        <v>-</v>
      </c>
      <c r="W18" s="150"/>
      <c r="X18" s="151"/>
      <c r="Y18" s="151"/>
      <c r="Z18" s="151"/>
      <c r="AA18" s="151"/>
      <c r="AB18" s="151"/>
      <c r="AC18" s="151"/>
      <c r="AD18" s="151"/>
      <c r="AE18" s="151"/>
      <c r="AF18" s="151"/>
      <c r="AG18" s="35">
        <f t="shared" si="2"/>
        <v>0</v>
      </c>
      <c r="AH18" s="101"/>
      <c r="AI18" s="103" t="str">
        <f t="shared" ca="1" si="6"/>
        <v>-</v>
      </c>
      <c r="AJ18" s="150"/>
      <c r="AK18" s="151"/>
      <c r="AL18" s="151"/>
      <c r="AM18" s="151"/>
      <c r="AN18" s="151"/>
      <c r="AO18" s="151"/>
      <c r="AP18" s="151"/>
      <c r="AQ18" s="151"/>
      <c r="AR18" s="151"/>
      <c r="AS18" s="151"/>
      <c r="AT18" s="35">
        <f t="shared" si="3"/>
        <v>0</v>
      </c>
      <c r="AU18" s="103" t="str">
        <f t="shared" si="7"/>
        <v>OK</v>
      </c>
    </row>
    <row r="19" spans="1:47" s="112" customFormat="1" ht="14.25">
      <c r="A19" s="298"/>
      <c r="B19" s="300"/>
      <c r="C19" s="302"/>
      <c r="D19" s="104" t="s">
        <v>3</v>
      </c>
      <c r="E19" s="101"/>
      <c r="F19" s="103" t="s">
        <v>105</v>
      </c>
      <c r="G19" s="150"/>
      <c r="H19" s="151"/>
      <c r="I19" s="151"/>
      <c r="J19" s="151"/>
      <c r="K19" s="151"/>
      <c r="L19" s="151"/>
      <c r="M19" s="151"/>
      <c r="N19" s="151"/>
      <c r="O19" s="151"/>
      <c r="P19" s="151"/>
      <c r="Q19" s="35">
        <f t="shared" si="1"/>
        <v>0</v>
      </c>
      <c r="R19" s="101"/>
      <c r="S19" s="103" t="str">
        <f t="shared" ca="1" si="4"/>
        <v>-</v>
      </c>
      <c r="T19" s="34"/>
      <c r="U19" s="101"/>
      <c r="V19" s="103" t="str">
        <f t="shared" ca="1" si="5"/>
        <v>-</v>
      </c>
      <c r="W19" s="150"/>
      <c r="X19" s="151"/>
      <c r="Y19" s="151"/>
      <c r="Z19" s="151"/>
      <c r="AA19" s="151"/>
      <c r="AB19" s="151"/>
      <c r="AC19" s="151"/>
      <c r="AD19" s="151"/>
      <c r="AE19" s="151"/>
      <c r="AF19" s="151"/>
      <c r="AG19" s="35">
        <f t="shared" si="2"/>
        <v>0</v>
      </c>
      <c r="AH19" s="101"/>
      <c r="AI19" s="103" t="str">
        <f t="shared" ca="1" si="6"/>
        <v>-</v>
      </c>
      <c r="AJ19" s="150"/>
      <c r="AK19" s="151"/>
      <c r="AL19" s="151"/>
      <c r="AM19" s="151"/>
      <c r="AN19" s="151"/>
      <c r="AO19" s="151"/>
      <c r="AP19" s="151"/>
      <c r="AQ19" s="151"/>
      <c r="AR19" s="151"/>
      <c r="AS19" s="151"/>
      <c r="AT19" s="35">
        <f t="shared" si="3"/>
        <v>0</v>
      </c>
      <c r="AU19" s="103" t="str">
        <f t="shared" si="7"/>
        <v>OK</v>
      </c>
    </row>
    <row r="20" spans="1:47" s="112" customFormat="1" ht="14.25">
      <c r="A20" s="298"/>
      <c r="B20" s="300"/>
      <c r="C20" s="302"/>
      <c r="D20" s="104" t="s">
        <v>114</v>
      </c>
      <c r="E20" s="101"/>
      <c r="F20" s="103" t="s">
        <v>105</v>
      </c>
      <c r="G20" s="150"/>
      <c r="H20" s="151"/>
      <c r="I20" s="151"/>
      <c r="J20" s="151"/>
      <c r="K20" s="151"/>
      <c r="L20" s="151"/>
      <c r="M20" s="151"/>
      <c r="N20" s="151"/>
      <c r="O20" s="151"/>
      <c r="P20" s="151"/>
      <c r="Q20" s="35">
        <f t="shared" si="1"/>
        <v>0</v>
      </c>
      <c r="R20" s="101"/>
      <c r="S20" s="103" t="str">
        <f t="shared" ca="1" si="4"/>
        <v>-</v>
      </c>
      <c r="T20" s="106"/>
      <c r="U20" s="101"/>
      <c r="V20" s="103" t="str">
        <f t="shared" ca="1" si="5"/>
        <v>-</v>
      </c>
      <c r="W20" s="150"/>
      <c r="X20" s="151"/>
      <c r="Y20" s="151"/>
      <c r="Z20" s="151"/>
      <c r="AA20" s="151"/>
      <c r="AB20" s="151"/>
      <c r="AC20" s="151"/>
      <c r="AD20" s="151"/>
      <c r="AE20" s="151"/>
      <c r="AF20" s="151"/>
      <c r="AG20" s="35">
        <f t="shared" si="2"/>
        <v>0</v>
      </c>
      <c r="AH20" s="101"/>
      <c r="AI20" s="103" t="str">
        <f t="shared" ca="1" si="6"/>
        <v>-</v>
      </c>
      <c r="AJ20" s="150"/>
      <c r="AK20" s="151"/>
      <c r="AL20" s="151"/>
      <c r="AM20" s="151"/>
      <c r="AN20" s="151"/>
      <c r="AO20" s="151"/>
      <c r="AP20" s="151"/>
      <c r="AQ20" s="151"/>
      <c r="AR20" s="151"/>
      <c r="AS20" s="151"/>
      <c r="AT20" s="35">
        <f t="shared" si="3"/>
        <v>0</v>
      </c>
      <c r="AU20" s="103" t="str">
        <f t="shared" si="7"/>
        <v>OK</v>
      </c>
    </row>
    <row r="21" spans="1:47" s="112" customFormat="1" ht="14.25">
      <c r="A21" s="298"/>
      <c r="B21" s="300"/>
      <c r="C21" s="302"/>
      <c r="D21" s="104" t="s">
        <v>104</v>
      </c>
      <c r="E21" s="101"/>
      <c r="F21" s="103" t="s">
        <v>105</v>
      </c>
      <c r="G21" s="34"/>
      <c r="H21" s="34"/>
      <c r="I21" s="34"/>
      <c r="J21" s="34"/>
      <c r="K21" s="34"/>
      <c r="L21" s="34"/>
      <c r="M21" s="34"/>
      <c r="N21" s="34"/>
      <c r="O21" s="34"/>
      <c r="P21" s="34"/>
      <c r="Q21" s="35">
        <f t="shared" si="1"/>
        <v>0</v>
      </c>
      <c r="R21" s="101"/>
      <c r="S21" s="103" t="str">
        <f t="shared" ca="1" si="4"/>
        <v>-</v>
      </c>
      <c r="T21" s="34"/>
      <c r="U21" s="101"/>
      <c r="V21" s="103" t="str">
        <f t="shared" ca="1" si="5"/>
        <v>-</v>
      </c>
      <c r="W21" s="34"/>
      <c r="X21" s="34"/>
      <c r="Y21" s="34"/>
      <c r="Z21" s="34"/>
      <c r="AA21" s="34"/>
      <c r="AB21" s="34"/>
      <c r="AC21" s="34"/>
      <c r="AD21" s="34"/>
      <c r="AE21" s="34"/>
      <c r="AF21" s="34"/>
      <c r="AG21" s="35">
        <f t="shared" si="2"/>
        <v>0</v>
      </c>
      <c r="AH21" s="101"/>
      <c r="AI21" s="103" t="str">
        <f t="shared" ca="1" si="6"/>
        <v>-</v>
      </c>
      <c r="AJ21" s="34"/>
      <c r="AK21" s="34"/>
      <c r="AL21" s="34"/>
      <c r="AM21" s="34"/>
      <c r="AN21" s="34"/>
      <c r="AO21" s="34"/>
      <c r="AP21" s="34"/>
      <c r="AQ21" s="34"/>
      <c r="AR21" s="34"/>
      <c r="AS21" s="34"/>
      <c r="AT21" s="35">
        <f t="shared" si="3"/>
        <v>0</v>
      </c>
      <c r="AU21" s="103" t="str">
        <f t="shared" si="7"/>
        <v>OK</v>
      </c>
    </row>
    <row r="22" spans="1:47" s="112" customFormat="1" ht="14.25">
      <c r="A22" s="298"/>
      <c r="B22" s="300"/>
      <c r="C22" s="302"/>
      <c r="D22" s="104" t="s">
        <v>113</v>
      </c>
      <c r="E22" s="101"/>
      <c r="F22" s="103" t="s">
        <v>105</v>
      </c>
      <c r="G22" s="150"/>
      <c r="H22" s="151"/>
      <c r="I22" s="151"/>
      <c r="J22" s="151"/>
      <c r="K22" s="151"/>
      <c r="L22" s="151"/>
      <c r="M22" s="151"/>
      <c r="N22" s="151"/>
      <c r="O22" s="151"/>
      <c r="P22" s="151"/>
      <c r="Q22" s="35">
        <f t="shared" si="1"/>
        <v>0</v>
      </c>
      <c r="R22" s="101"/>
      <c r="S22" s="103" t="str">
        <f t="shared" ca="1" si="4"/>
        <v>-</v>
      </c>
      <c r="T22" s="106"/>
      <c r="U22" s="101"/>
      <c r="V22" s="103" t="str">
        <f t="shared" ca="1" si="5"/>
        <v>-</v>
      </c>
      <c r="W22" s="150"/>
      <c r="X22" s="151"/>
      <c r="Y22" s="151"/>
      <c r="Z22" s="151"/>
      <c r="AA22" s="151"/>
      <c r="AB22" s="151"/>
      <c r="AC22" s="151"/>
      <c r="AD22" s="151"/>
      <c r="AE22" s="151"/>
      <c r="AF22" s="151"/>
      <c r="AG22" s="35">
        <f t="shared" si="2"/>
        <v>0</v>
      </c>
      <c r="AH22" s="101"/>
      <c r="AI22" s="103" t="str">
        <f t="shared" ca="1" si="6"/>
        <v>-</v>
      </c>
      <c r="AJ22" s="150"/>
      <c r="AK22" s="151"/>
      <c r="AL22" s="151"/>
      <c r="AM22" s="151"/>
      <c r="AN22" s="151"/>
      <c r="AO22" s="151"/>
      <c r="AP22" s="151"/>
      <c r="AQ22" s="151"/>
      <c r="AR22" s="151"/>
      <c r="AS22" s="151"/>
      <c r="AT22" s="35">
        <f t="shared" si="3"/>
        <v>0</v>
      </c>
      <c r="AU22" s="103" t="str">
        <f t="shared" si="7"/>
        <v>OK</v>
      </c>
    </row>
    <row r="23" spans="1:47" s="112" customFormat="1" ht="14.25">
      <c r="A23" s="298"/>
      <c r="B23" s="300"/>
      <c r="C23" s="302"/>
      <c r="D23" s="104" t="s">
        <v>389</v>
      </c>
      <c r="E23" s="101"/>
      <c r="F23" s="103" t="s">
        <v>105</v>
      </c>
      <c r="G23" s="150"/>
      <c r="H23" s="151"/>
      <c r="I23" s="151"/>
      <c r="J23" s="151"/>
      <c r="K23" s="151"/>
      <c r="L23" s="151"/>
      <c r="M23" s="151"/>
      <c r="N23" s="151"/>
      <c r="O23" s="151"/>
      <c r="P23" s="151"/>
      <c r="Q23" s="35">
        <f t="shared" si="1"/>
        <v>0</v>
      </c>
      <c r="R23" s="101"/>
      <c r="S23" s="103" t="str">
        <f t="shared" ca="1" si="4"/>
        <v>-</v>
      </c>
      <c r="T23" s="106"/>
      <c r="U23" s="101"/>
      <c r="V23" s="103" t="str">
        <f t="shared" ca="1" si="5"/>
        <v>-</v>
      </c>
      <c r="W23" s="150"/>
      <c r="X23" s="151"/>
      <c r="Y23" s="151"/>
      <c r="Z23" s="151"/>
      <c r="AA23" s="151"/>
      <c r="AB23" s="151"/>
      <c r="AC23" s="151"/>
      <c r="AD23" s="151"/>
      <c r="AE23" s="151"/>
      <c r="AF23" s="151"/>
      <c r="AG23" s="35">
        <f t="shared" si="2"/>
        <v>0</v>
      </c>
      <c r="AH23" s="101"/>
      <c r="AI23" s="103" t="str">
        <f t="shared" ca="1" si="6"/>
        <v>-</v>
      </c>
      <c r="AJ23" s="150"/>
      <c r="AK23" s="151"/>
      <c r="AL23" s="151"/>
      <c r="AM23" s="151"/>
      <c r="AN23" s="151"/>
      <c r="AO23" s="151"/>
      <c r="AP23" s="151"/>
      <c r="AQ23" s="151"/>
      <c r="AR23" s="151"/>
      <c r="AS23" s="151"/>
      <c r="AT23" s="35">
        <f t="shared" si="3"/>
        <v>0</v>
      </c>
      <c r="AU23" s="103" t="str">
        <f t="shared" si="7"/>
        <v>OK</v>
      </c>
    </row>
    <row r="24" spans="1:47" s="112" customFormat="1" ht="14.25">
      <c r="A24" s="298"/>
      <c r="B24" s="300"/>
      <c r="C24" s="302"/>
      <c r="D24" s="104" t="s">
        <v>112</v>
      </c>
      <c r="E24" s="101"/>
      <c r="F24" s="103" t="s">
        <v>105</v>
      </c>
      <c r="G24" s="150"/>
      <c r="H24" s="151"/>
      <c r="I24" s="151"/>
      <c r="J24" s="151"/>
      <c r="K24" s="151"/>
      <c r="L24" s="151"/>
      <c r="M24" s="151"/>
      <c r="N24" s="151"/>
      <c r="O24" s="151"/>
      <c r="P24" s="151"/>
      <c r="Q24" s="35">
        <f t="shared" si="1"/>
        <v>0</v>
      </c>
      <c r="R24" s="101"/>
      <c r="S24" s="103" t="str">
        <f t="shared" ca="1" si="4"/>
        <v>-</v>
      </c>
      <c r="T24" s="106"/>
      <c r="U24" s="101"/>
      <c r="V24" s="103" t="str">
        <f t="shared" ca="1" si="5"/>
        <v>-</v>
      </c>
      <c r="W24" s="150"/>
      <c r="X24" s="151"/>
      <c r="Y24" s="151"/>
      <c r="Z24" s="151"/>
      <c r="AA24" s="151"/>
      <c r="AB24" s="151"/>
      <c r="AC24" s="151"/>
      <c r="AD24" s="151"/>
      <c r="AE24" s="151"/>
      <c r="AF24" s="151"/>
      <c r="AG24" s="35">
        <f t="shared" si="2"/>
        <v>0</v>
      </c>
      <c r="AH24" s="101"/>
      <c r="AI24" s="103" t="str">
        <f t="shared" ca="1" si="6"/>
        <v>-</v>
      </c>
      <c r="AJ24" s="150"/>
      <c r="AK24" s="151"/>
      <c r="AL24" s="151"/>
      <c r="AM24" s="151"/>
      <c r="AN24" s="151"/>
      <c r="AO24" s="151"/>
      <c r="AP24" s="151"/>
      <c r="AQ24" s="151"/>
      <c r="AR24" s="151"/>
      <c r="AS24" s="151"/>
      <c r="AT24" s="35">
        <f t="shared" si="3"/>
        <v>0</v>
      </c>
      <c r="AU24" s="103" t="str">
        <f t="shared" si="7"/>
        <v>OK</v>
      </c>
    </row>
    <row r="25" spans="1:47" s="112" customFormat="1" ht="14.25">
      <c r="A25" s="298"/>
      <c r="B25" s="300"/>
      <c r="C25" s="302"/>
      <c r="D25" s="104" t="s">
        <v>111</v>
      </c>
      <c r="E25" s="101"/>
      <c r="F25" s="103" t="s">
        <v>105</v>
      </c>
      <c r="G25" s="150"/>
      <c r="H25" s="151"/>
      <c r="I25" s="151"/>
      <c r="J25" s="151"/>
      <c r="K25" s="151"/>
      <c r="L25" s="151"/>
      <c r="M25" s="151"/>
      <c r="N25" s="151"/>
      <c r="O25" s="151"/>
      <c r="P25" s="151"/>
      <c r="Q25" s="35">
        <f t="shared" si="1"/>
        <v>0</v>
      </c>
      <c r="R25" s="101"/>
      <c r="S25" s="103" t="str">
        <f t="shared" ca="1" si="4"/>
        <v>-</v>
      </c>
      <c r="T25" s="106"/>
      <c r="U25" s="101"/>
      <c r="V25" s="103" t="str">
        <f t="shared" ca="1" si="5"/>
        <v>-</v>
      </c>
      <c r="W25" s="150"/>
      <c r="X25" s="151"/>
      <c r="Y25" s="151"/>
      <c r="Z25" s="151"/>
      <c r="AA25" s="151"/>
      <c r="AB25" s="151"/>
      <c r="AC25" s="151"/>
      <c r="AD25" s="151"/>
      <c r="AE25" s="151"/>
      <c r="AF25" s="151"/>
      <c r="AG25" s="35">
        <f t="shared" si="2"/>
        <v>0</v>
      </c>
      <c r="AH25" s="101"/>
      <c r="AI25" s="103" t="str">
        <f t="shared" ca="1" si="6"/>
        <v>-</v>
      </c>
      <c r="AJ25" s="150"/>
      <c r="AK25" s="151"/>
      <c r="AL25" s="151"/>
      <c r="AM25" s="151"/>
      <c r="AN25" s="151"/>
      <c r="AO25" s="151"/>
      <c r="AP25" s="151"/>
      <c r="AQ25" s="151"/>
      <c r="AR25" s="151"/>
      <c r="AS25" s="151"/>
      <c r="AT25" s="35">
        <f t="shared" si="3"/>
        <v>0</v>
      </c>
      <c r="AU25" s="103" t="str">
        <f t="shared" si="7"/>
        <v>OK</v>
      </c>
    </row>
    <row r="26" spans="1:47" s="112" customFormat="1" ht="14.25">
      <c r="A26" s="298"/>
      <c r="B26" s="300"/>
      <c r="C26" s="302"/>
      <c r="D26" s="104" t="s">
        <v>390</v>
      </c>
      <c r="E26" s="101"/>
      <c r="F26" s="103" t="s">
        <v>105</v>
      </c>
      <c r="G26" s="150"/>
      <c r="H26" s="151"/>
      <c r="I26" s="151"/>
      <c r="J26" s="151"/>
      <c r="K26" s="151"/>
      <c r="L26" s="151"/>
      <c r="M26" s="151"/>
      <c r="N26" s="151"/>
      <c r="O26" s="151"/>
      <c r="P26" s="151"/>
      <c r="Q26" s="35">
        <f t="shared" si="1"/>
        <v>0</v>
      </c>
      <c r="R26" s="101"/>
      <c r="S26" s="103" t="str">
        <f t="shared" ca="1" si="4"/>
        <v>-</v>
      </c>
      <c r="T26" s="106"/>
      <c r="U26" s="101"/>
      <c r="V26" s="103" t="str">
        <f t="shared" ca="1" si="5"/>
        <v>-</v>
      </c>
      <c r="W26" s="150"/>
      <c r="X26" s="151"/>
      <c r="Y26" s="151"/>
      <c r="Z26" s="151"/>
      <c r="AA26" s="151"/>
      <c r="AB26" s="151"/>
      <c r="AC26" s="151"/>
      <c r="AD26" s="151"/>
      <c r="AE26" s="151"/>
      <c r="AF26" s="151"/>
      <c r="AG26" s="35">
        <f t="shared" si="2"/>
        <v>0</v>
      </c>
      <c r="AH26" s="101"/>
      <c r="AI26" s="103" t="str">
        <f t="shared" ca="1" si="6"/>
        <v>-</v>
      </c>
      <c r="AJ26" s="150"/>
      <c r="AK26" s="151"/>
      <c r="AL26" s="151"/>
      <c r="AM26" s="151"/>
      <c r="AN26" s="151"/>
      <c r="AO26" s="151"/>
      <c r="AP26" s="151"/>
      <c r="AQ26" s="151"/>
      <c r="AR26" s="151"/>
      <c r="AS26" s="151"/>
      <c r="AT26" s="35">
        <f t="shared" si="3"/>
        <v>0</v>
      </c>
      <c r="AU26" s="103" t="str">
        <f t="shared" si="7"/>
        <v>OK</v>
      </c>
    </row>
    <row r="27" spans="1:47" s="112" customFormat="1" ht="14.25">
      <c r="A27" s="298"/>
      <c r="B27" s="300"/>
      <c r="C27" s="302"/>
      <c r="D27" s="104" t="s">
        <v>110</v>
      </c>
      <c r="E27" s="101"/>
      <c r="F27" s="103" t="s">
        <v>105</v>
      </c>
      <c r="G27" s="150"/>
      <c r="H27" s="151"/>
      <c r="I27" s="151"/>
      <c r="J27" s="151"/>
      <c r="K27" s="151"/>
      <c r="L27" s="151"/>
      <c r="M27" s="151"/>
      <c r="N27" s="151"/>
      <c r="O27" s="151"/>
      <c r="P27" s="151"/>
      <c r="Q27" s="35">
        <f t="shared" si="1"/>
        <v>0</v>
      </c>
      <c r="R27" s="101"/>
      <c r="S27" s="103" t="str">
        <f t="shared" ca="1" si="4"/>
        <v>-</v>
      </c>
      <c r="T27" s="106"/>
      <c r="U27" s="101"/>
      <c r="V27" s="103" t="str">
        <f t="shared" ca="1" si="5"/>
        <v>-</v>
      </c>
      <c r="W27" s="150"/>
      <c r="X27" s="151"/>
      <c r="Y27" s="151"/>
      <c r="Z27" s="151"/>
      <c r="AA27" s="151"/>
      <c r="AB27" s="151"/>
      <c r="AC27" s="151"/>
      <c r="AD27" s="151"/>
      <c r="AE27" s="151"/>
      <c r="AF27" s="151"/>
      <c r="AG27" s="35">
        <f t="shared" si="2"/>
        <v>0</v>
      </c>
      <c r="AH27" s="101"/>
      <c r="AI27" s="103" t="str">
        <f t="shared" ca="1" si="6"/>
        <v>-</v>
      </c>
      <c r="AJ27" s="150"/>
      <c r="AK27" s="151"/>
      <c r="AL27" s="151"/>
      <c r="AM27" s="151"/>
      <c r="AN27" s="151"/>
      <c r="AO27" s="151"/>
      <c r="AP27" s="151"/>
      <c r="AQ27" s="151"/>
      <c r="AR27" s="151"/>
      <c r="AS27" s="151"/>
      <c r="AT27" s="35">
        <f t="shared" si="3"/>
        <v>0</v>
      </c>
      <c r="AU27" s="103" t="str">
        <f t="shared" si="7"/>
        <v>OK</v>
      </c>
    </row>
    <row r="28" spans="1:47" s="112" customFormat="1" ht="14.25">
      <c r="A28" s="298"/>
      <c r="B28" s="300"/>
      <c r="C28" s="302"/>
      <c r="D28" s="104" t="str">
        <f>'N1.1_Intervention_Definitions'!A17</f>
        <v>Indirect Intervention</v>
      </c>
      <c r="E28" s="101"/>
      <c r="F28" s="103" t="s">
        <v>105</v>
      </c>
      <c r="G28" s="150"/>
      <c r="H28" s="151"/>
      <c r="I28" s="151"/>
      <c r="J28" s="151"/>
      <c r="K28" s="151"/>
      <c r="L28" s="151"/>
      <c r="M28" s="151"/>
      <c r="N28" s="151"/>
      <c r="O28" s="151"/>
      <c r="P28" s="151"/>
      <c r="Q28" s="35">
        <f t="shared" si="1"/>
        <v>0</v>
      </c>
      <c r="R28" s="101"/>
      <c r="S28" s="103" t="str">
        <f t="shared" ca="1" si="4"/>
        <v>-</v>
      </c>
      <c r="T28" s="106"/>
      <c r="U28" s="101"/>
      <c r="V28" s="103" t="str">
        <f t="shared" ca="1" si="5"/>
        <v>-</v>
      </c>
      <c r="W28" s="150"/>
      <c r="X28" s="151"/>
      <c r="Y28" s="151"/>
      <c r="Z28" s="151"/>
      <c r="AA28" s="151"/>
      <c r="AB28" s="151"/>
      <c r="AC28" s="151"/>
      <c r="AD28" s="151"/>
      <c r="AE28" s="151"/>
      <c r="AF28" s="151"/>
      <c r="AG28" s="35">
        <f t="shared" si="2"/>
        <v>0</v>
      </c>
      <c r="AH28" s="101"/>
      <c r="AI28" s="103" t="str">
        <f t="shared" ca="1" si="6"/>
        <v>-</v>
      </c>
      <c r="AJ28" s="150"/>
      <c r="AK28" s="151"/>
      <c r="AL28" s="151"/>
      <c r="AM28" s="151"/>
      <c r="AN28" s="151"/>
      <c r="AO28" s="151"/>
      <c r="AP28" s="151"/>
      <c r="AQ28" s="151"/>
      <c r="AR28" s="151"/>
      <c r="AS28" s="151"/>
      <c r="AT28" s="35">
        <f t="shared" si="3"/>
        <v>0</v>
      </c>
      <c r="AU28" s="103" t="str">
        <f t="shared" si="7"/>
        <v>OK</v>
      </c>
    </row>
    <row r="29" spans="1:47" s="112" customFormat="1" ht="14.25">
      <c r="A29" s="298"/>
      <c r="B29" s="300"/>
      <c r="C29" s="302"/>
      <c r="D29" s="104" t="s">
        <v>109</v>
      </c>
      <c r="E29" s="101"/>
      <c r="F29" s="103" t="s">
        <v>105</v>
      </c>
      <c r="G29" s="34"/>
      <c r="H29" s="34"/>
      <c r="I29" s="34"/>
      <c r="J29" s="34"/>
      <c r="K29" s="34"/>
      <c r="L29" s="34"/>
      <c r="M29" s="34"/>
      <c r="N29" s="34"/>
      <c r="O29" s="34"/>
      <c r="P29" s="34"/>
      <c r="Q29" s="35">
        <f t="shared" si="1"/>
        <v>0</v>
      </c>
      <c r="R29" s="101"/>
      <c r="S29" s="103" t="str">
        <f t="shared" ca="1" si="4"/>
        <v>-</v>
      </c>
      <c r="T29" s="34"/>
      <c r="U29" s="101"/>
      <c r="V29" s="103" t="str">
        <f t="shared" ca="1" si="5"/>
        <v>-</v>
      </c>
      <c r="W29" s="34"/>
      <c r="X29" s="34"/>
      <c r="Y29" s="34"/>
      <c r="Z29" s="34"/>
      <c r="AA29" s="34"/>
      <c r="AB29" s="34"/>
      <c r="AC29" s="34"/>
      <c r="AD29" s="34"/>
      <c r="AE29" s="34"/>
      <c r="AF29" s="34"/>
      <c r="AG29" s="35">
        <f t="shared" si="2"/>
        <v>0</v>
      </c>
      <c r="AH29" s="101"/>
      <c r="AI29" s="103" t="str">
        <f t="shared" ca="1" si="6"/>
        <v>-</v>
      </c>
      <c r="AJ29" s="34"/>
      <c r="AK29" s="34"/>
      <c r="AL29" s="34"/>
      <c r="AM29" s="34"/>
      <c r="AN29" s="34"/>
      <c r="AO29" s="34"/>
      <c r="AP29" s="34"/>
      <c r="AQ29" s="34"/>
      <c r="AR29" s="34"/>
      <c r="AS29" s="34"/>
      <c r="AT29" s="35">
        <f t="shared" si="3"/>
        <v>0</v>
      </c>
      <c r="AU29" s="103" t="str">
        <f t="shared" si="7"/>
        <v>OK</v>
      </c>
    </row>
    <row r="30" spans="1:47" s="112" customFormat="1" ht="14.25">
      <c r="A30" s="298"/>
      <c r="B30" s="300"/>
      <c r="C30" s="302"/>
      <c r="D30" s="104" t="s">
        <v>108</v>
      </c>
      <c r="E30" s="101"/>
      <c r="F30" s="103" t="s">
        <v>105</v>
      </c>
      <c r="G30" s="34"/>
      <c r="H30" s="34"/>
      <c r="I30" s="34"/>
      <c r="J30" s="34"/>
      <c r="K30" s="34"/>
      <c r="L30" s="34"/>
      <c r="M30" s="34"/>
      <c r="N30" s="34"/>
      <c r="O30" s="34"/>
      <c r="P30" s="34"/>
      <c r="Q30" s="35">
        <f t="shared" si="1"/>
        <v>0</v>
      </c>
      <c r="R30" s="101"/>
      <c r="S30" s="103" t="str">
        <f t="shared" ca="1" si="4"/>
        <v>-</v>
      </c>
      <c r="T30" s="34"/>
      <c r="U30" s="101"/>
      <c r="V30" s="103" t="str">
        <f t="shared" ca="1" si="5"/>
        <v>-</v>
      </c>
      <c r="W30" s="34"/>
      <c r="X30" s="34"/>
      <c r="Y30" s="34"/>
      <c r="Z30" s="34"/>
      <c r="AA30" s="34"/>
      <c r="AB30" s="34"/>
      <c r="AC30" s="34"/>
      <c r="AD30" s="34"/>
      <c r="AE30" s="34"/>
      <c r="AF30" s="34"/>
      <c r="AG30" s="35">
        <f t="shared" si="2"/>
        <v>0</v>
      </c>
      <c r="AH30" s="101"/>
      <c r="AI30" s="103" t="str">
        <f t="shared" ca="1" si="6"/>
        <v>-</v>
      </c>
      <c r="AJ30" s="34"/>
      <c r="AK30" s="34"/>
      <c r="AL30" s="34"/>
      <c r="AM30" s="34"/>
      <c r="AN30" s="34"/>
      <c r="AO30" s="34"/>
      <c r="AP30" s="34"/>
      <c r="AQ30" s="34"/>
      <c r="AR30" s="34"/>
      <c r="AS30" s="34"/>
      <c r="AT30" s="35">
        <f t="shared" si="3"/>
        <v>0</v>
      </c>
      <c r="AU30" s="103" t="str">
        <f t="shared" si="7"/>
        <v>OK</v>
      </c>
    </row>
    <row r="31" spans="1:47" s="112" customFormat="1" ht="14.25">
      <c r="A31" s="298"/>
      <c r="B31" s="300"/>
      <c r="C31" s="302"/>
      <c r="D31" s="104" t="s">
        <v>58</v>
      </c>
      <c r="E31" s="101"/>
      <c r="F31" s="103" t="s">
        <v>105</v>
      </c>
      <c r="G31" s="34"/>
      <c r="H31" s="34"/>
      <c r="I31" s="34"/>
      <c r="J31" s="34"/>
      <c r="K31" s="34"/>
      <c r="L31" s="34"/>
      <c r="M31" s="34"/>
      <c r="N31" s="34"/>
      <c r="O31" s="34"/>
      <c r="P31" s="34"/>
      <c r="Q31" s="35">
        <f t="shared" si="1"/>
        <v>0</v>
      </c>
      <c r="R31" s="101"/>
      <c r="S31" s="103" t="str">
        <f t="shared" ca="1" si="4"/>
        <v>-</v>
      </c>
      <c r="T31" s="34"/>
      <c r="U31" s="101"/>
      <c r="V31" s="103" t="str">
        <f t="shared" ca="1" si="5"/>
        <v>-</v>
      </c>
      <c r="W31" s="34"/>
      <c r="X31" s="34"/>
      <c r="Y31" s="34"/>
      <c r="Z31" s="34"/>
      <c r="AA31" s="34"/>
      <c r="AB31" s="34"/>
      <c r="AC31" s="34"/>
      <c r="AD31" s="34"/>
      <c r="AE31" s="34"/>
      <c r="AF31" s="34"/>
      <c r="AG31" s="35">
        <f t="shared" si="2"/>
        <v>0</v>
      </c>
      <c r="AH31" s="101"/>
      <c r="AI31" s="103" t="str">
        <f t="shared" ca="1" si="6"/>
        <v>-</v>
      </c>
      <c r="AJ31" s="34"/>
      <c r="AK31" s="34"/>
      <c r="AL31" s="34"/>
      <c r="AM31" s="34"/>
      <c r="AN31" s="34"/>
      <c r="AO31" s="34"/>
      <c r="AP31" s="34"/>
      <c r="AQ31" s="34"/>
      <c r="AR31" s="34"/>
      <c r="AS31" s="34"/>
      <c r="AT31" s="35">
        <f t="shared" si="3"/>
        <v>0</v>
      </c>
      <c r="AU31" s="103" t="str">
        <f t="shared" si="7"/>
        <v>OK</v>
      </c>
    </row>
    <row r="32" spans="1:47" s="112" customFormat="1" ht="14.25">
      <c r="A32" s="298"/>
      <c r="B32" s="300"/>
      <c r="C32" s="302"/>
      <c r="D32" s="104" t="s">
        <v>107</v>
      </c>
      <c r="E32" s="101"/>
      <c r="F32" s="103" t="s">
        <v>105</v>
      </c>
      <c r="G32" s="34"/>
      <c r="H32" s="34"/>
      <c r="I32" s="34"/>
      <c r="J32" s="34"/>
      <c r="K32" s="34"/>
      <c r="L32" s="34"/>
      <c r="M32" s="34"/>
      <c r="N32" s="34"/>
      <c r="O32" s="34"/>
      <c r="P32" s="34"/>
      <c r="Q32" s="35">
        <f t="shared" si="1"/>
        <v>0</v>
      </c>
      <c r="R32" s="101"/>
      <c r="S32" s="103" t="str">
        <f t="shared" ca="1" si="4"/>
        <v>-</v>
      </c>
      <c r="T32" s="34"/>
      <c r="U32" s="101"/>
      <c r="V32" s="103" t="str">
        <f t="shared" ca="1" si="5"/>
        <v>-</v>
      </c>
      <c r="W32" s="34"/>
      <c r="X32" s="34"/>
      <c r="Y32" s="34"/>
      <c r="Z32" s="34"/>
      <c r="AA32" s="34"/>
      <c r="AB32" s="34"/>
      <c r="AC32" s="34"/>
      <c r="AD32" s="34"/>
      <c r="AE32" s="34"/>
      <c r="AF32" s="34"/>
      <c r="AG32" s="35">
        <f t="shared" si="2"/>
        <v>0</v>
      </c>
      <c r="AH32" s="101"/>
      <c r="AI32" s="103" t="str">
        <f t="shared" ca="1" si="6"/>
        <v>-</v>
      </c>
      <c r="AJ32" s="34"/>
      <c r="AK32" s="34"/>
      <c r="AL32" s="34"/>
      <c r="AM32" s="34"/>
      <c r="AN32" s="34"/>
      <c r="AO32" s="34"/>
      <c r="AP32" s="34"/>
      <c r="AQ32" s="34"/>
      <c r="AR32" s="34"/>
      <c r="AS32" s="34"/>
      <c r="AT32" s="35">
        <f t="shared" si="3"/>
        <v>0</v>
      </c>
      <c r="AU32" s="103" t="str">
        <f t="shared" si="7"/>
        <v>OK</v>
      </c>
    </row>
    <row r="33" spans="1:47" s="112" customFormat="1" ht="14.25">
      <c r="A33" s="298"/>
      <c r="B33" s="300"/>
      <c r="C33" s="302"/>
      <c r="D33" s="104" t="s">
        <v>106</v>
      </c>
      <c r="E33" s="101"/>
      <c r="F33" s="103" t="s">
        <v>105</v>
      </c>
      <c r="G33" s="150"/>
      <c r="H33" s="151"/>
      <c r="I33" s="151"/>
      <c r="J33" s="151"/>
      <c r="K33" s="151"/>
      <c r="L33" s="151"/>
      <c r="M33" s="151"/>
      <c r="N33" s="151"/>
      <c r="O33" s="151"/>
      <c r="P33" s="151"/>
      <c r="Q33" s="35">
        <f t="shared" si="1"/>
        <v>0</v>
      </c>
      <c r="R33" s="101"/>
      <c r="S33" s="103" t="str">
        <f t="shared" ca="1" si="4"/>
        <v>-</v>
      </c>
      <c r="T33" s="106"/>
      <c r="U33" s="101"/>
      <c r="V33" s="103" t="str">
        <f t="shared" ca="1" si="5"/>
        <v>-</v>
      </c>
      <c r="W33" s="150"/>
      <c r="X33" s="151"/>
      <c r="Y33" s="151"/>
      <c r="Z33" s="151"/>
      <c r="AA33" s="151"/>
      <c r="AB33" s="151"/>
      <c r="AC33" s="151"/>
      <c r="AD33" s="151"/>
      <c r="AE33" s="151"/>
      <c r="AF33" s="151"/>
      <c r="AG33" s="35">
        <f t="shared" si="2"/>
        <v>0</v>
      </c>
      <c r="AH33" s="101"/>
      <c r="AI33" s="103" t="str">
        <f t="shared" ca="1" si="6"/>
        <v>-</v>
      </c>
      <c r="AJ33" s="150"/>
      <c r="AK33" s="151"/>
      <c r="AL33" s="151"/>
      <c r="AM33" s="151"/>
      <c r="AN33" s="151"/>
      <c r="AO33" s="151"/>
      <c r="AP33" s="151"/>
      <c r="AQ33" s="151"/>
      <c r="AR33" s="151"/>
      <c r="AS33" s="151"/>
      <c r="AT33" s="35">
        <f t="shared" si="3"/>
        <v>0</v>
      </c>
      <c r="AU33" s="103" t="str">
        <f t="shared" si="7"/>
        <v>OK</v>
      </c>
    </row>
    <row r="34" spans="1:47" s="112" customFormat="1" ht="14.25">
      <c r="A34" s="298"/>
      <c r="B34" s="301"/>
      <c r="C34" s="105" t="s">
        <v>393</v>
      </c>
      <c r="D34" s="104"/>
      <c r="E34" s="101"/>
      <c r="F34" s="103" t="s">
        <v>105</v>
      </c>
      <c r="G34" s="35">
        <f t="shared" ref="G34:P34" si="8">SUM(G16:G33)</f>
        <v>0</v>
      </c>
      <c r="H34" s="35">
        <f t="shared" si="8"/>
        <v>0</v>
      </c>
      <c r="I34" s="35">
        <f t="shared" si="8"/>
        <v>0</v>
      </c>
      <c r="J34" s="35">
        <f t="shared" si="8"/>
        <v>0</v>
      </c>
      <c r="K34" s="35">
        <f t="shared" si="8"/>
        <v>0</v>
      </c>
      <c r="L34" s="35">
        <f t="shared" si="8"/>
        <v>0</v>
      </c>
      <c r="M34" s="35">
        <f t="shared" si="8"/>
        <v>0</v>
      </c>
      <c r="N34" s="35">
        <f t="shared" si="8"/>
        <v>0</v>
      </c>
      <c r="O34" s="35">
        <f t="shared" si="8"/>
        <v>0</v>
      </c>
      <c r="P34" s="35">
        <f t="shared" si="8"/>
        <v>0</v>
      </c>
      <c r="Q34" s="94">
        <f t="shared" si="1"/>
        <v>0</v>
      </c>
      <c r="R34" s="101"/>
      <c r="S34" s="103" t="str">
        <f t="shared" ca="1" si="4"/>
        <v>-</v>
      </c>
      <c r="T34" s="103"/>
      <c r="U34" s="101"/>
      <c r="V34" s="103" t="str">
        <f t="shared" ca="1" si="5"/>
        <v>-</v>
      </c>
      <c r="W34" s="35">
        <f t="shared" ref="W34:AF34" si="9">SUM(W16:W33)</f>
        <v>0</v>
      </c>
      <c r="X34" s="35">
        <f t="shared" si="9"/>
        <v>0</v>
      </c>
      <c r="Y34" s="35">
        <f t="shared" si="9"/>
        <v>0</v>
      </c>
      <c r="Z34" s="35">
        <f t="shared" si="9"/>
        <v>0</v>
      </c>
      <c r="AA34" s="35">
        <f t="shared" si="9"/>
        <v>0</v>
      </c>
      <c r="AB34" s="35">
        <f t="shared" si="9"/>
        <v>0</v>
      </c>
      <c r="AC34" s="35">
        <f t="shared" si="9"/>
        <v>0</v>
      </c>
      <c r="AD34" s="35">
        <f t="shared" si="9"/>
        <v>0</v>
      </c>
      <c r="AE34" s="35">
        <f t="shared" si="9"/>
        <v>0</v>
      </c>
      <c r="AF34" s="35">
        <f t="shared" si="9"/>
        <v>0</v>
      </c>
      <c r="AG34" s="94">
        <f>SUM(W34:AF34)</f>
        <v>0</v>
      </c>
      <c r="AH34" s="101"/>
      <c r="AI34" s="103" t="str">
        <f t="shared" ca="1" si="6"/>
        <v>-</v>
      </c>
      <c r="AJ34" s="35">
        <f t="shared" ref="AJ34:AS34" si="10">SUM(AJ16:AJ33)</f>
        <v>0</v>
      </c>
      <c r="AK34" s="35">
        <f t="shared" si="10"/>
        <v>0</v>
      </c>
      <c r="AL34" s="35">
        <f t="shared" si="10"/>
        <v>0</v>
      </c>
      <c r="AM34" s="35">
        <f t="shared" si="10"/>
        <v>0</v>
      </c>
      <c r="AN34" s="35">
        <f t="shared" si="10"/>
        <v>0</v>
      </c>
      <c r="AO34" s="35">
        <f t="shared" si="10"/>
        <v>0</v>
      </c>
      <c r="AP34" s="35">
        <f t="shared" si="10"/>
        <v>0</v>
      </c>
      <c r="AQ34" s="35">
        <f t="shared" si="10"/>
        <v>0</v>
      </c>
      <c r="AR34" s="35">
        <f t="shared" si="10"/>
        <v>0</v>
      </c>
      <c r="AS34" s="35">
        <f t="shared" si="10"/>
        <v>0</v>
      </c>
      <c r="AT34" s="94">
        <f>SUM(AJ34:AS34)</f>
        <v>0</v>
      </c>
      <c r="AU34" s="103" t="str">
        <f t="shared" si="7"/>
        <v>OK</v>
      </c>
    </row>
    <row r="35" spans="1:47" ht="15" thickBot="1">
      <c r="A35" s="299" t="s">
        <v>25</v>
      </c>
      <c r="B35" s="299" t="s">
        <v>385</v>
      </c>
      <c r="C35" s="111"/>
      <c r="D35" s="104"/>
      <c r="F35" s="110" t="s">
        <v>53</v>
      </c>
      <c r="G35" s="109" t="s">
        <v>14</v>
      </c>
      <c r="H35" s="21" t="s">
        <v>15</v>
      </c>
      <c r="I35" s="22" t="s">
        <v>16</v>
      </c>
      <c r="J35" s="23" t="s">
        <v>17</v>
      </c>
      <c r="K35" s="24" t="s">
        <v>18</v>
      </c>
      <c r="L35" s="25" t="s">
        <v>19</v>
      </c>
      <c r="M35" s="26" t="s">
        <v>20</v>
      </c>
      <c r="N35" s="29" t="s">
        <v>21</v>
      </c>
      <c r="O35" s="27" t="s">
        <v>22</v>
      </c>
      <c r="P35" s="31" t="s">
        <v>23</v>
      </c>
      <c r="Q35" s="108" t="s">
        <v>29</v>
      </c>
      <c r="S35" s="110" t="s">
        <v>53</v>
      </c>
      <c r="T35" s="110" t="s">
        <v>94</v>
      </c>
      <c r="V35" s="110" t="s">
        <v>53</v>
      </c>
      <c r="W35" s="109" t="s">
        <v>14</v>
      </c>
      <c r="X35" s="21" t="s">
        <v>15</v>
      </c>
      <c r="Y35" s="22" t="s">
        <v>16</v>
      </c>
      <c r="Z35" s="23" t="s">
        <v>17</v>
      </c>
      <c r="AA35" s="24" t="s">
        <v>18</v>
      </c>
      <c r="AB35" s="25" t="s">
        <v>19</v>
      </c>
      <c r="AC35" s="26" t="s">
        <v>20</v>
      </c>
      <c r="AD35" s="29" t="s">
        <v>21</v>
      </c>
      <c r="AE35" s="27" t="s">
        <v>22</v>
      </c>
      <c r="AF35" s="31" t="s">
        <v>23</v>
      </c>
      <c r="AG35" s="108" t="s">
        <v>29</v>
      </c>
      <c r="AI35" s="110" t="s">
        <v>53</v>
      </c>
      <c r="AJ35" s="109" t="s">
        <v>5</v>
      </c>
      <c r="AK35" s="21" t="s">
        <v>6</v>
      </c>
      <c r="AL35" s="22" t="s">
        <v>7</v>
      </c>
      <c r="AM35" s="23" t="s">
        <v>8</v>
      </c>
      <c r="AN35" s="24" t="s">
        <v>9</v>
      </c>
      <c r="AO35" s="25" t="s">
        <v>116</v>
      </c>
      <c r="AP35" s="26" t="s">
        <v>117</v>
      </c>
      <c r="AQ35" s="29" t="s">
        <v>118</v>
      </c>
      <c r="AR35" s="27" t="s">
        <v>119</v>
      </c>
      <c r="AS35" s="31" t="s">
        <v>120</v>
      </c>
      <c r="AT35" s="108" t="s">
        <v>29</v>
      </c>
      <c r="AU35" s="108" t="s">
        <v>47</v>
      </c>
    </row>
    <row r="36" spans="1:47" ht="14.25">
      <c r="A36" s="300"/>
      <c r="B36" s="300"/>
      <c r="C36" s="107" t="s">
        <v>394</v>
      </c>
      <c r="D36" s="104"/>
      <c r="F36" s="103" t="s">
        <v>205</v>
      </c>
      <c r="G36" s="103"/>
      <c r="H36" s="103"/>
      <c r="I36" s="103"/>
      <c r="J36" s="103"/>
      <c r="K36" s="103"/>
      <c r="L36" s="103"/>
      <c r="M36" s="103"/>
      <c r="N36" s="103"/>
      <c r="O36" s="103"/>
      <c r="P36" s="151"/>
      <c r="Q36" s="35">
        <f t="shared" ref="Q36:Q54" si="11">SUM(G36:P36)</f>
        <v>0</v>
      </c>
      <c r="S36" s="103"/>
      <c r="T36" s="34"/>
      <c r="V36" s="103"/>
      <c r="W36" s="34"/>
      <c r="X36" s="34"/>
      <c r="Y36" s="34"/>
      <c r="Z36" s="34"/>
      <c r="AA36" s="34"/>
      <c r="AB36" s="34"/>
      <c r="AC36" s="34"/>
      <c r="AD36" s="34"/>
      <c r="AE36" s="34"/>
      <c r="AF36" s="34"/>
      <c r="AG36" s="35">
        <f t="shared" ref="AG36:AG55" si="12">SUM(W36:AF36)</f>
        <v>0</v>
      </c>
      <c r="AI36" s="103"/>
      <c r="AJ36" s="34"/>
      <c r="AK36" s="34"/>
      <c r="AL36" s="34"/>
      <c r="AM36" s="34"/>
      <c r="AN36" s="34"/>
      <c r="AO36" s="34"/>
      <c r="AP36" s="34"/>
      <c r="AQ36" s="34"/>
      <c r="AR36" s="34"/>
      <c r="AS36" s="34"/>
      <c r="AT36" s="35">
        <f t="shared" ref="AT36:AT55" si="13">SUM(AJ36:AS36)</f>
        <v>0</v>
      </c>
      <c r="AU36" s="103"/>
    </row>
    <row r="37" spans="1:47" ht="14.25">
      <c r="A37" s="300"/>
      <c r="B37" s="300"/>
      <c r="C37" s="105" t="s">
        <v>223</v>
      </c>
      <c r="D37" s="104"/>
      <c r="F37" s="103" t="s">
        <v>105</v>
      </c>
      <c r="G37" s="35">
        <f>G34</f>
        <v>0</v>
      </c>
      <c r="H37" s="35">
        <f t="shared" ref="H37:P37" si="14">H34</f>
        <v>0</v>
      </c>
      <c r="I37" s="35">
        <f t="shared" si="14"/>
        <v>0</v>
      </c>
      <c r="J37" s="35">
        <f t="shared" si="14"/>
        <v>0</v>
      </c>
      <c r="K37" s="35">
        <f t="shared" si="14"/>
        <v>0</v>
      </c>
      <c r="L37" s="35">
        <f t="shared" si="14"/>
        <v>0</v>
      </c>
      <c r="M37" s="35">
        <f t="shared" si="14"/>
        <v>0</v>
      </c>
      <c r="N37" s="35">
        <f t="shared" si="14"/>
        <v>0</v>
      </c>
      <c r="O37" s="35">
        <f t="shared" si="14"/>
        <v>0</v>
      </c>
      <c r="P37" s="35">
        <f t="shared" si="14"/>
        <v>0</v>
      </c>
      <c r="Q37" s="35">
        <f t="shared" si="11"/>
        <v>0</v>
      </c>
      <c r="S37" s="103" t="str">
        <f ca="1">$X$12</f>
        <v>-</v>
      </c>
      <c r="T37" s="34"/>
      <c r="V37" s="103" t="str">
        <f ca="1">$X$12</f>
        <v>-</v>
      </c>
      <c r="W37" s="35">
        <f t="shared" ref="W37:AF37" si="15">W34</f>
        <v>0</v>
      </c>
      <c r="X37" s="35">
        <f t="shared" si="15"/>
        <v>0</v>
      </c>
      <c r="Y37" s="35">
        <f t="shared" si="15"/>
        <v>0</v>
      </c>
      <c r="Z37" s="35">
        <f t="shared" si="15"/>
        <v>0</v>
      </c>
      <c r="AA37" s="35">
        <f t="shared" si="15"/>
        <v>0</v>
      </c>
      <c r="AB37" s="35">
        <f t="shared" si="15"/>
        <v>0</v>
      </c>
      <c r="AC37" s="35">
        <f t="shared" si="15"/>
        <v>0</v>
      </c>
      <c r="AD37" s="35">
        <f t="shared" si="15"/>
        <v>0</v>
      </c>
      <c r="AE37" s="35">
        <f t="shared" si="15"/>
        <v>0</v>
      </c>
      <c r="AF37" s="35">
        <f t="shared" si="15"/>
        <v>0</v>
      </c>
      <c r="AG37" s="35">
        <f t="shared" si="12"/>
        <v>0</v>
      </c>
      <c r="AI37" s="103" t="str">
        <f ca="1">$X$12</f>
        <v>-</v>
      </c>
      <c r="AJ37" s="35">
        <f t="shared" ref="AJ37:AS37" si="16">AJ34</f>
        <v>0</v>
      </c>
      <c r="AK37" s="35">
        <f t="shared" si="16"/>
        <v>0</v>
      </c>
      <c r="AL37" s="35">
        <f t="shared" si="16"/>
        <v>0</v>
      </c>
      <c r="AM37" s="35">
        <f t="shared" si="16"/>
        <v>0</v>
      </c>
      <c r="AN37" s="35">
        <f t="shared" si="16"/>
        <v>0</v>
      </c>
      <c r="AO37" s="35">
        <f t="shared" si="16"/>
        <v>0</v>
      </c>
      <c r="AP37" s="35">
        <f t="shared" si="16"/>
        <v>0</v>
      </c>
      <c r="AQ37" s="35">
        <f t="shared" si="16"/>
        <v>0</v>
      </c>
      <c r="AR37" s="35">
        <f t="shared" si="16"/>
        <v>0</v>
      </c>
      <c r="AS37" s="35">
        <f t="shared" si="16"/>
        <v>0</v>
      </c>
      <c r="AT37" s="35">
        <f t="shared" si="13"/>
        <v>0</v>
      </c>
      <c r="AU37" s="103" t="str">
        <f>IF(ABS(AG37-AT37)&lt;0.01,"OK","Error")</f>
        <v>OK</v>
      </c>
    </row>
    <row r="38" spans="1:47" ht="14.25">
      <c r="A38" s="300"/>
      <c r="B38" s="300"/>
      <c r="C38" s="302" t="s">
        <v>115</v>
      </c>
      <c r="D38" s="104" t="s">
        <v>206</v>
      </c>
      <c r="F38" s="103" t="s">
        <v>105</v>
      </c>
      <c r="G38" s="150"/>
      <c r="H38" s="151"/>
      <c r="I38" s="151"/>
      <c r="J38" s="151"/>
      <c r="K38" s="151"/>
      <c r="L38" s="151"/>
      <c r="M38" s="151"/>
      <c r="N38" s="151"/>
      <c r="O38" s="151"/>
      <c r="P38" s="151"/>
      <c r="Q38" s="35">
        <f t="shared" si="11"/>
        <v>0</v>
      </c>
      <c r="S38" s="103" t="str">
        <f t="shared" ref="S38:S55" ca="1" si="17">$X$12</f>
        <v>-</v>
      </c>
      <c r="T38" s="106"/>
      <c r="V38" s="103" t="str">
        <f t="shared" ref="V38:V55" ca="1" si="18">$X$12</f>
        <v>-</v>
      </c>
      <c r="W38" s="150"/>
      <c r="X38" s="151"/>
      <c r="Y38" s="151"/>
      <c r="Z38" s="151"/>
      <c r="AA38" s="151"/>
      <c r="AB38" s="151"/>
      <c r="AC38" s="151"/>
      <c r="AD38" s="151"/>
      <c r="AE38" s="151"/>
      <c r="AF38" s="151"/>
      <c r="AG38" s="35">
        <f t="shared" si="12"/>
        <v>0</v>
      </c>
      <c r="AI38" s="103" t="str">
        <f t="shared" ref="AI38:AI55" ca="1" si="19">$X$12</f>
        <v>-</v>
      </c>
      <c r="AJ38" s="150"/>
      <c r="AK38" s="151"/>
      <c r="AL38" s="151"/>
      <c r="AM38" s="151"/>
      <c r="AN38" s="151"/>
      <c r="AO38" s="151"/>
      <c r="AP38" s="151"/>
      <c r="AQ38" s="151"/>
      <c r="AR38" s="151"/>
      <c r="AS38" s="151"/>
      <c r="AT38" s="35">
        <f t="shared" si="13"/>
        <v>0</v>
      </c>
      <c r="AU38" s="103" t="str">
        <f t="shared" ref="AU38:AU55" si="20">IF(ABS(AG38-AT38)&lt;0.01,"OK","Error")</f>
        <v>OK</v>
      </c>
    </row>
    <row r="39" spans="1:47" ht="14.25">
      <c r="A39" s="300"/>
      <c r="B39" s="300"/>
      <c r="C39" s="302"/>
      <c r="D39" s="104" t="s">
        <v>207</v>
      </c>
      <c r="F39" s="103" t="s">
        <v>105</v>
      </c>
      <c r="G39" s="150"/>
      <c r="H39" s="151"/>
      <c r="I39" s="151"/>
      <c r="J39" s="151"/>
      <c r="K39" s="151"/>
      <c r="L39" s="151"/>
      <c r="M39" s="151"/>
      <c r="N39" s="151"/>
      <c r="O39" s="151"/>
      <c r="P39" s="151"/>
      <c r="Q39" s="35">
        <f t="shared" si="11"/>
        <v>0</v>
      </c>
      <c r="S39" s="103" t="str">
        <f t="shared" ca="1" si="17"/>
        <v>-</v>
      </c>
      <c r="T39" s="106"/>
      <c r="V39" s="103" t="str">
        <f t="shared" ca="1" si="18"/>
        <v>-</v>
      </c>
      <c r="W39" s="150"/>
      <c r="X39" s="151"/>
      <c r="Y39" s="151"/>
      <c r="Z39" s="151"/>
      <c r="AA39" s="151"/>
      <c r="AB39" s="151"/>
      <c r="AC39" s="151"/>
      <c r="AD39" s="151"/>
      <c r="AE39" s="151"/>
      <c r="AF39" s="151"/>
      <c r="AG39" s="35">
        <f t="shared" si="12"/>
        <v>0</v>
      </c>
      <c r="AI39" s="103" t="str">
        <f t="shared" ca="1" si="19"/>
        <v>-</v>
      </c>
      <c r="AJ39" s="150"/>
      <c r="AK39" s="151"/>
      <c r="AL39" s="151"/>
      <c r="AM39" s="151"/>
      <c r="AN39" s="151"/>
      <c r="AO39" s="151"/>
      <c r="AP39" s="151"/>
      <c r="AQ39" s="151"/>
      <c r="AR39" s="151"/>
      <c r="AS39" s="151"/>
      <c r="AT39" s="35">
        <f t="shared" si="13"/>
        <v>0</v>
      </c>
      <c r="AU39" s="103" t="str">
        <f t="shared" si="20"/>
        <v>OK</v>
      </c>
    </row>
    <row r="40" spans="1:47" ht="14.25">
      <c r="A40" s="300"/>
      <c r="B40" s="300"/>
      <c r="C40" s="302"/>
      <c r="D40" s="104" t="s">
        <v>3</v>
      </c>
      <c r="F40" s="103" t="s">
        <v>105</v>
      </c>
      <c r="G40" s="150"/>
      <c r="H40" s="151"/>
      <c r="I40" s="151"/>
      <c r="J40" s="151"/>
      <c r="K40" s="151"/>
      <c r="L40" s="151"/>
      <c r="M40" s="151"/>
      <c r="N40" s="151"/>
      <c r="O40" s="151"/>
      <c r="P40" s="151"/>
      <c r="Q40" s="35">
        <f t="shared" si="11"/>
        <v>0</v>
      </c>
      <c r="S40" s="103" t="str">
        <f t="shared" ca="1" si="17"/>
        <v>-</v>
      </c>
      <c r="T40" s="34"/>
      <c r="V40" s="103" t="str">
        <f t="shared" ca="1" si="18"/>
        <v>-</v>
      </c>
      <c r="W40" s="150"/>
      <c r="X40" s="151"/>
      <c r="Y40" s="151"/>
      <c r="Z40" s="151"/>
      <c r="AA40" s="151"/>
      <c r="AB40" s="151"/>
      <c r="AC40" s="151"/>
      <c r="AD40" s="151"/>
      <c r="AE40" s="151"/>
      <c r="AF40" s="151"/>
      <c r="AG40" s="35">
        <f t="shared" si="12"/>
        <v>0</v>
      </c>
      <c r="AI40" s="103" t="str">
        <f t="shared" ca="1" si="19"/>
        <v>-</v>
      </c>
      <c r="AJ40" s="150"/>
      <c r="AK40" s="151"/>
      <c r="AL40" s="151"/>
      <c r="AM40" s="151"/>
      <c r="AN40" s="151"/>
      <c r="AO40" s="151"/>
      <c r="AP40" s="151"/>
      <c r="AQ40" s="151"/>
      <c r="AR40" s="151"/>
      <c r="AS40" s="151"/>
      <c r="AT40" s="35">
        <f t="shared" si="13"/>
        <v>0</v>
      </c>
      <c r="AU40" s="103" t="str">
        <f t="shared" si="20"/>
        <v>OK</v>
      </c>
    </row>
    <row r="41" spans="1:47" ht="14.25">
      <c r="A41" s="300"/>
      <c r="B41" s="300"/>
      <c r="C41" s="302"/>
      <c r="D41" s="104" t="s">
        <v>114</v>
      </c>
      <c r="F41" s="103" t="s">
        <v>105</v>
      </c>
      <c r="G41" s="150"/>
      <c r="H41" s="151"/>
      <c r="I41" s="151"/>
      <c r="J41" s="151"/>
      <c r="K41" s="151"/>
      <c r="L41" s="151"/>
      <c r="M41" s="151"/>
      <c r="N41" s="151"/>
      <c r="O41" s="151"/>
      <c r="P41" s="151"/>
      <c r="Q41" s="35">
        <f t="shared" si="11"/>
        <v>0</v>
      </c>
      <c r="S41" s="103" t="str">
        <f t="shared" ca="1" si="17"/>
        <v>-</v>
      </c>
      <c r="T41" s="106"/>
      <c r="V41" s="103" t="str">
        <f t="shared" ca="1" si="18"/>
        <v>-</v>
      </c>
      <c r="W41" s="150"/>
      <c r="X41" s="151"/>
      <c r="Y41" s="151"/>
      <c r="Z41" s="151"/>
      <c r="AA41" s="151"/>
      <c r="AB41" s="151"/>
      <c r="AC41" s="151"/>
      <c r="AD41" s="151"/>
      <c r="AE41" s="151"/>
      <c r="AF41" s="151"/>
      <c r="AG41" s="35">
        <f t="shared" si="12"/>
        <v>0</v>
      </c>
      <c r="AI41" s="103" t="str">
        <f t="shared" ca="1" si="19"/>
        <v>-</v>
      </c>
      <c r="AJ41" s="150"/>
      <c r="AK41" s="151"/>
      <c r="AL41" s="151"/>
      <c r="AM41" s="151"/>
      <c r="AN41" s="151"/>
      <c r="AO41" s="151"/>
      <c r="AP41" s="151"/>
      <c r="AQ41" s="151"/>
      <c r="AR41" s="151"/>
      <c r="AS41" s="151"/>
      <c r="AT41" s="35">
        <f t="shared" si="13"/>
        <v>0</v>
      </c>
      <c r="AU41" s="103" t="str">
        <f t="shared" si="20"/>
        <v>OK</v>
      </c>
    </row>
    <row r="42" spans="1:47" ht="14.25">
      <c r="A42" s="300"/>
      <c r="B42" s="300"/>
      <c r="C42" s="302"/>
      <c r="D42" s="104" t="s">
        <v>104</v>
      </c>
      <c r="F42" s="103" t="s">
        <v>105</v>
      </c>
      <c r="G42" s="34"/>
      <c r="H42" s="34"/>
      <c r="I42" s="34"/>
      <c r="J42" s="34"/>
      <c r="K42" s="34"/>
      <c r="L42" s="34"/>
      <c r="M42" s="34"/>
      <c r="N42" s="34"/>
      <c r="O42" s="34"/>
      <c r="P42" s="34"/>
      <c r="Q42" s="35">
        <f t="shared" si="11"/>
        <v>0</v>
      </c>
      <c r="S42" s="103" t="str">
        <f t="shared" ca="1" si="17"/>
        <v>-</v>
      </c>
      <c r="T42" s="34"/>
      <c r="V42" s="103" t="str">
        <f t="shared" ca="1" si="18"/>
        <v>-</v>
      </c>
      <c r="W42" s="34"/>
      <c r="X42" s="34"/>
      <c r="Y42" s="34"/>
      <c r="Z42" s="34"/>
      <c r="AA42" s="34"/>
      <c r="AB42" s="34"/>
      <c r="AC42" s="34"/>
      <c r="AD42" s="34"/>
      <c r="AE42" s="34"/>
      <c r="AF42" s="34"/>
      <c r="AG42" s="35">
        <f t="shared" si="12"/>
        <v>0</v>
      </c>
      <c r="AI42" s="103" t="str">
        <f t="shared" ca="1" si="19"/>
        <v>-</v>
      </c>
      <c r="AJ42" s="34"/>
      <c r="AK42" s="34"/>
      <c r="AL42" s="34"/>
      <c r="AM42" s="34"/>
      <c r="AN42" s="34"/>
      <c r="AO42" s="34"/>
      <c r="AP42" s="34"/>
      <c r="AQ42" s="34"/>
      <c r="AR42" s="34"/>
      <c r="AS42" s="34"/>
      <c r="AT42" s="35">
        <f t="shared" si="13"/>
        <v>0</v>
      </c>
      <c r="AU42" s="103" t="str">
        <f t="shared" si="20"/>
        <v>OK</v>
      </c>
    </row>
    <row r="43" spans="1:47" ht="14.25">
      <c r="A43" s="300"/>
      <c r="B43" s="300"/>
      <c r="C43" s="302"/>
      <c r="D43" s="104" t="s">
        <v>113</v>
      </c>
      <c r="F43" s="103" t="s">
        <v>105</v>
      </c>
      <c r="G43" s="150"/>
      <c r="H43" s="151"/>
      <c r="I43" s="151"/>
      <c r="J43" s="151"/>
      <c r="K43" s="151"/>
      <c r="L43" s="151"/>
      <c r="M43" s="151"/>
      <c r="N43" s="151"/>
      <c r="O43" s="151"/>
      <c r="P43" s="151"/>
      <c r="Q43" s="35">
        <f t="shared" si="11"/>
        <v>0</v>
      </c>
      <c r="S43" s="103" t="str">
        <f t="shared" ca="1" si="17"/>
        <v>-</v>
      </c>
      <c r="T43" s="106"/>
      <c r="V43" s="103" t="str">
        <f t="shared" ca="1" si="18"/>
        <v>-</v>
      </c>
      <c r="W43" s="150"/>
      <c r="X43" s="151"/>
      <c r="Y43" s="151"/>
      <c r="Z43" s="151"/>
      <c r="AA43" s="151"/>
      <c r="AB43" s="151"/>
      <c r="AC43" s="151"/>
      <c r="AD43" s="151"/>
      <c r="AE43" s="151"/>
      <c r="AF43" s="151"/>
      <c r="AG43" s="35">
        <f t="shared" si="12"/>
        <v>0</v>
      </c>
      <c r="AI43" s="103" t="str">
        <f t="shared" ca="1" si="19"/>
        <v>-</v>
      </c>
      <c r="AJ43" s="150"/>
      <c r="AK43" s="151"/>
      <c r="AL43" s="151"/>
      <c r="AM43" s="151"/>
      <c r="AN43" s="151"/>
      <c r="AO43" s="151"/>
      <c r="AP43" s="151"/>
      <c r="AQ43" s="151"/>
      <c r="AR43" s="151"/>
      <c r="AS43" s="151"/>
      <c r="AT43" s="35">
        <f t="shared" si="13"/>
        <v>0</v>
      </c>
      <c r="AU43" s="103" t="str">
        <f t="shared" si="20"/>
        <v>OK</v>
      </c>
    </row>
    <row r="44" spans="1:47" ht="14.25">
      <c r="A44" s="300"/>
      <c r="B44" s="300"/>
      <c r="C44" s="302"/>
      <c r="D44" s="104" t="s">
        <v>389</v>
      </c>
      <c r="F44" s="103" t="s">
        <v>105</v>
      </c>
      <c r="G44" s="150"/>
      <c r="H44" s="151"/>
      <c r="I44" s="151"/>
      <c r="J44" s="151"/>
      <c r="K44" s="151"/>
      <c r="L44" s="151"/>
      <c r="M44" s="151"/>
      <c r="N44" s="151"/>
      <c r="O44" s="151"/>
      <c r="P44" s="151"/>
      <c r="Q44" s="35">
        <f t="shared" si="11"/>
        <v>0</v>
      </c>
      <c r="S44" s="103" t="str">
        <f t="shared" ca="1" si="17"/>
        <v>-</v>
      </c>
      <c r="T44" s="106"/>
      <c r="V44" s="103" t="str">
        <f t="shared" ca="1" si="18"/>
        <v>-</v>
      </c>
      <c r="W44" s="150"/>
      <c r="X44" s="151"/>
      <c r="Y44" s="151"/>
      <c r="Z44" s="151"/>
      <c r="AA44" s="151"/>
      <c r="AB44" s="151"/>
      <c r="AC44" s="151"/>
      <c r="AD44" s="151"/>
      <c r="AE44" s="151"/>
      <c r="AF44" s="151"/>
      <c r="AG44" s="35">
        <f t="shared" si="12"/>
        <v>0</v>
      </c>
      <c r="AI44" s="103" t="str">
        <f t="shared" ca="1" si="19"/>
        <v>-</v>
      </c>
      <c r="AJ44" s="150"/>
      <c r="AK44" s="151"/>
      <c r="AL44" s="151"/>
      <c r="AM44" s="151"/>
      <c r="AN44" s="151"/>
      <c r="AO44" s="151"/>
      <c r="AP44" s="151"/>
      <c r="AQ44" s="151"/>
      <c r="AR44" s="151"/>
      <c r="AS44" s="151"/>
      <c r="AT44" s="35">
        <f t="shared" si="13"/>
        <v>0</v>
      </c>
      <c r="AU44" s="103" t="str">
        <f t="shared" si="20"/>
        <v>OK</v>
      </c>
    </row>
    <row r="45" spans="1:47" ht="14.25">
      <c r="A45" s="300"/>
      <c r="B45" s="300"/>
      <c r="C45" s="302"/>
      <c r="D45" s="104" t="s">
        <v>112</v>
      </c>
      <c r="F45" s="103" t="s">
        <v>105</v>
      </c>
      <c r="G45" s="150"/>
      <c r="H45" s="151"/>
      <c r="I45" s="151"/>
      <c r="J45" s="151"/>
      <c r="K45" s="151"/>
      <c r="L45" s="151"/>
      <c r="M45" s="151"/>
      <c r="N45" s="151"/>
      <c r="O45" s="151"/>
      <c r="P45" s="151"/>
      <c r="Q45" s="35">
        <f t="shared" si="11"/>
        <v>0</v>
      </c>
      <c r="S45" s="103" t="str">
        <f t="shared" ca="1" si="17"/>
        <v>-</v>
      </c>
      <c r="T45" s="106"/>
      <c r="V45" s="103" t="str">
        <f t="shared" ca="1" si="18"/>
        <v>-</v>
      </c>
      <c r="W45" s="150"/>
      <c r="X45" s="151"/>
      <c r="Y45" s="151"/>
      <c r="Z45" s="151"/>
      <c r="AA45" s="151"/>
      <c r="AB45" s="151"/>
      <c r="AC45" s="151"/>
      <c r="AD45" s="151"/>
      <c r="AE45" s="151"/>
      <c r="AF45" s="151"/>
      <c r="AG45" s="35">
        <f t="shared" si="12"/>
        <v>0</v>
      </c>
      <c r="AI45" s="103" t="str">
        <f t="shared" ca="1" si="19"/>
        <v>-</v>
      </c>
      <c r="AJ45" s="150"/>
      <c r="AK45" s="151"/>
      <c r="AL45" s="151"/>
      <c r="AM45" s="151"/>
      <c r="AN45" s="151"/>
      <c r="AO45" s="151"/>
      <c r="AP45" s="151"/>
      <c r="AQ45" s="151"/>
      <c r="AR45" s="151"/>
      <c r="AS45" s="151"/>
      <c r="AT45" s="35">
        <f t="shared" si="13"/>
        <v>0</v>
      </c>
      <c r="AU45" s="103" t="str">
        <f t="shared" si="20"/>
        <v>OK</v>
      </c>
    </row>
    <row r="46" spans="1:47" ht="14.25">
      <c r="A46" s="300"/>
      <c r="B46" s="300"/>
      <c r="C46" s="302"/>
      <c r="D46" s="104" t="s">
        <v>111</v>
      </c>
      <c r="F46" s="103" t="s">
        <v>105</v>
      </c>
      <c r="G46" s="150"/>
      <c r="H46" s="151"/>
      <c r="I46" s="151"/>
      <c r="J46" s="151"/>
      <c r="K46" s="151"/>
      <c r="L46" s="151"/>
      <c r="M46" s="151"/>
      <c r="N46" s="151"/>
      <c r="O46" s="151"/>
      <c r="P46" s="151"/>
      <c r="Q46" s="35">
        <f t="shared" si="11"/>
        <v>0</v>
      </c>
      <c r="S46" s="103" t="str">
        <f t="shared" ca="1" si="17"/>
        <v>-</v>
      </c>
      <c r="T46" s="106"/>
      <c r="V46" s="103" t="str">
        <f t="shared" ca="1" si="18"/>
        <v>-</v>
      </c>
      <c r="W46" s="150"/>
      <c r="X46" s="151"/>
      <c r="Y46" s="151"/>
      <c r="Z46" s="151"/>
      <c r="AA46" s="151"/>
      <c r="AB46" s="151"/>
      <c r="AC46" s="151"/>
      <c r="AD46" s="151"/>
      <c r="AE46" s="151"/>
      <c r="AF46" s="151"/>
      <c r="AG46" s="35">
        <f t="shared" si="12"/>
        <v>0</v>
      </c>
      <c r="AI46" s="103" t="str">
        <f t="shared" ca="1" si="19"/>
        <v>-</v>
      </c>
      <c r="AJ46" s="150"/>
      <c r="AK46" s="151"/>
      <c r="AL46" s="151"/>
      <c r="AM46" s="151"/>
      <c r="AN46" s="151"/>
      <c r="AO46" s="151"/>
      <c r="AP46" s="151"/>
      <c r="AQ46" s="151"/>
      <c r="AR46" s="151"/>
      <c r="AS46" s="151"/>
      <c r="AT46" s="35">
        <f t="shared" si="13"/>
        <v>0</v>
      </c>
      <c r="AU46" s="103" t="str">
        <f t="shared" si="20"/>
        <v>OK</v>
      </c>
    </row>
    <row r="47" spans="1:47" ht="14.25">
      <c r="A47" s="300"/>
      <c r="B47" s="300"/>
      <c r="C47" s="302"/>
      <c r="D47" s="104" t="s">
        <v>390</v>
      </c>
      <c r="F47" s="103" t="s">
        <v>105</v>
      </c>
      <c r="G47" s="150"/>
      <c r="H47" s="151"/>
      <c r="I47" s="151"/>
      <c r="J47" s="151"/>
      <c r="K47" s="151"/>
      <c r="L47" s="151"/>
      <c r="M47" s="151"/>
      <c r="N47" s="151"/>
      <c r="O47" s="151"/>
      <c r="P47" s="151"/>
      <c r="Q47" s="35">
        <f t="shared" si="11"/>
        <v>0</v>
      </c>
      <c r="S47" s="103" t="str">
        <f t="shared" ca="1" si="17"/>
        <v>-</v>
      </c>
      <c r="T47" s="106"/>
      <c r="V47" s="103" t="str">
        <f t="shared" ca="1" si="18"/>
        <v>-</v>
      </c>
      <c r="W47" s="150"/>
      <c r="X47" s="151"/>
      <c r="Y47" s="151"/>
      <c r="Z47" s="151"/>
      <c r="AA47" s="151"/>
      <c r="AB47" s="151"/>
      <c r="AC47" s="151"/>
      <c r="AD47" s="151"/>
      <c r="AE47" s="151"/>
      <c r="AF47" s="151"/>
      <c r="AG47" s="35">
        <f t="shared" si="12"/>
        <v>0</v>
      </c>
      <c r="AI47" s="103" t="str">
        <f t="shared" ca="1" si="19"/>
        <v>-</v>
      </c>
      <c r="AJ47" s="150"/>
      <c r="AK47" s="151"/>
      <c r="AL47" s="151"/>
      <c r="AM47" s="151"/>
      <c r="AN47" s="151"/>
      <c r="AO47" s="151"/>
      <c r="AP47" s="151"/>
      <c r="AQ47" s="151"/>
      <c r="AR47" s="151"/>
      <c r="AS47" s="151"/>
      <c r="AT47" s="35">
        <f t="shared" si="13"/>
        <v>0</v>
      </c>
      <c r="AU47" s="103" t="str">
        <f t="shared" si="20"/>
        <v>OK</v>
      </c>
    </row>
    <row r="48" spans="1:47" ht="14.25">
      <c r="A48" s="300"/>
      <c r="B48" s="300"/>
      <c r="C48" s="302"/>
      <c r="D48" s="104" t="s">
        <v>110</v>
      </c>
      <c r="F48" s="103" t="s">
        <v>105</v>
      </c>
      <c r="G48" s="150"/>
      <c r="H48" s="151"/>
      <c r="I48" s="151"/>
      <c r="J48" s="151"/>
      <c r="K48" s="151"/>
      <c r="L48" s="151"/>
      <c r="M48" s="151"/>
      <c r="N48" s="151"/>
      <c r="O48" s="151"/>
      <c r="P48" s="151"/>
      <c r="Q48" s="35">
        <f t="shared" si="11"/>
        <v>0</v>
      </c>
      <c r="S48" s="103" t="str">
        <f t="shared" ca="1" si="17"/>
        <v>-</v>
      </c>
      <c r="T48" s="106"/>
      <c r="V48" s="103" t="str">
        <f t="shared" ca="1" si="18"/>
        <v>-</v>
      </c>
      <c r="W48" s="150"/>
      <c r="X48" s="151"/>
      <c r="Y48" s="151"/>
      <c r="Z48" s="151"/>
      <c r="AA48" s="151"/>
      <c r="AB48" s="151"/>
      <c r="AC48" s="151"/>
      <c r="AD48" s="151"/>
      <c r="AE48" s="151"/>
      <c r="AF48" s="151"/>
      <c r="AG48" s="35">
        <f t="shared" si="12"/>
        <v>0</v>
      </c>
      <c r="AI48" s="103" t="str">
        <f t="shared" ca="1" si="19"/>
        <v>-</v>
      </c>
      <c r="AJ48" s="150"/>
      <c r="AK48" s="151"/>
      <c r="AL48" s="151"/>
      <c r="AM48" s="151"/>
      <c r="AN48" s="151"/>
      <c r="AO48" s="151"/>
      <c r="AP48" s="151"/>
      <c r="AQ48" s="151"/>
      <c r="AR48" s="151"/>
      <c r="AS48" s="151"/>
      <c r="AT48" s="35">
        <f t="shared" si="13"/>
        <v>0</v>
      </c>
      <c r="AU48" s="103" t="str">
        <f t="shared" si="20"/>
        <v>OK</v>
      </c>
    </row>
    <row r="49" spans="1:47" ht="14.25">
      <c r="A49" s="300"/>
      <c r="B49" s="300"/>
      <c r="C49" s="302"/>
      <c r="D49" s="104" t="str">
        <f>D28</f>
        <v>Indirect Intervention</v>
      </c>
      <c r="F49" s="103" t="s">
        <v>105</v>
      </c>
      <c r="G49" s="150"/>
      <c r="H49" s="151"/>
      <c r="I49" s="151"/>
      <c r="J49" s="151"/>
      <c r="K49" s="151"/>
      <c r="L49" s="151"/>
      <c r="M49" s="151"/>
      <c r="N49" s="151"/>
      <c r="O49" s="151"/>
      <c r="P49" s="151"/>
      <c r="Q49" s="35">
        <f t="shared" si="11"/>
        <v>0</v>
      </c>
      <c r="S49" s="103" t="str">
        <f t="shared" ca="1" si="17"/>
        <v>-</v>
      </c>
      <c r="T49" s="106"/>
      <c r="V49" s="103" t="str">
        <f t="shared" ca="1" si="18"/>
        <v>-</v>
      </c>
      <c r="W49" s="150"/>
      <c r="X49" s="151"/>
      <c r="Y49" s="151"/>
      <c r="Z49" s="151"/>
      <c r="AA49" s="151"/>
      <c r="AB49" s="151"/>
      <c r="AC49" s="151"/>
      <c r="AD49" s="151"/>
      <c r="AE49" s="151"/>
      <c r="AF49" s="151"/>
      <c r="AG49" s="35">
        <f t="shared" si="12"/>
        <v>0</v>
      </c>
      <c r="AI49" s="103" t="str">
        <f t="shared" ca="1" si="19"/>
        <v>-</v>
      </c>
      <c r="AJ49" s="150"/>
      <c r="AK49" s="151"/>
      <c r="AL49" s="151"/>
      <c r="AM49" s="151"/>
      <c r="AN49" s="151"/>
      <c r="AO49" s="151"/>
      <c r="AP49" s="151"/>
      <c r="AQ49" s="151"/>
      <c r="AR49" s="151"/>
      <c r="AS49" s="151"/>
      <c r="AT49" s="35">
        <f t="shared" si="13"/>
        <v>0</v>
      </c>
      <c r="AU49" s="103" t="str">
        <f t="shared" si="20"/>
        <v>OK</v>
      </c>
    </row>
    <row r="50" spans="1:47" ht="14.25">
      <c r="A50" s="300"/>
      <c r="B50" s="300"/>
      <c r="C50" s="302"/>
      <c r="D50" s="104" t="s">
        <v>109</v>
      </c>
      <c r="F50" s="103" t="s">
        <v>105</v>
      </c>
      <c r="G50" s="34"/>
      <c r="H50" s="34"/>
      <c r="I50" s="34"/>
      <c r="J50" s="34"/>
      <c r="K50" s="34"/>
      <c r="L50" s="34"/>
      <c r="M50" s="34"/>
      <c r="N50" s="34"/>
      <c r="O50" s="34"/>
      <c r="P50" s="34"/>
      <c r="Q50" s="35">
        <f t="shared" si="11"/>
        <v>0</v>
      </c>
      <c r="S50" s="103" t="str">
        <f t="shared" ca="1" si="17"/>
        <v>-</v>
      </c>
      <c r="T50" s="34"/>
      <c r="V50" s="103" t="str">
        <f t="shared" ca="1" si="18"/>
        <v>-</v>
      </c>
      <c r="W50" s="34"/>
      <c r="X50" s="34"/>
      <c r="Y50" s="34"/>
      <c r="Z50" s="34"/>
      <c r="AA50" s="34"/>
      <c r="AB50" s="34"/>
      <c r="AC50" s="34"/>
      <c r="AD50" s="34"/>
      <c r="AE50" s="34"/>
      <c r="AF50" s="34"/>
      <c r="AG50" s="35">
        <f t="shared" si="12"/>
        <v>0</v>
      </c>
      <c r="AI50" s="103" t="str">
        <f t="shared" ca="1" si="19"/>
        <v>-</v>
      </c>
      <c r="AJ50" s="34"/>
      <c r="AK50" s="34"/>
      <c r="AL50" s="34"/>
      <c r="AM50" s="34"/>
      <c r="AN50" s="34"/>
      <c r="AO50" s="34"/>
      <c r="AP50" s="34"/>
      <c r="AQ50" s="34"/>
      <c r="AR50" s="34"/>
      <c r="AS50" s="34"/>
      <c r="AT50" s="35">
        <f t="shared" si="13"/>
        <v>0</v>
      </c>
      <c r="AU50" s="103" t="str">
        <f t="shared" si="20"/>
        <v>OK</v>
      </c>
    </row>
    <row r="51" spans="1:47" ht="14.25">
      <c r="A51" s="300"/>
      <c r="B51" s="300"/>
      <c r="C51" s="302"/>
      <c r="D51" s="104" t="s">
        <v>108</v>
      </c>
      <c r="F51" s="103" t="s">
        <v>105</v>
      </c>
      <c r="G51" s="34"/>
      <c r="H51" s="34"/>
      <c r="I51" s="34"/>
      <c r="J51" s="34"/>
      <c r="K51" s="34"/>
      <c r="L51" s="34"/>
      <c r="M51" s="34"/>
      <c r="N51" s="34"/>
      <c r="O51" s="34"/>
      <c r="P51" s="34"/>
      <c r="Q51" s="35">
        <f t="shared" si="11"/>
        <v>0</v>
      </c>
      <c r="S51" s="103" t="str">
        <f t="shared" ca="1" si="17"/>
        <v>-</v>
      </c>
      <c r="T51" s="34"/>
      <c r="V51" s="103" t="str">
        <f t="shared" ca="1" si="18"/>
        <v>-</v>
      </c>
      <c r="W51" s="34"/>
      <c r="X51" s="34"/>
      <c r="Y51" s="34"/>
      <c r="Z51" s="34"/>
      <c r="AA51" s="34"/>
      <c r="AB51" s="34"/>
      <c r="AC51" s="34"/>
      <c r="AD51" s="34"/>
      <c r="AE51" s="34"/>
      <c r="AF51" s="34"/>
      <c r="AG51" s="35">
        <f t="shared" si="12"/>
        <v>0</v>
      </c>
      <c r="AI51" s="103" t="str">
        <f t="shared" ca="1" si="19"/>
        <v>-</v>
      </c>
      <c r="AJ51" s="34"/>
      <c r="AK51" s="34"/>
      <c r="AL51" s="34"/>
      <c r="AM51" s="34"/>
      <c r="AN51" s="34"/>
      <c r="AO51" s="34"/>
      <c r="AP51" s="34"/>
      <c r="AQ51" s="34"/>
      <c r="AR51" s="34"/>
      <c r="AS51" s="34"/>
      <c r="AT51" s="35">
        <f t="shared" si="13"/>
        <v>0</v>
      </c>
      <c r="AU51" s="103" t="str">
        <f t="shared" si="20"/>
        <v>OK</v>
      </c>
    </row>
    <row r="52" spans="1:47" ht="14.25">
      <c r="A52" s="300"/>
      <c r="B52" s="300"/>
      <c r="C52" s="302"/>
      <c r="D52" s="104" t="s">
        <v>58</v>
      </c>
      <c r="F52" s="103" t="s">
        <v>105</v>
      </c>
      <c r="G52" s="34"/>
      <c r="H52" s="34"/>
      <c r="I52" s="34"/>
      <c r="J52" s="34"/>
      <c r="K52" s="34"/>
      <c r="L52" s="34"/>
      <c r="M52" s="34"/>
      <c r="N52" s="34"/>
      <c r="O52" s="34"/>
      <c r="P52" s="34"/>
      <c r="Q52" s="35">
        <f t="shared" si="11"/>
        <v>0</v>
      </c>
      <c r="S52" s="103" t="str">
        <f t="shared" ca="1" si="17"/>
        <v>-</v>
      </c>
      <c r="T52" s="34"/>
      <c r="V52" s="103" t="str">
        <f t="shared" ca="1" si="18"/>
        <v>-</v>
      </c>
      <c r="W52" s="34"/>
      <c r="X52" s="34"/>
      <c r="Y52" s="34"/>
      <c r="Z52" s="34"/>
      <c r="AA52" s="34"/>
      <c r="AB52" s="34"/>
      <c r="AC52" s="34"/>
      <c r="AD52" s="34"/>
      <c r="AE52" s="34"/>
      <c r="AF52" s="34"/>
      <c r="AG52" s="35">
        <f t="shared" si="12"/>
        <v>0</v>
      </c>
      <c r="AI52" s="103" t="str">
        <f t="shared" ca="1" si="19"/>
        <v>-</v>
      </c>
      <c r="AJ52" s="34"/>
      <c r="AK52" s="34"/>
      <c r="AL52" s="34"/>
      <c r="AM52" s="34"/>
      <c r="AN52" s="34"/>
      <c r="AO52" s="34"/>
      <c r="AP52" s="34"/>
      <c r="AQ52" s="34"/>
      <c r="AR52" s="34"/>
      <c r="AS52" s="34"/>
      <c r="AT52" s="35">
        <f t="shared" si="13"/>
        <v>0</v>
      </c>
      <c r="AU52" s="103" t="str">
        <f t="shared" si="20"/>
        <v>OK</v>
      </c>
    </row>
    <row r="53" spans="1:47" ht="14.25">
      <c r="A53" s="300"/>
      <c r="B53" s="300"/>
      <c r="C53" s="302"/>
      <c r="D53" s="104" t="s">
        <v>107</v>
      </c>
      <c r="F53" s="103" t="s">
        <v>105</v>
      </c>
      <c r="G53" s="34"/>
      <c r="H53" s="34"/>
      <c r="I53" s="34"/>
      <c r="J53" s="34"/>
      <c r="K53" s="34"/>
      <c r="L53" s="34"/>
      <c r="M53" s="34"/>
      <c r="N53" s="34"/>
      <c r="O53" s="34"/>
      <c r="P53" s="34"/>
      <c r="Q53" s="35">
        <f t="shared" si="11"/>
        <v>0</v>
      </c>
      <c r="S53" s="103" t="str">
        <f t="shared" ca="1" si="17"/>
        <v>-</v>
      </c>
      <c r="T53" s="34"/>
      <c r="V53" s="103" t="str">
        <f t="shared" ca="1" si="18"/>
        <v>-</v>
      </c>
      <c r="W53" s="34"/>
      <c r="X53" s="34"/>
      <c r="Y53" s="34"/>
      <c r="Z53" s="34"/>
      <c r="AA53" s="34"/>
      <c r="AB53" s="34"/>
      <c r="AC53" s="34"/>
      <c r="AD53" s="34"/>
      <c r="AE53" s="34"/>
      <c r="AF53" s="34"/>
      <c r="AG53" s="35">
        <f t="shared" si="12"/>
        <v>0</v>
      </c>
      <c r="AI53" s="103" t="str">
        <f t="shared" ca="1" si="19"/>
        <v>-</v>
      </c>
      <c r="AJ53" s="34"/>
      <c r="AK53" s="34"/>
      <c r="AL53" s="34"/>
      <c r="AM53" s="34"/>
      <c r="AN53" s="34"/>
      <c r="AO53" s="34"/>
      <c r="AP53" s="34"/>
      <c r="AQ53" s="34"/>
      <c r="AR53" s="34"/>
      <c r="AS53" s="34"/>
      <c r="AT53" s="35">
        <f t="shared" si="13"/>
        <v>0</v>
      </c>
      <c r="AU53" s="103" t="str">
        <f t="shared" si="20"/>
        <v>OK</v>
      </c>
    </row>
    <row r="54" spans="1:47" ht="14.25">
      <c r="A54" s="300"/>
      <c r="B54" s="300"/>
      <c r="C54" s="302"/>
      <c r="D54" s="104" t="s">
        <v>106</v>
      </c>
      <c r="F54" s="103" t="s">
        <v>105</v>
      </c>
      <c r="G54" s="150"/>
      <c r="H54" s="151"/>
      <c r="I54" s="151"/>
      <c r="J54" s="151"/>
      <c r="K54" s="151"/>
      <c r="L54" s="151"/>
      <c r="M54" s="151"/>
      <c r="N54" s="151"/>
      <c r="O54" s="151"/>
      <c r="P54" s="151"/>
      <c r="Q54" s="35">
        <f t="shared" si="11"/>
        <v>0</v>
      </c>
      <c r="S54" s="103" t="str">
        <f t="shared" ca="1" si="17"/>
        <v>-</v>
      </c>
      <c r="T54" s="106"/>
      <c r="V54" s="103" t="str">
        <f t="shared" ca="1" si="18"/>
        <v>-</v>
      </c>
      <c r="W54" s="150"/>
      <c r="X54" s="151"/>
      <c r="Y54" s="151"/>
      <c r="Z54" s="151"/>
      <c r="AA54" s="151"/>
      <c r="AB54" s="151"/>
      <c r="AC54" s="151"/>
      <c r="AD54" s="151"/>
      <c r="AE54" s="151"/>
      <c r="AF54" s="151"/>
      <c r="AG54" s="35">
        <f t="shared" si="12"/>
        <v>0</v>
      </c>
      <c r="AI54" s="103" t="str">
        <f t="shared" ca="1" si="19"/>
        <v>-</v>
      </c>
      <c r="AJ54" s="150"/>
      <c r="AK54" s="151"/>
      <c r="AL54" s="151"/>
      <c r="AM54" s="151"/>
      <c r="AN54" s="151"/>
      <c r="AO54" s="151"/>
      <c r="AP54" s="151"/>
      <c r="AQ54" s="151"/>
      <c r="AR54" s="151"/>
      <c r="AS54" s="151"/>
      <c r="AT54" s="35">
        <f t="shared" si="13"/>
        <v>0</v>
      </c>
      <c r="AU54" s="103" t="str">
        <f t="shared" si="20"/>
        <v>OK</v>
      </c>
    </row>
    <row r="55" spans="1:47" ht="14.25">
      <c r="A55" s="301"/>
      <c r="B55" s="301"/>
      <c r="C55" s="105" t="s">
        <v>224</v>
      </c>
      <c r="D55" s="104"/>
      <c r="F55" s="103" t="s">
        <v>105</v>
      </c>
      <c r="G55" s="35">
        <f t="shared" ref="G55:P55" si="21">SUM(G37:G54)</f>
        <v>0</v>
      </c>
      <c r="H55" s="35">
        <f t="shared" si="21"/>
        <v>0</v>
      </c>
      <c r="I55" s="35">
        <f t="shared" si="21"/>
        <v>0</v>
      </c>
      <c r="J55" s="35">
        <f t="shared" si="21"/>
        <v>0</v>
      </c>
      <c r="K55" s="35">
        <f t="shared" si="21"/>
        <v>0</v>
      </c>
      <c r="L55" s="35">
        <f t="shared" si="21"/>
        <v>0</v>
      </c>
      <c r="M55" s="35">
        <f t="shared" si="21"/>
        <v>0</v>
      </c>
      <c r="N55" s="35">
        <f t="shared" si="21"/>
        <v>0</v>
      </c>
      <c r="O55" s="35">
        <f t="shared" si="21"/>
        <v>0</v>
      </c>
      <c r="P55" s="35">
        <f t="shared" si="21"/>
        <v>0</v>
      </c>
      <c r="Q55" s="94">
        <f>SUM(G55:P55)</f>
        <v>0</v>
      </c>
      <c r="S55" s="103" t="str">
        <f t="shared" ca="1" si="17"/>
        <v>-</v>
      </c>
      <c r="T55" s="103"/>
      <c r="V55" s="103" t="str">
        <f t="shared" ca="1" si="18"/>
        <v>-</v>
      </c>
      <c r="W55" s="35">
        <f t="shared" ref="W55:AF55" si="22">SUM(W37:W54)</f>
        <v>0</v>
      </c>
      <c r="X55" s="35">
        <f t="shared" si="22"/>
        <v>0</v>
      </c>
      <c r="Y55" s="35">
        <f t="shared" si="22"/>
        <v>0</v>
      </c>
      <c r="Z55" s="35">
        <f t="shared" si="22"/>
        <v>0</v>
      </c>
      <c r="AA55" s="35">
        <f t="shared" si="22"/>
        <v>0</v>
      </c>
      <c r="AB55" s="35">
        <f t="shared" si="22"/>
        <v>0</v>
      </c>
      <c r="AC55" s="35">
        <f t="shared" si="22"/>
        <v>0</v>
      </c>
      <c r="AD55" s="35">
        <f t="shared" si="22"/>
        <v>0</v>
      </c>
      <c r="AE55" s="35">
        <f t="shared" si="22"/>
        <v>0</v>
      </c>
      <c r="AF55" s="35">
        <f t="shared" si="22"/>
        <v>0</v>
      </c>
      <c r="AG55" s="94">
        <f t="shared" si="12"/>
        <v>0</v>
      </c>
      <c r="AI55" s="103" t="str">
        <f t="shared" ca="1" si="19"/>
        <v>-</v>
      </c>
      <c r="AJ55" s="35">
        <f t="shared" ref="AJ55:AS55" si="23">SUM(AJ37:AJ54)</f>
        <v>0</v>
      </c>
      <c r="AK55" s="35">
        <f t="shared" si="23"/>
        <v>0</v>
      </c>
      <c r="AL55" s="35">
        <f t="shared" si="23"/>
        <v>0</v>
      </c>
      <c r="AM55" s="35">
        <f t="shared" si="23"/>
        <v>0</v>
      </c>
      <c r="AN55" s="35">
        <f t="shared" si="23"/>
        <v>0</v>
      </c>
      <c r="AO55" s="35">
        <f t="shared" si="23"/>
        <v>0</v>
      </c>
      <c r="AP55" s="35">
        <f t="shared" si="23"/>
        <v>0</v>
      </c>
      <c r="AQ55" s="35">
        <f t="shared" si="23"/>
        <v>0</v>
      </c>
      <c r="AR55" s="35">
        <f t="shared" si="23"/>
        <v>0</v>
      </c>
      <c r="AS55" s="35">
        <f t="shared" si="23"/>
        <v>0</v>
      </c>
      <c r="AT55" s="94">
        <f t="shared" si="13"/>
        <v>0</v>
      </c>
      <c r="AU55" s="103" t="str">
        <f t="shared" si="20"/>
        <v>OK</v>
      </c>
    </row>
  </sheetData>
  <mergeCells count="6">
    <mergeCell ref="A14:A34"/>
    <mergeCell ref="B14:B34"/>
    <mergeCell ref="C17:C33"/>
    <mergeCell ref="A35:A55"/>
    <mergeCell ref="B35:B55"/>
    <mergeCell ref="C38:C54"/>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tabColor rgb="FF7030A0"/>
  </sheetPr>
  <dimension ref="A1:AU55"/>
  <sheetViews>
    <sheetView workbookViewId="0"/>
  </sheetViews>
  <sheetFormatPr defaultColWidth="9" defaultRowHeight="12.75"/>
  <cols>
    <col min="1" max="2" width="3.42578125" style="101" customWidth="1"/>
    <col min="3" max="3" width="51.28515625" style="101" bestFit="1" customWidth="1"/>
    <col min="4" max="4" width="46.5703125" style="101" bestFit="1" customWidth="1"/>
    <col min="5" max="5" width="1" style="101" customWidth="1"/>
    <col min="6" max="6" width="6.28515625" style="102" customWidth="1"/>
    <col min="7" max="17" width="9" style="101"/>
    <col min="18" max="18" width="1" style="101" customWidth="1"/>
    <col min="19" max="19" width="6.28515625" style="102" customWidth="1"/>
    <col min="20" max="20" width="9" style="101"/>
    <col min="21" max="21" width="1" style="101" customWidth="1"/>
    <col min="22" max="22" width="6.28515625" style="102" customWidth="1"/>
    <col min="23" max="33" width="9" style="101"/>
    <col min="34" max="34" width="1" style="101" customWidth="1"/>
    <col min="35" max="35" width="6.28515625" style="102" customWidth="1"/>
    <col min="36" max="46" width="9" style="101"/>
    <col min="47" max="47" width="9.42578125" style="101" bestFit="1" customWidth="1"/>
    <col min="48" max="16384" width="9" style="101"/>
  </cols>
  <sheetData>
    <row r="1" spans="1:47" ht="24.75">
      <c r="A1" s="1" t="str">
        <f>N0_Cover!A1</f>
        <v>RIIO-2 Business Plan Data Template</v>
      </c>
      <c r="B1" s="1"/>
      <c r="C1" s="2"/>
      <c r="D1" s="2"/>
      <c r="E1" s="2"/>
      <c r="F1" s="73"/>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row>
    <row r="2" spans="1:47" ht="22.5">
      <c r="A2" s="1" t="str">
        <f>N0_Cover!$B$12</f>
        <v>Scottish Power Transmission</v>
      </c>
      <c r="B2" s="1"/>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row>
    <row r="3" spans="1:47" ht="19.5">
      <c r="A3" s="5" t="str">
        <f>"Workbook " &amp; N0_Cover!$B$12</f>
        <v>Workbook Scottish Power Transmission</v>
      </c>
      <c r="B3" s="5"/>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row>
    <row r="4" spans="1:47" ht="18">
      <c r="A4" s="7" t="str">
        <f>"Submission Version " &amp; N0_Cover!$B$15 &amp; " - Submitted on " &amp; TEXT(N0_Cover!$B$16,"dd mmm yyyy")</f>
        <v>Submission Version 3.0 - Submitted on 09 Dec 2019</v>
      </c>
      <c r="B4" s="7"/>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row>
    <row r="5" spans="1:47" ht="18">
      <c r="A5" s="7" t="str">
        <f>"Template Version: " &amp; N0_Cover!$B$11</f>
        <v>Template Version: v3.0</v>
      </c>
      <c r="B5" s="7"/>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row>
    <row r="6" spans="1:47" ht="19.5">
      <c r="A6" s="5" t="str">
        <f ca="1">"Sheet: " &amp;VLOOKUP(RIGHT(CELL("filename",A1),LEN(CELL("filename",A1))-FIND("]",CELL("filename",A1))),'N0.1_Contents'!$A$11:$B$87,2,FALSE)</f>
        <v>Sheet: N3.33 No entry required</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row>
    <row r="7" spans="1:47" ht="18">
      <c r="A7" s="7" t="str">
        <f>"Prices Base: " &amp; 'N0.5_Data_Constants'!C13</f>
        <v>Prices Base: 2018/19</v>
      </c>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row>
    <row r="8" spans="1:47" s="168" customFormat="1">
      <c r="A8" s="171" t="str">
        <f ca="1">"Error Checks: " &amp; IF(ISERROR(MATCH("Error",$A$9:$AU$9,0)),"OK","Error")</f>
        <v>Error Checks: OK</v>
      </c>
      <c r="B8" s="171"/>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row>
    <row r="9" spans="1:47" s="168" customFormat="1">
      <c r="A9" s="173" t="str">
        <f t="shared" ref="A9:AU9" ca="1" si="0">IF(ISERROR(MATCH("Error",A10:A55,0)),"-","Error")</f>
        <v>-</v>
      </c>
      <c r="B9" s="173" t="str">
        <f t="shared" si="0"/>
        <v>-</v>
      </c>
      <c r="C9" s="173" t="str">
        <f t="shared" si="0"/>
        <v>-</v>
      </c>
      <c r="D9" s="173" t="str">
        <f t="shared" si="0"/>
        <v>-</v>
      </c>
      <c r="E9" s="173" t="str">
        <f t="shared" si="0"/>
        <v>-</v>
      </c>
      <c r="F9" s="173" t="str">
        <f t="shared" si="0"/>
        <v>-</v>
      </c>
      <c r="G9" s="173" t="str">
        <f t="shared" si="0"/>
        <v>-</v>
      </c>
      <c r="H9" s="173" t="str">
        <f t="shared" si="0"/>
        <v>-</v>
      </c>
      <c r="I9" s="173" t="str">
        <f t="shared" si="0"/>
        <v>-</v>
      </c>
      <c r="J9" s="173" t="str">
        <f t="shared" si="0"/>
        <v>-</v>
      </c>
      <c r="K9" s="173" t="str">
        <f t="shared" si="0"/>
        <v>-</v>
      </c>
      <c r="L9" s="173" t="str">
        <f t="shared" si="0"/>
        <v>-</v>
      </c>
      <c r="M9" s="173" t="str">
        <f t="shared" si="0"/>
        <v>-</v>
      </c>
      <c r="N9" s="173" t="str">
        <f t="shared" si="0"/>
        <v>-</v>
      </c>
      <c r="O9" s="173" t="str">
        <f t="shared" si="0"/>
        <v>-</v>
      </c>
      <c r="P9" s="173" t="str">
        <f t="shared" si="0"/>
        <v>-</v>
      </c>
      <c r="Q9" s="173" t="str">
        <f t="shared" si="0"/>
        <v>-</v>
      </c>
      <c r="R9" s="173" t="str">
        <f t="shared" si="0"/>
        <v>-</v>
      </c>
      <c r="S9" s="173" t="str">
        <f t="shared" ca="1" si="0"/>
        <v>-</v>
      </c>
      <c r="T9" s="173" t="str">
        <f t="shared" si="0"/>
        <v>-</v>
      </c>
      <c r="U9" s="173" t="str">
        <f t="shared" si="0"/>
        <v>-</v>
      </c>
      <c r="V9" s="173" t="str">
        <f t="shared" ca="1" si="0"/>
        <v>-</v>
      </c>
      <c r="W9" s="173" t="str">
        <f t="shared" si="0"/>
        <v>-</v>
      </c>
      <c r="X9" s="173" t="str">
        <f t="shared" ca="1" si="0"/>
        <v>-</v>
      </c>
      <c r="Y9" s="173" t="str">
        <f t="shared" si="0"/>
        <v>-</v>
      </c>
      <c r="Z9" s="173" t="str">
        <f t="shared" si="0"/>
        <v>-</v>
      </c>
      <c r="AA9" s="173" t="str">
        <f t="shared" si="0"/>
        <v>-</v>
      </c>
      <c r="AB9" s="173" t="str">
        <f t="shared" si="0"/>
        <v>-</v>
      </c>
      <c r="AC9" s="173" t="str">
        <f t="shared" si="0"/>
        <v>-</v>
      </c>
      <c r="AD9" s="173" t="str">
        <f t="shared" si="0"/>
        <v>-</v>
      </c>
      <c r="AE9" s="173" t="str">
        <f t="shared" si="0"/>
        <v>-</v>
      </c>
      <c r="AF9" s="173" t="str">
        <f t="shared" si="0"/>
        <v>-</v>
      </c>
      <c r="AG9" s="173" t="str">
        <f t="shared" si="0"/>
        <v>-</v>
      </c>
      <c r="AH9" s="173" t="str">
        <f t="shared" si="0"/>
        <v>-</v>
      </c>
      <c r="AI9" s="173" t="str">
        <f t="shared" ca="1" si="0"/>
        <v>-</v>
      </c>
      <c r="AJ9" s="173" t="str">
        <f t="shared" si="0"/>
        <v>-</v>
      </c>
      <c r="AK9" s="173" t="str">
        <f t="shared" si="0"/>
        <v>-</v>
      </c>
      <c r="AL9" s="173" t="str">
        <f t="shared" si="0"/>
        <v>-</v>
      </c>
      <c r="AM9" s="173" t="str">
        <f t="shared" si="0"/>
        <v>-</v>
      </c>
      <c r="AN9" s="173" t="str">
        <f t="shared" si="0"/>
        <v>-</v>
      </c>
      <c r="AO9" s="173" t="str">
        <f t="shared" si="0"/>
        <v>-</v>
      </c>
      <c r="AP9" s="173" t="str">
        <f t="shared" si="0"/>
        <v>-</v>
      </c>
      <c r="AQ9" s="173" t="str">
        <f t="shared" si="0"/>
        <v>-</v>
      </c>
      <c r="AR9" s="173" t="str">
        <f t="shared" si="0"/>
        <v>-</v>
      </c>
      <c r="AS9" s="173" t="str">
        <f t="shared" si="0"/>
        <v>-</v>
      </c>
      <c r="AT9" s="173" t="str">
        <f t="shared" si="0"/>
        <v>-</v>
      </c>
      <c r="AU9" s="173" t="str">
        <f t="shared" si="0"/>
        <v>-</v>
      </c>
    </row>
    <row r="12" spans="1:47" ht="19.5">
      <c r="A12" s="11" t="str">
        <f ca="1">SUBSTITUTE(VLOOKUP(RIGHT(CELL("filename",A1),LEN(CELL("filename",A1))-FIND("]",CELL("filename",A1))),'N0.1_Contents'!$A$11:$B$87,2,FALSE), LEFT(VLOOKUP(RIGHT(CELL("filename",A1),LEN(CELL("filename",A1))-FIND("]",CELL("filename",A1))),'N0.1_Contents'!$A$11:$B$87,2,FALSE),FIND(" ",VLOOKUP(RIGHT(CELL("filename",A1),LEN(CELL("filename",A1))-FIND("]",CELL("filename",A1))),'N0.1_Contents'!$A$11:$B$87,2,FALSE))),"")</f>
        <v>No entry required</v>
      </c>
      <c r="B12" s="11"/>
      <c r="D12"/>
      <c r="F12" s="11" t="s">
        <v>0</v>
      </c>
      <c r="S12" s="11" t="s">
        <v>2</v>
      </c>
      <c r="W12" s="190" t="s">
        <v>331</v>
      </c>
      <c r="X12" s="189" t="str">
        <f ca="1">VLOOKUP(A12, 'N0.6_Lookup_References'!A14:B50, 2, FALSE)</f>
        <v>-</v>
      </c>
      <c r="AI12" s="11"/>
    </row>
    <row r="13" spans="1:47" ht="15">
      <c r="C13" s="12"/>
      <c r="D13"/>
      <c r="S13" s="124" t="s">
        <v>152</v>
      </c>
      <c r="V13" s="124" t="s">
        <v>150</v>
      </c>
      <c r="AI13" s="124" t="s">
        <v>151</v>
      </c>
    </row>
    <row r="14" spans="1:47" s="112" customFormat="1" ht="13.9" customHeight="1" thickBot="1">
      <c r="A14" s="297" t="s">
        <v>24</v>
      </c>
      <c r="B14" s="299" t="s">
        <v>384</v>
      </c>
      <c r="C14" s="111"/>
      <c r="D14" s="104"/>
      <c r="E14" s="101"/>
      <c r="F14" s="110" t="s">
        <v>53</v>
      </c>
      <c r="G14" s="109" t="s">
        <v>14</v>
      </c>
      <c r="H14" s="21" t="s">
        <v>15</v>
      </c>
      <c r="I14" s="22" t="s">
        <v>16</v>
      </c>
      <c r="J14" s="23" t="s">
        <v>17</v>
      </c>
      <c r="K14" s="24" t="s">
        <v>18</v>
      </c>
      <c r="L14" s="25" t="s">
        <v>19</v>
      </c>
      <c r="M14" s="26" t="s">
        <v>20</v>
      </c>
      <c r="N14" s="29" t="s">
        <v>21</v>
      </c>
      <c r="O14" s="27" t="s">
        <v>22</v>
      </c>
      <c r="P14" s="31" t="s">
        <v>23</v>
      </c>
      <c r="Q14" s="108" t="s">
        <v>29</v>
      </c>
      <c r="R14" s="101"/>
      <c r="S14" s="110" t="s">
        <v>53</v>
      </c>
      <c r="T14" s="110" t="s">
        <v>94</v>
      </c>
      <c r="U14" s="101"/>
      <c r="V14" s="110" t="s">
        <v>53</v>
      </c>
      <c r="W14" s="109" t="s">
        <v>14</v>
      </c>
      <c r="X14" s="21" t="s">
        <v>15</v>
      </c>
      <c r="Y14" s="22" t="s">
        <v>16</v>
      </c>
      <c r="Z14" s="23" t="s">
        <v>17</v>
      </c>
      <c r="AA14" s="24" t="s">
        <v>18</v>
      </c>
      <c r="AB14" s="25" t="s">
        <v>19</v>
      </c>
      <c r="AC14" s="26" t="s">
        <v>20</v>
      </c>
      <c r="AD14" s="29" t="s">
        <v>21</v>
      </c>
      <c r="AE14" s="27" t="s">
        <v>22</v>
      </c>
      <c r="AF14" s="31" t="s">
        <v>23</v>
      </c>
      <c r="AG14" s="108" t="s">
        <v>29</v>
      </c>
      <c r="AH14" s="101"/>
      <c r="AI14" s="110" t="s">
        <v>53</v>
      </c>
      <c r="AJ14" s="109" t="s">
        <v>5</v>
      </c>
      <c r="AK14" s="21" t="s">
        <v>6</v>
      </c>
      <c r="AL14" s="22" t="s">
        <v>7</v>
      </c>
      <c r="AM14" s="23" t="s">
        <v>8</v>
      </c>
      <c r="AN14" s="24" t="s">
        <v>9</v>
      </c>
      <c r="AO14" s="25" t="s">
        <v>116</v>
      </c>
      <c r="AP14" s="26" t="s">
        <v>117</v>
      </c>
      <c r="AQ14" s="29" t="s">
        <v>118</v>
      </c>
      <c r="AR14" s="27" t="s">
        <v>119</v>
      </c>
      <c r="AS14" s="31" t="s">
        <v>120</v>
      </c>
      <c r="AT14" s="108" t="s">
        <v>29</v>
      </c>
      <c r="AU14" s="108" t="s">
        <v>47</v>
      </c>
    </row>
    <row r="15" spans="1:47" s="112" customFormat="1" ht="14.25" customHeight="1">
      <c r="A15" s="298"/>
      <c r="B15" s="300"/>
      <c r="C15" s="107" t="s">
        <v>383</v>
      </c>
      <c r="D15" s="104"/>
      <c r="E15" s="101"/>
      <c r="F15" s="103" t="s">
        <v>205</v>
      </c>
      <c r="G15" s="34"/>
      <c r="H15" s="34"/>
      <c r="I15" s="34"/>
      <c r="J15" s="34"/>
      <c r="K15" s="34"/>
      <c r="L15" s="34"/>
      <c r="M15" s="34"/>
      <c r="N15" s="34"/>
      <c r="O15" s="34"/>
      <c r="P15" s="34"/>
      <c r="Q15" s="35">
        <f t="shared" ref="Q15:Q34" si="1">SUM(G15:P15)</f>
        <v>0</v>
      </c>
      <c r="R15" s="101"/>
      <c r="S15" s="103"/>
      <c r="T15" s="34"/>
      <c r="U15" s="101"/>
      <c r="V15" s="103"/>
      <c r="W15" s="34"/>
      <c r="X15" s="34"/>
      <c r="Y15" s="34"/>
      <c r="Z15" s="34"/>
      <c r="AA15" s="34"/>
      <c r="AB15" s="34"/>
      <c r="AC15" s="34"/>
      <c r="AD15" s="34"/>
      <c r="AE15" s="34"/>
      <c r="AF15" s="34"/>
      <c r="AG15" s="35">
        <f t="shared" ref="AG15:AG33" si="2">SUM(W15:AF15)</f>
        <v>0</v>
      </c>
      <c r="AH15" s="101"/>
      <c r="AI15" s="103"/>
      <c r="AJ15" s="34"/>
      <c r="AK15" s="34"/>
      <c r="AL15" s="34"/>
      <c r="AM15" s="34"/>
      <c r="AN15" s="34"/>
      <c r="AO15" s="34"/>
      <c r="AP15" s="34"/>
      <c r="AQ15" s="34"/>
      <c r="AR15" s="34"/>
      <c r="AS15" s="34"/>
      <c r="AT15" s="35">
        <f t="shared" ref="AT15:AT33" si="3">SUM(AJ15:AS15)</f>
        <v>0</v>
      </c>
      <c r="AU15" s="103"/>
    </row>
    <row r="16" spans="1:47" s="112" customFormat="1" ht="14.25">
      <c r="A16" s="298"/>
      <c r="B16" s="300"/>
      <c r="C16" s="105" t="s">
        <v>554</v>
      </c>
      <c r="D16" s="104"/>
      <c r="E16" s="101"/>
      <c r="F16" s="103" t="s">
        <v>105</v>
      </c>
      <c r="G16" s="150"/>
      <c r="H16" s="151"/>
      <c r="I16" s="151"/>
      <c r="J16" s="151"/>
      <c r="K16" s="151"/>
      <c r="L16" s="151"/>
      <c r="M16" s="151"/>
      <c r="N16" s="151"/>
      <c r="O16" s="151"/>
      <c r="P16" s="151"/>
      <c r="Q16" s="35">
        <f t="shared" si="1"/>
        <v>0</v>
      </c>
      <c r="R16" s="101"/>
      <c r="S16" s="103" t="str">
        <f ca="1">$X$12</f>
        <v>-</v>
      </c>
      <c r="T16" s="34"/>
      <c r="U16" s="101"/>
      <c r="V16" s="103" t="str">
        <f ca="1">$X$12</f>
        <v>-</v>
      </c>
      <c r="W16" s="150"/>
      <c r="X16" s="151"/>
      <c r="Y16" s="151"/>
      <c r="Z16" s="151"/>
      <c r="AA16" s="151"/>
      <c r="AB16" s="151"/>
      <c r="AC16" s="151"/>
      <c r="AD16" s="151"/>
      <c r="AE16" s="151"/>
      <c r="AF16" s="151"/>
      <c r="AG16" s="35">
        <f t="shared" si="2"/>
        <v>0</v>
      </c>
      <c r="AH16" s="101"/>
      <c r="AI16" s="103" t="str">
        <f ca="1">$X$12</f>
        <v>-</v>
      </c>
      <c r="AJ16" s="150"/>
      <c r="AK16" s="151"/>
      <c r="AL16" s="151"/>
      <c r="AM16" s="151"/>
      <c r="AN16" s="151"/>
      <c r="AO16" s="151"/>
      <c r="AP16" s="151"/>
      <c r="AQ16" s="151"/>
      <c r="AR16" s="151"/>
      <c r="AS16" s="151"/>
      <c r="AT16" s="35">
        <f t="shared" si="3"/>
        <v>0</v>
      </c>
      <c r="AU16" s="103" t="str">
        <f>IF(ABS(AG16-AT16)&lt;0.01,"OK","Error")</f>
        <v>OK</v>
      </c>
    </row>
    <row r="17" spans="1:47" s="112" customFormat="1" ht="14.25">
      <c r="A17" s="298"/>
      <c r="B17" s="300"/>
      <c r="C17" s="302" t="s">
        <v>115</v>
      </c>
      <c r="D17" s="104" t="s">
        <v>206</v>
      </c>
      <c r="E17" s="101"/>
      <c r="F17" s="103" t="s">
        <v>105</v>
      </c>
      <c r="G17" s="150"/>
      <c r="H17" s="151"/>
      <c r="I17" s="151"/>
      <c r="J17" s="151"/>
      <c r="K17" s="151"/>
      <c r="L17" s="151"/>
      <c r="M17" s="151"/>
      <c r="N17" s="151"/>
      <c r="O17" s="151"/>
      <c r="P17" s="151"/>
      <c r="Q17" s="35">
        <f t="shared" si="1"/>
        <v>0</v>
      </c>
      <c r="R17" s="101"/>
      <c r="S17" s="103" t="str">
        <f t="shared" ref="S17:S34" ca="1" si="4">$X$12</f>
        <v>-</v>
      </c>
      <c r="T17" s="106"/>
      <c r="U17" s="101"/>
      <c r="V17" s="103" t="str">
        <f t="shared" ref="V17:V34" ca="1" si="5">$X$12</f>
        <v>-</v>
      </c>
      <c r="W17" s="150"/>
      <c r="X17" s="151"/>
      <c r="Y17" s="151"/>
      <c r="Z17" s="151"/>
      <c r="AA17" s="151"/>
      <c r="AB17" s="151"/>
      <c r="AC17" s="151"/>
      <c r="AD17" s="151"/>
      <c r="AE17" s="151"/>
      <c r="AF17" s="151"/>
      <c r="AG17" s="35">
        <f t="shared" si="2"/>
        <v>0</v>
      </c>
      <c r="AH17" s="101"/>
      <c r="AI17" s="103" t="str">
        <f t="shared" ref="AI17:AI34" ca="1" si="6">$X$12</f>
        <v>-</v>
      </c>
      <c r="AJ17" s="150"/>
      <c r="AK17" s="151"/>
      <c r="AL17" s="151"/>
      <c r="AM17" s="151"/>
      <c r="AN17" s="151"/>
      <c r="AO17" s="151"/>
      <c r="AP17" s="151"/>
      <c r="AQ17" s="151"/>
      <c r="AR17" s="151"/>
      <c r="AS17" s="151"/>
      <c r="AT17" s="35">
        <f t="shared" si="3"/>
        <v>0</v>
      </c>
      <c r="AU17" s="103" t="str">
        <f t="shared" ref="AU17:AU34" si="7">IF(ABS(AG17-AT17)&lt;0.01,"OK","Error")</f>
        <v>OK</v>
      </c>
    </row>
    <row r="18" spans="1:47" s="112" customFormat="1" ht="14.25">
      <c r="A18" s="298"/>
      <c r="B18" s="300"/>
      <c r="C18" s="302"/>
      <c r="D18" s="104" t="s">
        <v>207</v>
      </c>
      <c r="E18" s="101"/>
      <c r="F18" s="103" t="s">
        <v>105</v>
      </c>
      <c r="G18" s="150"/>
      <c r="H18" s="151"/>
      <c r="I18" s="151"/>
      <c r="J18" s="151"/>
      <c r="K18" s="151"/>
      <c r="L18" s="151"/>
      <c r="M18" s="151"/>
      <c r="N18" s="151"/>
      <c r="O18" s="151"/>
      <c r="P18" s="151"/>
      <c r="Q18" s="35">
        <f t="shared" si="1"/>
        <v>0</v>
      </c>
      <c r="R18" s="101"/>
      <c r="S18" s="103" t="str">
        <f t="shared" ca="1" si="4"/>
        <v>-</v>
      </c>
      <c r="T18" s="106"/>
      <c r="U18" s="101"/>
      <c r="V18" s="103" t="str">
        <f t="shared" ca="1" si="5"/>
        <v>-</v>
      </c>
      <c r="W18" s="150"/>
      <c r="X18" s="151"/>
      <c r="Y18" s="151"/>
      <c r="Z18" s="151"/>
      <c r="AA18" s="151"/>
      <c r="AB18" s="151"/>
      <c r="AC18" s="151"/>
      <c r="AD18" s="151"/>
      <c r="AE18" s="151"/>
      <c r="AF18" s="151"/>
      <c r="AG18" s="35">
        <f t="shared" si="2"/>
        <v>0</v>
      </c>
      <c r="AH18" s="101"/>
      <c r="AI18" s="103" t="str">
        <f t="shared" ca="1" si="6"/>
        <v>-</v>
      </c>
      <c r="AJ18" s="150"/>
      <c r="AK18" s="151"/>
      <c r="AL18" s="151"/>
      <c r="AM18" s="151"/>
      <c r="AN18" s="151"/>
      <c r="AO18" s="151"/>
      <c r="AP18" s="151"/>
      <c r="AQ18" s="151"/>
      <c r="AR18" s="151"/>
      <c r="AS18" s="151"/>
      <c r="AT18" s="35">
        <f t="shared" si="3"/>
        <v>0</v>
      </c>
      <c r="AU18" s="103" t="str">
        <f t="shared" si="7"/>
        <v>OK</v>
      </c>
    </row>
    <row r="19" spans="1:47" s="112" customFormat="1" ht="14.25">
      <c r="A19" s="298"/>
      <c r="B19" s="300"/>
      <c r="C19" s="302"/>
      <c r="D19" s="104" t="s">
        <v>3</v>
      </c>
      <c r="E19" s="101"/>
      <c r="F19" s="103" t="s">
        <v>105</v>
      </c>
      <c r="G19" s="150"/>
      <c r="H19" s="151"/>
      <c r="I19" s="151"/>
      <c r="J19" s="151"/>
      <c r="K19" s="151"/>
      <c r="L19" s="151"/>
      <c r="M19" s="151"/>
      <c r="N19" s="151"/>
      <c r="O19" s="151"/>
      <c r="P19" s="151"/>
      <c r="Q19" s="35">
        <f t="shared" si="1"/>
        <v>0</v>
      </c>
      <c r="R19" s="101"/>
      <c r="S19" s="103" t="str">
        <f t="shared" ca="1" si="4"/>
        <v>-</v>
      </c>
      <c r="T19" s="34"/>
      <c r="U19" s="101"/>
      <c r="V19" s="103" t="str">
        <f t="shared" ca="1" si="5"/>
        <v>-</v>
      </c>
      <c r="W19" s="150"/>
      <c r="X19" s="151"/>
      <c r="Y19" s="151"/>
      <c r="Z19" s="151"/>
      <c r="AA19" s="151"/>
      <c r="AB19" s="151"/>
      <c r="AC19" s="151"/>
      <c r="AD19" s="151"/>
      <c r="AE19" s="151"/>
      <c r="AF19" s="151"/>
      <c r="AG19" s="35">
        <f t="shared" si="2"/>
        <v>0</v>
      </c>
      <c r="AH19" s="101"/>
      <c r="AI19" s="103" t="str">
        <f t="shared" ca="1" si="6"/>
        <v>-</v>
      </c>
      <c r="AJ19" s="150"/>
      <c r="AK19" s="151"/>
      <c r="AL19" s="151"/>
      <c r="AM19" s="151"/>
      <c r="AN19" s="151"/>
      <c r="AO19" s="151"/>
      <c r="AP19" s="151"/>
      <c r="AQ19" s="151"/>
      <c r="AR19" s="151"/>
      <c r="AS19" s="151"/>
      <c r="AT19" s="35">
        <f t="shared" si="3"/>
        <v>0</v>
      </c>
      <c r="AU19" s="103" t="str">
        <f t="shared" si="7"/>
        <v>OK</v>
      </c>
    </row>
    <row r="20" spans="1:47" s="112" customFormat="1" ht="14.25">
      <c r="A20" s="298"/>
      <c r="B20" s="300"/>
      <c r="C20" s="302"/>
      <c r="D20" s="104" t="s">
        <v>114</v>
      </c>
      <c r="E20" s="101"/>
      <c r="F20" s="103" t="s">
        <v>105</v>
      </c>
      <c r="G20" s="150"/>
      <c r="H20" s="151"/>
      <c r="I20" s="151"/>
      <c r="J20" s="151"/>
      <c r="K20" s="151"/>
      <c r="L20" s="151"/>
      <c r="M20" s="151"/>
      <c r="N20" s="151"/>
      <c r="O20" s="151"/>
      <c r="P20" s="151"/>
      <c r="Q20" s="35">
        <f t="shared" si="1"/>
        <v>0</v>
      </c>
      <c r="R20" s="101"/>
      <c r="S20" s="103" t="str">
        <f t="shared" ca="1" si="4"/>
        <v>-</v>
      </c>
      <c r="T20" s="106"/>
      <c r="U20" s="101"/>
      <c r="V20" s="103" t="str">
        <f t="shared" ca="1" si="5"/>
        <v>-</v>
      </c>
      <c r="W20" s="150"/>
      <c r="X20" s="151"/>
      <c r="Y20" s="151"/>
      <c r="Z20" s="151"/>
      <c r="AA20" s="151"/>
      <c r="AB20" s="151"/>
      <c r="AC20" s="151"/>
      <c r="AD20" s="151"/>
      <c r="AE20" s="151"/>
      <c r="AF20" s="151"/>
      <c r="AG20" s="35">
        <f t="shared" si="2"/>
        <v>0</v>
      </c>
      <c r="AH20" s="101"/>
      <c r="AI20" s="103" t="str">
        <f t="shared" ca="1" si="6"/>
        <v>-</v>
      </c>
      <c r="AJ20" s="150"/>
      <c r="AK20" s="151"/>
      <c r="AL20" s="151"/>
      <c r="AM20" s="151"/>
      <c r="AN20" s="151"/>
      <c r="AO20" s="151"/>
      <c r="AP20" s="151"/>
      <c r="AQ20" s="151"/>
      <c r="AR20" s="151"/>
      <c r="AS20" s="151"/>
      <c r="AT20" s="35">
        <f t="shared" si="3"/>
        <v>0</v>
      </c>
      <c r="AU20" s="103" t="str">
        <f t="shared" si="7"/>
        <v>OK</v>
      </c>
    </row>
    <row r="21" spans="1:47" s="112" customFormat="1" ht="14.25">
      <c r="A21" s="298"/>
      <c r="B21" s="300"/>
      <c r="C21" s="302"/>
      <c r="D21" s="104" t="s">
        <v>104</v>
      </c>
      <c r="E21" s="101"/>
      <c r="F21" s="103" t="s">
        <v>105</v>
      </c>
      <c r="G21" s="34"/>
      <c r="H21" s="34"/>
      <c r="I21" s="34"/>
      <c r="J21" s="34"/>
      <c r="K21" s="34"/>
      <c r="L21" s="34"/>
      <c r="M21" s="34"/>
      <c r="N21" s="34"/>
      <c r="O21" s="34"/>
      <c r="P21" s="34"/>
      <c r="Q21" s="35">
        <f t="shared" si="1"/>
        <v>0</v>
      </c>
      <c r="R21" s="101"/>
      <c r="S21" s="103" t="str">
        <f t="shared" ca="1" si="4"/>
        <v>-</v>
      </c>
      <c r="T21" s="34"/>
      <c r="U21" s="101"/>
      <c r="V21" s="103" t="str">
        <f t="shared" ca="1" si="5"/>
        <v>-</v>
      </c>
      <c r="W21" s="34"/>
      <c r="X21" s="34"/>
      <c r="Y21" s="34"/>
      <c r="Z21" s="34"/>
      <c r="AA21" s="34"/>
      <c r="AB21" s="34"/>
      <c r="AC21" s="34"/>
      <c r="AD21" s="34"/>
      <c r="AE21" s="34"/>
      <c r="AF21" s="34"/>
      <c r="AG21" s="35">
        <f t="shared" si="2"/>
        <v>0</v>
      </c>
      <c r="AH21" s="101"/>
      <c r="AI21" s="103" t="str">
        <f t="shared" ca="1" si="6"/>
        <v>-</v>
      </c>
      <c r="AJ21" s="34"/>
      <c r="AK21" s="34"/>
      <c r="AL21" s="34"/>
      <c r="AM21" s="34"/>
      <c r="AN21" s="34"/>
      <c r="AO21" s="34"/>
      <c r="AP21" s="34"/>
      <c r="AQ21" s="34"/>
      <c r="AR21" s="34"/>
      <c r="AS21" s="34"/>
      <c r="AT21" s="35">
        <f t="shared" si="3"/>
        <v>0</v>
      </c>
      <c r="AU21" s="103" t="str">
        <f t="shared" si="7"/>
        <v>OK</v>
      </c>
    </row>
    <row r="22" spans="1:47" s="112" customFormat="1" ht="14.25">
      <c r="A22" s="298"/>
      <c r="B22" s="300"/>
      <c r="C22" s="302"/>
      <c r="D22" s="104" t="s">
        <v>113</v>
      </c>
      <c r="E22" s="101"/>
      <c r="F22" s="103" t="s">
        <v>105</v>
      </c>
      <c r="G22" s="150"/>
      <c r="H22" s="151"/>
      <c r="I22" s="151"/>
      <c r="J22" s="151"/>
      <c r="K22" s="151"/>
      <c r="L22" s="151"/>
      <c r="M22" s="151"/>
      <c r="N22" s="151"/>
      <c r="O22" s="151"/>
      <c r="P22" s="151"/>
      <c r="Q22" s="35">
        <f t="shared" si="1"/>
        <v>0</v>
      </c>
      <c r="R22" s="101"/>
      <c r="S22" s="103" t="str">
        <f t="shared" ca="1" si="4"/>
        <v>-</v>
      </c>
      <c r="T22" s="106"/>
      <c r="U22" s="101"/>
      <c r="V22" s="103" t="str">
        <f t="shared" ca="1" si="5"/>
        <v>-</v>
      </c>
      <c r="W22" s="150"/>
      <c r="X22" s="151"/>
      <c r="Y22" s="151"/>
      <c r="Z22" s="151"/>
      <c r="AA22" s="151"/>
      <c r="AB22" s="151"/>
      <c r="AC22" s="151"/>
      <c r="AD22" s="151"/>
      <c r="AE22" s="151"/>
      <c r="AF22" s="151"/>
      <c r="AG22" s="35">
        <f t="shared" si="2"/>
        <v>0</v>
      </c>
      <c r="AH22" s="101"/>
      <c r="AI22" s="103" t="str">
        <f t="shared" ca="1" si="6"/>
        <v>-</v>
      </c>
      <c r="AJ22" s="150"/>
      <c r="AK22" s="151"/>
      <c r="AL22" s="151"/>
      <c r="AM22" s="151"/>
      <c r="AN22" s="151"/>
      <c r="AO22" s="151"/>
      <c r="AP22" s="151"/>
      <c r="AQ22" s="151"/>
      <c r="AR22" s="151"/>
      <c r="AS22" s="151"/>
      <c r="AT22" s="35">
        <f t="shared" si="3"/>
        <v>0</v>
      </c>
      <c r="AU22" s="103" t="str">
        <f t="shared" si="7"/>
        <v>OK</v>
      </c>
    </row>
    <row r="23" spans="1:47" s="112" customFormat="1" ht="14.25">
      <c r="A23" s="298"/>
      <c r="B23" s="300"/>
      <c r="C23" s="302"/>
      <c r="D23" s="104" t="s">
        <v>389</v>
      </c>
      <c r="E23" s="101"/>
      <c r="F23" s="103" t="s">
        <v>105</v>
      </c>
      <c r="G23" s="150"/>
      <c r="H23" s="151"/>
      <c r="I23" s="151"/>
      <c r="J23" s="151"/>
      <c r="K23" s="151"/>
      <c r="L23" s="151"/>
      <c r="M23" s="151"/>
      <c r="N23" s="151"/>
      <c r="O23" s="151"/>
      <c r="P23" s="151"/>
      <c r="Q23" s="35">
        <f t="shared" si="1"/>
        <v>0</v>
      </c>
      <c r="R23" s="101"/>
      <c r="S23" s="103" t="str">
        <f t="shared" ca="1" si="4"/>
        <v>-</v>
      </c>
      <c r="T23" s="106"/>
      <c r="U23" s="101"/>
      <c r="V23" s="103" t="str">
        <f t="shared" ca="1" si="5"/>
        <v>-</v>
      </c>
      <c r="W23" s="150"/>
      <c r="X23" s="151"/>
      <c r="Y23" s="151"/>
      <c r="Z23" s="151"/>
      <c r="AA23" s="151"/>
      <c r="AB23" s="151"/>
      <c r="AC23" s="151"/>
      <c r="AD23" s="151"/>
      <c r="AE23" s="151"/>
      <c r="AF23" s="151"/>
      <c r="AG23" s="35">
        <f t="shared" si="2"/>
        <v>0</v>
      </c>
      <c r="AH23" s="101"/>
      <c r="AI23" s="103" t="str">
        <f t="shared" ca="1" si="6"/>
        <v>-</v>
      </c>
      <c r="AJ23" s="150"/>
      <c r="AK23" s="151"/>
      <c r="AL23" s="151"/>
      <c r="AM23" s="151"/>
      <c r="AN23" s="151"/>
      <c r="AO23" s="151"/>
      <c r="AP23" s="151"/>
      <c r="AQ23" s="151"/>
      <c r="AR23" s="151"/>
      <c r="AS23" s="151"/>
      <c r="AT23" s="35">
        <f t="shared" si="3"/>
        <v>0</v>
      </c>
      <c r="AU23" s="103" t="str">
        <f t="shared" si="7"/>
        <v>OK</v>
      </c>
    </row>
    <row r="24" spans="1:47" s="112" customFormat="1" ht="14.25">
      <c r="A24" s="298"/>
      <c r="B24" s="300"/>
      <c r="C24" s="302"/>
      <c r="D24" s="104" t="s">
        <v>112</v>
      </c>
      <c r="E24" s="101"/>
      <c r="F24" s="103" t="s">
        <v>105</v>
      </c>
      <c r="G24" s="150"/>
      <c r="H24" s="151"/>
      <c r="I24" s="151"/>
      <c r="J24" s="151"/>
      <c r="K24" s="151"/>
      <c r="L24" s="151"/>
      <c r="M24" s="151"/>
      <c r="N24" s="151"/>
      <c r="O24" s="151"/>
      <c r="P24" s="151"/>
      <c r="Q24" s="35">
        <f t="shared" si="1"/>
        <v>0</v>
      </c>
      <c r="R24" s="101"/>
      <c r="S24" s="103" t="str">
        <f t="shared" ca="1" si="4"/>
        <v>-</v>
      </c>
      <c r="T24" s="106"/>
      <c r="U24" s="101"/>
      <c r="V24" s="103" t="str">
        <f t="shared" ca="1" si="5"/>
        <v>-</v>
      </c>
      <c r="W24" s="150"/>
      <c r="X24" s="151"/>
      <c r="Y24" s="151"/>
      <c r="Z24" s="151"/>
      <c r="AA24" s="151"/>
      <c r="AB24" s="151"/>
      <c r="AC24" s="151"/>
      <c r="AD24" s="151"/>
      <c r="AE24" s="151"/>
      <c r="AF24" s="151"/>
      <c r="AG24" s="35">
        <f t="shared" si="2"/>
        <v>0</v>
      </c>
      <c r="AH24" s="101"/>
      <c r="AI24" s="103" t="str">
        <f t="shared" ca="1" si="6"/>
        <v>-</v>
      </c>
      <c r="AJ24" s="150"/>
      <c r="AK24" s="151"/>
      <c r="AL24" s="151"/>
      <c r="AM24" s="151"/>
      <c r="AN24" s="151"/>
      <c r="AO24" s="151"/>
      <c r="AP24" s="151"/>
      <c r="AQ24" s="151"/>
      <c r="AR24" s="151"/>
      <c r="AS24" s="151"/>
      <c r="AT24" s="35">
        <f t="shared" si="3"/>
        <v>0</v>
      </c>
      <c r="AU24" s="103" t="str">
        <f t="shared" si="7"/>
        <v>OK</v>
      </c>
    </row>
    <row r="25" spans="1:47" s="112" customFormat="1" ht="14.25">
      <c r="A25" s="298"/>
      <c r="B25" s="300"/>
      <c r="C25" s="302"/>
      <c r="D25" s="104" t="s">
        <v>111</v>
      </c>
      <c r="E25" s="101"/>
      <c r="F25" s="103" t="s">
        <v>105</v>
      </c>
      <c r="G25" s="150"/>
      <c r="H25" s="151"/>
      <c r="I25" s="151"/>
      <c r="J25" s="151"/>
      <c r="K25" s="151"/>
      <c r="L25" s="151"/>
      <c r="M25" s="151"/>
      <c r="N25" s="151"/>
      <c r="O25" s="151"/>
      <c r="P25" s="151"/>
      <c r="Q25" s="35">
        <f t="shared" si="1"/>
        <v>0</v>
      </c>
      <c r="R25" s="101"/>
      <c r="S25" s="103" t="str">
        <f t="shared" ca="1" si="4"/>
        <v>-</v>
      </c>
      <c r="T25" s="106"/>
      <c r="U25" s="101"/>
      <c r="V25" s="103" t="str">
        <f t="shared" ca="1" si="5"/>
        <v>-</v>
      </c>
      <c r="W25" s="150"/>
      <c r="X25" s="151"/>
      <c r="Y25" s="151"/>
      <c r="Z25" s="151"/>
      <c r="AA25" s="151"/>
      <c r="AB25" s="151"/>
      <c r="AC25" s="151"/>
      <c r="AD25" s="151"/>
      <c r="AE25" s="151"/>
      <c r="AF25" s="151"/>
      <c r="AG25" s="35">
        <f t="shared" si="2"/>
        <v>0</v>
      </c>
      <c r="AH25" s="101"/>
      <c r="AI25" s="103" t="str">
        <f t="shared" ca="1" si="6"/>
        <v>-</v>
      </c>
      <c r="AJ25" s="150"/>
      <c r="AK25" s="151"/>
      <c r="AL25" s="151"/>
      <c r="AM25" s="151"/>
      <c r="AN25" s="151"/>
      <c r="AO25" s="151"/>
      <c r="AP25" s="151"/>
      <c r="AQ25" s="151"/>
      <c r="AR25" s="151"/>
      <c r="AS25" s="151"/>
      <c r="AT25" s="35">
        <f t="shared" si="3"/>
        <v>0</v>
      </c>
      <c r="AU25" s="103" t="str">
        <f t="shared" si="7"/>
        <v>OK</v>
      </c>
    </row>
    <row r="26" spans="1:47" s="112" customFormat="1" ht="14.25">
      <c r="A26" s="298"/>
      <c r="B26" s="300"/>
      <c r="C26" s="302"/>
      <c r="D26" s="104" t="s">
        <v>390</v>
      </c>
      <c r="E26" s="101"/>
      <c r="F26" s="103" t="s">
        <v>105</v>
      </c>
      <c r="G26" s="150"/>
      <c r="H26" s="151"/>
      <c r="I26" s="151"/>
      <c r="J26" s="151"/>
      <c r="K26" s="151"/>
      <c r="L26" s="151"/>
      <c r="M26" s="151"/>
      <c r="N26" s="151"/>
      <c r="O26" s="151"/>
      <c r="P26" s="151"/>
      <c r="Q26" s="35">
        <f t="shared" si="1"/>
        <v>0</v>
      </c>
      <c r="R26" s="101"/>
      <c r="S26" s="103" t="str">
        <f t="shared" ca="1" si="4"/>
        <v>-</v>
      </c>
      <c r="T26" s="106"/>
      <c r="U26" s="101"/>
      <c r="V26" s="103" t="str">
        <f t="shared" ca="1" si="5"/>
        <v>-</v>
      </c>
      <c r="W26" s="150"/>
      <c r="X26" s="151"/>
      <c r="Y26" s="151"/>
      <c r="Z26" s="151"/>
      <c r="AA26" s="151"/>
      <c r="AB26" s="151"/>
      <c r="AC26" s="151"/>
      <c r="AD26" s="151"/>
      <c r="AE26" s="151"/>
      <c r="AF26" s="151"/>
      <c r="AG26" s="35">
        <f t="shared" si="2"/>
        <v>0</v>
      </c>
      <c r="AH26" s="101"/>
      <c r="AI26" s="103" t="str">
        <f t="shared" ca="1" si="6"/>
        <v>-</v>
      </c>
      <c r="AJ26" s="150"/>
      <c r="AK26" s="151"/>
      <c r="AL26" s="151"/>
      <c r="AM26" s="151"/>
      <c r="AN26" s="151"/>
      <c r="AO26" s="151"/>
      <c r="AP26" s="151"/>
      <c r="AQ26" s="151"/>
      <c r="AR26" s="151"/>
      <c r="AS26" s="151"/>
      <c r="AT26" s="35">
        <f t="shared" si="3"/>
        <v>0</v>
      </c>
      <c r="AU26" s="103" t="str">
        <f t="shared" si="7"/>
        <v>OK</v>
      </c>
    </row>
    <row r="27" spans="1:47" s="112" customFormat="1" ht="14.25">
      <c r="A27" s="298"/>
      <c r="B27" s="300"/>
      <c r="C27" s="302"/>
      <c r="D27" s="104" t="s">
        <v>110</v>
      </c>
      <c r="E27" s="101"/>
      <c r="F27" s="103" t="s">
        <v>105</v>
      </c>
      <c r="G27" s="150"/>
      <c r="H27" s="151"/>
      <c r="I27" s="151"/>
      <c r="J27" s="151"/>
      <c r="K27" s="151"/>
      <c r="L27" s="151"/>
      <c r="M27" s="151"/>
      <c r="N27" s="151"/>
      <c r="O27" s="151"/>
      <c r="P27" s="151"/>
      <c r="Q27" s="35">
        <f t="shared" si="1"/>
        <v>0</v>
      </c>
      <c r="R27" s="101"/>
      <c r="S27" s="103" t="str">
        <f t="shared" ca="1" si="4"/>
        <v>-</v>
      </c>
      <c r="T27" s="106"/>
      <c r="U27" s="101"/>
      <c r="V27" s="103" t="str">
        <f t="shared" ca="1" si="5"/>
        <v>-</v>
      </c>
      <c r="W27" s="150"/>
      <c r="X27" s="151"/>
      <c r="Y27" s="151"/>
      <c r="Z27" s="151"/>
      <c r="AA27" s="151"/>
      <c r="AB27" s="151"/>
      <c r="AC27" s="151"/>
      <c r="AD27" s="151"/>
      <c r="AE27" s="151"/>
      <c r="AF27" s="151"/>
      <c r="AG27" s="35">
        <f t="shared" si="2"/>
        <v>0</v>
      </c>
      <c r="AH27" s="101"/>
      <c r="AI27" s="103" t="str">
        <f t="shared" ca="1" si="6"/>
        <v>-</v>
      </c>
      <c r="AJ27" s="150"/>
      <c r="AK27" s="151"/>
      <c r="AL27" s="151"/>
      <c r="AM27" s="151"/>
      <c r="AN27" s="151"/>
      <c r="AO27" s="151"/>
      <c r="AP27" s="151"/>
      <c r="AQ27" s="151"/>
      <c r="AR27" s="151"/>
      <c r="AS27" s="151"/>
      <c r="AT27" s="35">
        <f t="shared" si="3"/>
        <v>0</v>
      </c>
      <c r="AU27" s="103" t="str">
        <f t="shared" si="7"/>
        <v>OK</v>
      </c>
    </row>
    <row r="28" spans="1:47" s="112" customFormat="1" ht="14.25">
      <c r="A28" s="298"/>
      <c r="B28" s="300"/>
      <c r="C28" s="302"/>
      <c r="D28" s="104" t="str">
        <f>'N1.1_Intervention_Definitions'!A17</f>
        <v>Indirect Intervention</v>
      </c>
      <c r="E28" s="101"/>
      <c r="F28" s="103" t="s">
        <v>105</v>
      </c>
      <c r="G28" s="150"/>
      <c r="H28" s="151"/>
      <c r="I28" s="151"/>
      <c r="J28" s="151"/>
      <c r="K28" s="151"/>
      <c r="L28" s="151"/>
      <c r="M28" s="151"/>
      <c r="N28" s="151"/>
      <c r="O28" s="151"/>
      <c r="P28" s="151"/>
      <c r="Q28" s="35">
        <f t="shared" si="1"/>
        <v>0</v>
      </c>
      <c r="R28" s="101"/>
      <c r="S28" s="103" t="str">
        <f t="shared" ca="1" si="4"/>
        <v>-</v>
      </c>
      <c r="T28" s="106"/>
      <c r="U28" s="101"/>
      <c r="V28" s="103" t="str">
        <f t="shared" ca="1" si="5"/>
        <v>-</v>
      </c>
      <c r="W28" s="150"/>
      <c r="X28" s="151"/>
      <c r="Y28" s="151"/>
      <c r="Z28" s="151"/>
      <c r="AA28" s="151"/>
      <c r="AB28" s="151"/>
      <c r="AC28" s="151"/>
      <c r="AD28" s="151"/>
      <c r="AE28" s="151"/>
      <c r="AF28" s="151"/>
      <c r="AG28" s="35">
        <f t="shared" si="2"/>
        <v>0</v>
      </c>
      <c r="AH28" s="101"/>
      <c r="AI28" s="103" t="str">
        <f t="shared" ca="1" si="6"/>
        <v>-</v>
      </c>
      <c r="AJ28" s="150"/>
      <c r="AK28" s="151"/>
      <c r="AL28" s="151"/>
      <c r="AM28" s="151"/>
      <c r="AN28" s="151"/>
      <c r="AO28" s="151"/>
      <c r="AP28" s="151"/>
      <c r="AQ28" s="151"/>
      <c r="AR28" s="151"/>
      <c r="AS28" s="151"/>
      <c r="AT28" s="35">
        <f t="shared" si="3"/>
        <v>0</v>
      </c>
      <c r="AU28" s="103" t="str">
        <f t="shared" si="7"/>
        <v>OK</v>
      </c>
    </row>
    <row r="29" spans="1:47" s="112" customFormat="1" ht="14.25">
      <c r="A29" s="298"/>
      <c r="B29" s="300"/>
      <c r="C29" s="302"/>
      <c r="D29" s="104" t="s">
        <v>109</v>
      </c>
      <c r="E29" s="101"/>
      <c r="F29" s="103" t="s">
        <v>105</v>
      </c>
      <c r="G29" s="34"/>
      <c r="H29" s="34"/>
      <c r="I29" s="34"/>
      <c r="J29" s="34"/>
      <c r="K29" s="34"/>
      <c r="L29" s="34"/>
      <c r="M29" s="34"/>
      <c r="N29" s="34"/>
      <c r="O29" s="34"/>
      <c r="P29" s="34"/>
      <c r="Q29" s="35">
        <f t="shared" si="1"/>
        <v>0</v>
      </c>
      <c r="R29" s="101"/>
      <c r="S29" s="103" t="str">
        <f t="shared" ca="1" si="4"/>
        <v>-</v>
      </c>
      <c r="T29" s="34"/>
      <c r="U29" s="101"/>
      <c r="V29" s="103" t="str">
        <f t="shared" ca="1" si="5"/>
        <v>-</v>
      </c>
      <c r="W29" s="34"/>
      <c r="X29" s="34"/>
      <c r="Y29" s="34"/>
      <c r="Z29" s="34"/>
      <c r="AA29" s="34"/>
      <c r="AB29" s="34"/>
      <c r="AC29" s="34"/>
      <c r="AD29" s="34"/>
      <c r="AE29" s="34"/>
      <c r="AF29" s="34"/>
      <c r="AG29" s="35">
        <f t="shared" si="2"/>
        <v>0</v>
      </c>
      <c r="AH29" s="101"/>
      <c r="AI29" s="103" t="str">
        <f t="shared" ca="1" si="6"/>
        <v>-</v>
      </c>
      <c r="AJ29" s="34"/>
      <c r="AK29" s="34"/>
      <c r="AL29" s="34"/>
      <c r="AM29" s="34"/>
      <c r="AN29" s="34"/>
      <c r="AO29" s="34"/>
      <c r="AP29" s="34"/>
      <c r="AQ29" s="34"/>
      <c r="AR29" s="34"/>
      <c r="AS29" s="34"/>
      <c r="AT29" s="35">
        <f t="shared" si="3"/>
        <v>0</v>
      </c>
      <c r="AU29" s="103" t="str">
        <f t="shared" si="7"/>
        <v>OK</v>
      </c>
    </row>
    <row r="30" spans="1:47" s="112" customFormat="1" ht="14.25">
      <c r="A30" s="298"/>
      <c r="B30" s="300"/>
      <c r="C30" s="302"/>
      <c r="D30" s="104" t="s">
        <v>108</v>
      </c>
      <c r="E30" s="101"/>
      <c r="F30" s="103" t="s">
        <v>105</v>
      </c>
      <c r="G30" s="34"/>
      <c r="H30" s="34"/>
      <c r="I30" s="34"/>
      <c r="J30" s="34"/>
      <c r="K30" s="34"/>
      <c r="L30" s="34"/>
      <c r="M30" s="34"/>
      <c r="N30" s="34"/>
      <c r="O30" s="34"/>
      <c r="P30" s="34"/>
      <c r="Q30" s="35">
        <f t="shared" si="1"/>
        <v>0</v>
      </c>
      <c r="R30" s="101"/>
      <c r="S30" s="103" t="str">
        <f t="shared" ca="1" si="4"/>
        <v>-</v>
      </c>
      <c r="T30" s="34"/>
      <c r="U30" s="101"/>
      <c r="V30" s="103" t="str">
        <f t="shared" ca="1" si="5"/>
        <v>-</v>
      </c>
      <c r="W30" s="34"/>
      <c r="X30" s="34"/>
      <c r="Y30" s="34"/>
      <c r="Z30" s="34"/>
      <c r="AA30" s="34"/>
      <c r="AB30" s="34"/>
      <c r="AC30" s="34"/>
      <c r="AD30" s="34"/>
      <c r="AE30" s="34"/>
      <c r="AF30" s="34"/>
      <c r="AG30" s="35">
        <f t="shared" si="2"/>
        <v>0</v>
      </c>
      <c r="AH30" s="101"/>
      <c r="AI30" s="103" t="str">
        <f t="shared" ca="1" si="6"/>
        <v>-</v>
      </c>
      <c r="AJ30" s="34"/>
      <c r="AK30" s="34"/>
      <c r="AL30" s="34"/>
      <c r="AM30" s="34"/>
      <c r="AN30" s="34"/>
      <c r="AO30" s="34"/>
      <c r="AP30" s="34"/>
      <c r="AQ30" s="34"/>
      <c r="AR30" s="34"/>
      <c r="AS30" s="34"/>
      <c r="AT30" s="35">
        <f t="shared" si="3"/>
        <v>0</v>
      </c>
      <c r="AU30" s="103" t="str">
        <f t="shared" si="7"/>
        <v>OK</v>
      </c>
    </row>
    <row r="31" spans="1:47" s="112" customFormat="1" ht="14.25">
      <c r="A31" s="298"/>
      <c r="B31" s="300"/>
      <c r="C31" s="302"/>
      <c r="D31" s="104" t="s">
        <v>58</v>
      </c>
      <c r="E31" s="101"/>
      <c r="F31" s="103" t="s">
        <v>105</v>
      </c>
      <c r="G31" s="34"/>
      <c r="H31" s="34"/>
      <c r="I31" s="34"/>
      <c r="J31" s="34"/>
      <c r="K31" s="34"/>
      <c r="L31" s="34"/>
      <c r="M31" s="34"/>
      <c r="N31" s="34"/>
      <c r="O31" s="34"/>
      <c r="P31" s="34"/>
      <c r="Q31" s="35">
        <f t="shared" si="1"/>
        <v>0</v>
      </c>
      <c r="R31" s="101"/>
      <c r="S31" s="103" t="str">
        <f t="shared" ca="1" si="4"/>
        <v>-</v>
      </c>
      <c r="T31" s="34"/>
      <c r="U31" s="101"/>
      <c r="V31" s="103" t="str">
        <f t="shared" ca="1" si="5"/>
        <v>-</v>
      </c>
      <c r="W31" s="34"/>
      <c r="X31" s="34"/>
      <c r="Y31" s="34"/>
      <c r="Z31" s="34"/>
      <c r="AA31" s="34"/>
      <c r="AB31" s="34"/>
      <c r="AC31" s="34"/>
      <c r="AD31" s="34"/>
      <c r="AE31" s="34"/>
      <c r="AF31" s="34"/>
      <c r="AG31" s="35">
        <f t="shared" si="2"/>
        <v>0</v>
      </c>
      <c r="AH31" s="101"/>
      <c r="AI31" s="103" t="str">
        <f t="shared" ca="1" si="6"/>
        <v>-</v>
      </c>
      <c r="AJ31" s="34"/>
      <c r="AK31" s="34"/>
      <c r="AL31" s="34"/>
      <c r="AM31" s="34"/>
      <c r="AN31" s="34"/>
      <c r="AO31" s="34"/>
      <c r="AP31" s="34"/>
      <c r="AQ31" s="34"/>
      <c r="AR31" s="34"/>
      <c r="AS31" s="34"/>
      <c r="AT31" s="35">
        <f t="shared" si="3"/>
        <v>0</v>
      </c>
      <c r="AU31" s="103" t="str">
        <f t="shared" si="7"/>
        <v>OK</v>
      </c>
    </row>
    <row r="32" spans="1:47" s="112" customFormat="1" ht="14.25">
      <c r="A32" s="298"/>
      <c r="B32" s="300"/>
      <c r="C32" s="302"/>
      <c r="D32" s="104" t="s">
        <v>107</v>
      </c>
      <c r="E32" s="101"/>
      <c r="F32" s="103" t="s">
        <v>105</v>
      </c>
      <c r="G32" s="34"/>
      <c r="H32" s="34"/>
      <c r="I32" s="34"/>
      <c r="J32" s="34"/>
      <c r="K32" s="34"/>
      <c r="L32" s="34"/>
      <c r="M32" s="34"/>
      <c r="N32" s="34"/>
      <c r="O32" s="34"/>
      <c r="P32" s="34"/>
      <c r="Q32" s="35">
        <f t="shared" si="1"/>
        <v>0</v>
      </c>
      <c r="R32" s="101"/>
      <c r="S32" s="103" t="str">
        <f t="shared" ca="1" si="4"/>
        <v>-</v>
      </c>
      <c r="T32" s="34"/>
      <c r="U32" s="101"/>
      <c r="V32" s="103" t="str">
        <f t="shared" ca="1" si="5"/>
        <v>-</v>
      </c>
      <c r="W32" s="34"/>
      <c r="X32" s="34"/>
      <c r="Y32" s="34"/>
      <c r="Z32" s="34"/>
      <c r="AA32" s="34"/>
      <c r="AB32" s="34"/>
      <c r="AC32" s="34"/>
      <c r="AD32" s="34"/>
      <c r="AE32" s="34"/>
      <c r="AF32" s="34"/>
      <c r="AG32" s="35">
        <f t="shared" si="2"/>
        <v>0</v>
      </c>
      <c r="AH32" s="101"/>
      <c r="AI32" s="103" t="str">
        <f t="shared" ca="1" si="6"/>
        <v>-</v>
      </c>
      <c r="AJ32" s="34"/>
      <c r="AK32" s="34"/>
      <c r="AL32" s="34"/>
      <c r="AM32" s="34"/>
      <c r="AN32" s="34"/>
      <c r="AO32" s="34"/>
      <c r="AP32" s="34"/>
      <c r="AQ32" s="34"/>
      <c r="AR32" s="34"/>
      <c r="AS32" s="34"/>
      <c r="AT32" s="35">
        <f t="shared" si="3"/>
        <v>0</v>
      </c>
      <c r="AU32" s="103" t="str">
        <f t="shared" si="7"/>
        <v>OK</v>
      </c>
    </row>
    <row r="33" spans="1:47" s="112" customFormat="1" ht="14.25">
      <c r="A33" s="298"/>
      <c r="B33" s="300"/>
      <c r="C33" s="302"/>
      <c r="D33" s="104" t="s">
        <v>106</v>
      </c>
      <c r="E33" s="101"/>
      <c r="F33" s="103" t="s">
        <v>105</v>
      </c>
      <c r="G33" s="150"/>
      <c r="H33" s="151"/>
      <c r="I33" s="151"/>
      <c r="J33" s="151"/>
      <c r="K33" s="151"/>
      <c r="L33" s="151"/>
      <c r="M33" s="151"/>
      <c r="N33" s="151"/>
      <c r="O33" s="151"/>
      <c r="P33" s="151"/>
      <c r="Q33" s="35">
        <f t="shared" si="1"/>
        <v>0</v>
      </c>
      <c r="R33" s="101"/>
      <c r="S33" s="103" t="str">
        <f t="shared" ca="1" si="4"/>
        <v>-</v>
      </c>
      <c r="T33" s="106"/>
      <c r="U33" s="101"/>
      <c r="V33" s="103" t="str">
        <f t="shared" ca="1" si="5"/>
        <v>-</v>
      </c>
      <c r="W33" s="150"/>
      <c r="X33" s="151"/>
      <c r="Y33" s="151"/>
      <c r="Z33" s="151"/>
      <c r="AA33" s="151"/>
      <c r="AB33" s="151"/>
      <c r="AC33" s="151"/>
      <c r="AD33" s="151"/>
      <c r="AE33" s="151"/>
      <c r="AF33" s="151"/>
      <c r="AG33" s="35">
        <f t="shared" si="2"/>
        <v>0</v>
      </c>
      <c r="AH33" s="101"/>
      <c r="AI33" s="103" t="str">
        <f t="shared" ca="1" si="6"/>
        <v>-</v>
      </c>
      <c r="AJ33" s="150"/>
      <c r="AK33" s="151"/>
      <c r="AL33" s="151"/>
      <c r="AM33" s="151"/>
      <c r="AN33" s="151"/>
      <c r="AO33" s="151"/>
      <c r="AP33" s="151"/>
      <c r="AQ33" s="151"/>
      <c r="AR33" s="151"/>
      <c r="AS33" s="151"/>
      <c r="AT33" s="35">
        <f t="shared" si="3"/>
        <v>0</v>
      </c>
      <c r="AU33" s="103" t="str">
        <f t="shared" si="7"/>
        <v>OK</v>
      </c>
    </row>
    <row r="34" spans="1:47" s="112" customFormat="1" ht="14.25">
      <c r="A34" s="298"/>
      <c r="B34" s="301"/>
      <c r="C34" s="105" t="s">
        <v>393</v>
      </c>
      <c r="D34" s="104"/>
      <c r="E34" s="101"/>
      <c r="F34" s="103" t="s">
        <v>105</v>
      </c>
      <c r="G34" s="35">
        <f t="shared" ref="G34:P34" si="8">SUM(G16:G33)</f>
        <v>0</v>
      </c>
      <c r="H34" s="35">
        <f t="shared" si="8"/>
        <v>0</v>
      </c>
      <c r="I34" s="35">
        <f t="shared" si="8"/>
        <v>0</v>
      </c>
      <c r="J34" s="35">
        <f t="shared" si="8"/>
        <v>0</v>
      </c>
      <c r="K34" s="35">
        <f t="shared" si="8"/>
        <v>0</v>
      </c>
      <c r="L34" s="35">
        <f t="shared" si="8"/>
        <v>0</v>
      </c>
      <c r="M34" s="35">
        <f t="shared" si="8"/>
        <v>0</v>
      </c>
      <c r="N34" s="35">
        <f t="shared" si="8"/>
        <v>0</v>
      </c>
      <c r="O34" s="35">
        <f t="shared" si="8"/>
        <v>0</v>
      </c>
      <c r="P34" s="35">
        <f t="shared" si="8"/>
        <v>0</v>
      </c>
      <c r="Q34" s="94">
        <f t="shared" si="1"/>
        <v>0</v>
      </c>
      <c r="R34" s="101"/>
      <c r="S34" s="103" t="str">
        <f t="shared" ca="1" si="4"/>
        <v>-</v>
      </c>
      <c r="T34" s="103"/>
      <c r="U34" s="101"/>
      <c r="V34" s="103" t="str">
        <f t="shared" ca="1" si="5"/>
        <v>-</v>
      </c>
      <c r="W34" s="35">
        <f t="shared" ref="W34:AF34" si="9">SUM(W16:W33)</f>
        <v>0</v>
      </c>
      <c r="X34" s="35">
        <f t="shared" si="9"/>
        <v>0</v>
      </c>
      <c r="Y34" s="35">
        <f t="shared" si="9"/>
        <v>0</v>
      </c>
      <c r="Z34" s="35">
        <f t="shared" si="9"/>
        <v>0</v>
      </c>
      <c r="AA34" s="35">
        <f t="shared" si="9"/>
        <v>0</v>
      </c>
      <c r="AB34" s="35">
        <f t="shared" si="9"/>
        <v>0</v>
      </c>
      <c r="AC34" s="35">
        <f t="shared" si="9"/>
        <v>0</v>
      </c>
      <c r="AD34" s="35">
        <f t="shared" si="9"/>
        <v>0</v>
      </c>
      <c r="AE34" s="35">
        <f t="shared" si="9"/>
        <v>0</v>
      </c>
      <c r="AF34" s="35">
        <f t="shared" si="9"/>
        <v>0</v>
      </c>
      <c r="AG34" s="94">
        <f>SUM(W34:AF34)</f>
        <v>0</v>
      </c>
      <c r="AH34" s="101"/>
      <c r="AI34" s="103" t="str">
        <f t="shared" ca="1" si="6"/>
        <v>-</v>
      </c>
      <c r="AJ34" s="35">
        <f t="shared" ref="AJ34:AS34" si="10">SUM(AJ16:AJ33)</f>
        <v>0</v>
      </c>
      <c r="AK34" s="35">
        <f t="shared" si="10"/>
        <v>0</v>
      </c>
      <c r="AL34" s="35">
        <f t="shared" si="10"/>
        <v>0</v>
      </c>
      <c r="AM34" s="35">
        <f t="shared" si="10"/>
        <v>0</v>
      </c>
      <c r="AN34" s="35">
        <f t="shared" si="10"/>
        <v>0</v>
      </c>
      <c r="AO34" s="35">
        <f t="shared" si="10"/>
        <v>0</v>
      </c>
      <c r="AP34" s="35">
        <f t="shared" si="10"/>
        <v>0</v>
      </c>
      <c r="AQ34" s="35">
        <f t="shared" si="10"/>
        <v>0</v>
      </c>
      <c r="AR34" s="35">
        <f t="shared" si="10"/>
        <v>0</v>
      </c>
      <c r="AS34" s="35">
        <f t="shared" si="10"/>
        <v>0</v>
      </c>
      <c r="AT34" s="94">
        <f>SUM(AJ34:AS34)</f>
        <v>0</v>
      </c>
      <c r="AU34" s="103" t="str">
        <f t="shared" si="7"/>
        <v>OK</v>
      </c>
    </row>
    <row r="35" spans="1:47" ht="15" thickBot="1">
      <c r="A35" s="299" t="s">
        <v>25</v>
      </c>
      <c r="B35" s="299" t="s">
        <v>385</v>
      </c>
      <c r="C35" s="111"/>
      <c r="D35" s="104"/>
      <c r="F35" s="110" t="s">
        <v>53</v>
      </c>
      <c r="G35" s="109" t="s">
        <v>14</v>
      </c>
      <c r="H35" s="21" t="s">
        <v>15</v>
      </c>
      <c r="I35" s="22" t="s">
        <v>16</v>
      </c>
      <c r="J35" s="23" t="s">
        <v>17</v>
      </c>
      <c r="K35" s="24" t="s">
        <v>18</v>
      </c>
      <c r="L35" s="25" t="s">
        <v>19</v>
      </c>
      <c r="M35" s="26" t="s">
        <v>20</v>
      </c>
      <c r="N35" s="29" t="s">
        <v>21</v>
      </c>
      <c r="O35" s="27" t="s">
        <v>22</v>
      </c>
      <c r="P35" s="31" t="s">
        <v>23</v>
      </c>
      <c r="Q35" s="108" t="s">
        <v>29</v>
      </c>
      <c r="S35" s="110" t="s">
        <v>53</v>
      </c>
      <c r="T35" s="110" t="s">
        <v>94</v>
      </c>
      <c r="V35" s="110" t="s">
        <v>53</v>
      </c>
      <c r="W35" s="109" t="s">
        <v>14</v>
      </c>
      <c r="X35" s="21" t="s">
        <v>15</v>
      </c>
      <c r="Y35" s="22" t="s">
        <v>16</v>
      </c>
      <c r="Z35" s="23" t="s">
        <v>17</v>
      </c>
      <c r="AA35" s="24" t="s">
        <v>18</v>
      </c>
      <c r="AB35" s="25" t="s">
        <v>19</v>
      </c>
      <c r="AC35" s="26" t="s">
        <v>20</v>
      </c>
      <c r="AD35" s="29" t="s">
        <v>21</v>
      </c>
      <c r="AE35" s="27" t="s">
        <v>22</v>
      </c>
      <c r="AF35" s="31" t="s">
        <v>23</v>
      </c>
      <c r="AG35" s="108" t="s">
        <v>29</v>
      </c>
      <c r="AI35" s="110" t="s">
        <v>53</v>
      </c>
      <c r="AJ35" s="109" t="s">
        <v>5</v>
      </c>
      <c r="AK35" s="21" t="s">
        <v>6</v>
      </c>
      <c r="AL35" s="22" t="s">
        <v>7</v>
      </c>
      <c r="AM35" s="23" t="s">
        <v>8</v>
      </c>
      <c r="AN35" s="24" t="s">
        <v>9</v>
      </c>
      <c r="AO35" s="25" t="s">
        <v>116</v>
      </c>
      <c r="AP35" s="26" t="s">
        <v>117</v>
      </c>
      <c r="AQ35" s="29" t="s">
        <v>118</v>
      </c>
      <c r="AR35" s="27" t="s">
        <v>119</v>
      </c>
      <c r="AS35" s="31" t="s">
        <v>120</v>
      </c>
      <c r="AT35" s="108" t="s">
        <v>29</v>
      </c>
      <c r="AU35" s="108" t="s">
        <v>47</v>
      </c>
    </row>
    <row r="36" spans="1:47" ht="14.25">
      <c r="A36" s="300"/>
      <c r="B36" s="300"/>
      <c r="C36" s="107" t="s">
        <v>394</v>
      </c>
      <c r="D36" s="104"/>
      <c r="F36" s="103" t="s">
        <v>205</v>
      </c>
      <c r="G36" s="103"/>
      <c r="H36" s="103"/>
      <c r="I36" s="103"/>
      <c r="J36" s="103"/>
      <c r="K36" s="103"/>
      <c r="L36" s="103"/>
      <c r="M36" s="103"/>
      <c r="N36" s="103"/>
      <c r="O36" s="103"/>
      <c r="P36" s="151"/>
      <c r="Q36" s="35">
        <f t="shared" ref="Q36:Q54" si="11">SUM(G36:P36)</f>
        <v>0</v>
      </c>
      <c r="S36" s="103"/>
      <c r="T36" s="34"/>
      <c r="V36" s="103"/>
      <c r="W36" s="34"/>
      <c r="X36" s="34"/>
      <c r="Y36" s="34"/>
      <c r="Z36" s="34"/>
      <c r="AA36" s="34"/>
      <c r="AB36" s="34"/>
      <c r="AC36" s="34"/>
      <c r="AD36" s="34"/>
      <c r="AE36" s="34"/>
      <c r="AF36" s="34"/>
      <c r="AG36" s="35">
        <f t="shared" ref="AG36:AG55" si="12">SUM(W36:AF36)</f>
        <v>0</v>
      </c>
      <c r="AI36" s="103"/>
      <c r="AJ36" s="34"/>
      <c r="AK36" s="34"/>
      <c r="AL36" s="34"/>
      <c r="AM36" s="34"/>
      <c r="AN36" s="34"/>
      <c r="AO36" s="34"/>
      <c r="AP36" s="34"/>
      <c r="AQ36" s="34"/>
      <c r="AR36" s="34"/>
      <c r="AS36" s="34"/>
      <c r="AT36" s="35">
        <f t="shared" ref="AT36:AT55" si="13">SUM(AJ36:AS36)</f>
        <v>0</v>
      </c>
      <c r="AU36" s="103"/>
    </row>
    <row r="37" spans="1:47" ht="14.25">
      <c r="A37" s="300"/>
      <c r="B37" s="300"/>
      <c r="C37" s="105" t="s">
        <v>223</v>
      </c>
      <c r="D37" s="104"/>
      <c r="F37" s="103" t="s">
        <v>105</v>
      </c>
      <c r="G37" s="35">
        <f>G34</f>
        <v>0</v>
      </c>
      <c r="H37" s="35">
        <f t="shared" ref="H37:P37" si="14">H34</f>
        <v>0</v>
      </c>
      <c r="I37" s="35">
        <f t="shared" si="14"/>
        <v>0</v>
      </c>
      <c r="J37" s="35">
        <f t="shared" si="14"/>
        <v>0</v>
      </c>
      <c r="K37" s="35">
        <f t="shared" si="14"/>
        <v>0</v>
      </c>
      <c r="L37" s="35">
        <f t="shared" si="14"/>
        <v>0</v>
      </c>
      <c r="M37" s="35">
        <f t="shared" si="14"/>
        <v>0</v>
      </c>
      <c r="N37" s="35">
        <f t="shared" si="14"/>
        <v>0</v>
      </c>
      <c r="O37" s="35">
        <f t="shared" si="14"/>
        <v>0</v>
      </c>
      <c r="P37" s="35">
        <f t="shared" si="14"/>
        <v>0</v>
      </c>
      <c r="Q37" s="35">
        <f t="shared" si="11"/>
        <v>0</v>
      </c>
      <c r="S37" s="103" t="str">
        <f ca="1">$X$12</f>
        <v>-</v>
      </c>
      <c r="T37" s="34"/>
      <c r="V37" s="103" t="str">
        <f ca="1">$X$12</f>
        <v>-</v>
      </c>
      <c r="W37" s="35">
        <f t="shared" ref="W37:AF37" si="15">W34</f>
        <v>0</v>
      </c>
      <c r="X37" s="35">
        <f t="shared" si="15"/>
        <v>0</v>
      </c>
      <c r="Y37" s="35">
        <f t="shared" si="15"/>
        <v>0</v>
      </c>
      <c r="Z37" s="35">
        <f t="shared" si="15"/>
        <v>0</v>
      </c>
      <c r="AA37" s="35">
        <f t="shared" si="15"/>
        <v>0</v>
      </c>
      <c r="AB37" s="35">
        <f t="shared" si="15"/>
        <v>0</v>
      </c>
      <c r="AC37" s="35">
        <f t="shared" si="15"/>
        <v>0</v>
      </c>
      <c r="AD37" s="35">
        <f t="shared" si="15"/>
        <v>0</v>
      </c>
      <c r="AE37" s="35">
        <f t="shared" si="15"/>
        <v>0</v>
      </c>
      <c r="AF37" s="35">
        <f t="shared" si="15"/>
        <v>0</v>
      </c>
      <c r="AG37" s="35">
        <f t="shared" si="12"/>
        <v>0</v>
      </c>
      <c r="AI37" s="103" t="str">
        <f ca="1">$X$12</f>
        <v>-</v>
      </c>
      <c r="AJ37" s="35">
        <f t="shared" ref="AJ37:AS37" si="16">AJ34</f>
        <v>0</v>
      </c>
      <c r="AK37" s="35">
        <f t="shared" si="16"/>
        <v>0</v>
      </c>
      <c r="AL37" s="35">
        <f t="shared" si="16"/>
        <v>0</v>
      </c>
      <c r="AM37" s="35">
        <f t="shared" si="16"/>
        <v>0</v>
      </c>
      <c r="AN37" s="35">
        <f t="shared" si="16"/>
        <v>0</v>
      </c>
      <c r="AO37" s="35">
        <f t="shared" si="16"/>
        <v>0</v>
      </c>
      <c r="AP37" s="35">
        <f t="shared" si="16"/>
        <v>0</v>
      </c>
      <c r="AQ37" s="35">
        <f t="shared" si="16"/>
        <v>0</v>
      </c>
      <c r="AR37" s="35">
        <f t="shared" si="16"/>
        <v>0</v>
      </c>
      <c r="AS37" s="35">
        <f t="shared" si="16"/>
        <v>0</v>
      </c>
      <c r="AT37" s="35">
        <f t="shared" si="13"/>
        <v>0</v>
      </c>
      <c r="AU37" s="103" t="str">
        <f>IF(ABS(AG37-AT37)&lt;0.01,"OK","Error")</f>
        <v>OK</v>
      </c>
    </row>
    <row r="38" spans="1:47" ht="14.25">
      <c r="A38" s="300"/>
      <c r="B38" s="300"/>
      <c r="C38" s="302" t="s">
        <v>115</v>
      </c>
      <c r="D38" s="104" t="s">
        <v>206</v>
      </c>
      <c r="F38" s="103" t="s">
        <v>105</v>
      </c>
      <c r="G38" s="150"/>
      <c r="H38" s="151"/>
      <c r="I38" s="151"/>
      <c r="J38" s="151"/>
      <c r="K38" s="151"/>
      <c r="L38" s="151"/>
      <c r="M38" s="151"/>
      <c r="N38" s="151"/>
      <c r="O38" s="151"/>
      <c r="P38" s="151"/>
      <c r="Q38" s="35">
        <f t="shared" si="11"/>
        <v>0</v>
      </c>
      <c r="S38" s="103" t="str">
        <f t="shared" ref="S38:S55" ca="1" si="17">$X$12</f>
        <v>-</v>
      </c>
      <c r="T38" s="106"/>
      <c r="V38" s="103" t="str">
        <f t="shared" ref="V38:V55" ca="1" si="18">$X$12</f>
        <v>-</v>
      </c>
      <c r="W38" s="150"/>
      <c r="X38" s="151"/>
      <c r="Y38" s="151"/>
      <c r="Z38" s="151"/>
      <c r="AA38" s="151"/>
      <c r="AB38" s="151"/>
      <c r="AC38" s="151"/>
      <c r="AD38" s="151"/>
      <c r="AE38" s="151"/>
      <c r="AF38" s="151"/>
      <c r="AG38" s="35">
        <f t="shared" si="12"/>
        <v>0</v>
      </c>
      <c r="AI38" s="103" t="str">
        <f t="shared" ref="AI38:AI55" ca="1" si="19">$X$12</f>
        <v>-</v>
      </c>
      <c r="AJ38" s="150"/>
      <c r="AK38" s="151"/>
      <c r="AL38" s="151"/>
      <c r="AM38" s="151"/>
      <c r="AN38" s="151"/>
      <c r="AO38" s="151"/>
      <c r="AP38" s="151"/>
      <c r="AQ38" s="151"/>
      <c r="AR38" s="151"/>
      <c r="AS38" s="151"/>
      <c r="AT38" s="35">
        <f t="shared" si="13"/>
        <v>0</v>
      </c>
      <c r="AU38" s="103" t="str">
        <f t="shared" ref="AU38:AU55" si="20">IF(ABS(AG38-AT38)&lt;0.01,"OK","Error")</f>
        <v>OK</v>
      </c>
    </row>
    <row r="39" spans="1:47" ht="14.25">
      <c r="A39" s="300"/>
      <c r="B39" s="300"/>
      <c r="C39" s="302"/>
      <c r="D39" s="104" t="s">
        <v>207</v>
      </c>
      <c r="F39" s="103" t="s">
        <v>105</v>
      </c>
      <c r="G39" s="150"/>
      <c r="H39" s="151"/>
      <c r="I39" s="151"/>
      <c r="J39" s="151"/>
      <c r="K39" s="151"/>
      <c r="L39" s="151"/>
      <c r="M39" s="151"/>
      <c r="N39" s="151"/>
      <c r="O39" s="151"/>
      <c r="P39" s="151"/>
      <c r="Q39" s="35">
        <f t="shared" si="11"/>
        <v>0</v>
      </c>
      <c r="S39" s="103" t="str">
        <f t="shared" ca="1" si="17"/>
        <v>-</v>
      </c>
      <c r="T39" s="106"/>
      <c r="V39" s="103" t="str">
        <f t="shared" ca="1" si="18"/>
        <v>-</v>
      </c>
      <c r="W39" s="150"/>
      <c r="X39" s="151"/>
      <c r="Y39" s="151"/>
      <c r="Z39" s="151"/>
      <c r="AA39" s="151"/>
      <c r="AB39" s="151"/>
      <c r="AC39" s="151"/>
      <c r="AD39" s="151"/>
      <c r="AE39" s="151"/>
      <c r="AF39" s="151"/>
      <c r="AG39" s="35">
        <f t="shared" si="12"/>
        <v>0</v>
      </c>
      <c r="AI39" s="103" t="str">
        <f t="shared" ca="1" si="19"/>
        <v>-</v>
      </c>
      <c r="AJ39" s="150"/>
      <c r="AK39" s="151"/>
      <c r="AL39" s="151"/>
      <c r="AM39" s="151"/>
      <c r="AN39" s="151"/>
      <c r="AO39" s="151"/>
      <c r="AP39" s="151"/>
      <c r="AQ39" s="151"/>
      <c r="AR39" s="151"/>
      <c r="AS39" s="151"/>
      <c r="AT39" s="35">
        <f t="shared" si="13"/>
        <v>0</v>
      </c>
      <c r="AU39" s="103" t="str">
        <f t="shared" si="20"/>
        <v>OK</v>
      </c>
    </row>
    <row r="40" spans="1:47" ht="14.25">
      <c r="A40" s="300"/>
      <c r="B40" s="300"/>
      <c r="C40" s="302"/>
      <c r="D40" s="104" t="s">
        <v>3</v>
      </c>
      <c r="F40" s="103" t="s">
        <v>105</v>
      </c>
      <c r="G40" s="150"/>
      <c r="H40" s="151"/>
      <c r="I40" s="151"/>
      <c r="J40" s="151"/>
      <c r="K40" s="151"/>
      <c r="L40" s="151"/>
      <c r="M40" s="151"/>
      <c r="N40" s="151"/>
      <c r="O40" s="151"/>
      <c r="P40" s="151"/>
      <c r="Q40" s="35">
        <f t="shared" si="11"/>
        <v>0</v>
      </c>
      <c r="S40" s="103" t="str">
        <f t="shared" ca="1" si="17"/>
        <v>-</v>
      </c>
      <c r="T40" s="34"/>
      <c r="V40" s="103" t="str">
        <f t="shared" ca="1" si="18"/>
        <v>-</v>
      </c>
      <c r="W40" s="150"/>
      <c r="X40" s="151"/>
      <c r="Y40" s="151"/>
      <c r="Z40" s="151"/>
      <c r="AA40" s="151"/>
      <c r="AB40" s="151"/>
      <c r="AC40" s="151"/>
      <c r="AD40" s="151"/>
      <c r="AE40" s="151"/>
      <c r="AF40" s="151"/>
      <c r="AG40" s="35">
        <f t="shared" si="12"/>
        <v>0</v>
      </c>
      <c r="AI40" s="103" t="str">
        <f t="shared" ca="1" si="19"/>
        <v>-</v>
      </c>
      <c r="AJ40" s="150"/>
      <c r="AK40" s="151"/>
      <c r="AL40" s="151"/>
      <c r="AM40" s="151"/>
      <c r="AN40" s="151"/>
      <c r="AO40" s="151"/>
      <c r="AP40" s="151"/>
      <c r="AQ40" s="151"/>
      <c r="AR40" s="151"/>
      <c r="AS40" s="151"/>
      <c r="AT40" s="35">
        <f t="shared" si="13"/>
        <v>0</v>
      </c>
      <c r="AU40" s="103" t="str">
        <f t="shared" si="20"/>
        <v>OK</v>
      </c>
    </row>
    <row r="41" spans="1:47" ht="14.25">
      <c r="A41" s="300"/>
      <c r="B41" s="300"/>
      <c r="C41" s="302"/>
      <c r="D41" s="104" t="s">
        <v>114</v>
      </c>
      <c r="F41" s="103" t="s">
        <v>105</v>
      </c>
      <c r="G41" s="150"/>
      <c r="H41" s="151"/>
      <c r="I41" s="151"/>
      <c r="J41" s="151"/>
      <c r="K41" s="151"/>
      <c r="L41" s="151"/>
      <c r="M41" s="151"/>
      <c r="N41" s="151"/>
      <c r="O41" s="151"/>
      <c r="P41" s="151"/>
      <c r="Q41" s="35">
        <f t="shared" si="11"/>
        <v>0</v>
      </c>
      <c r="S41" s="103" t="str">
        <f t="shared" ca="1" si="17"/>
        <v>-</v>
      </c>
      <c r="T41" s="106"/>
      <c r="V41" s="103" t="str">
        <f t="shared" ca="1" si="18"/>
        <v>-</v>
      </c>
      <c r="W41" s="150"/>
      <c r="X41" s="151"/>
      <c r="Y41" s="151"/>
      <c r="Z41" s="151"/>
      <c r="AA41" s="151"/>
      <c r="AB41" s="151"/>
      <c r="AC41" s="151"/>
      <c r="AD41" s="151"/>
      <c r="AE41" s="151"/>
      <c r="AF41" s="151"/>
      <c r="AG41" s="35">
        <f t="shared" si="12"/>
        <v>0</v>
      </c>
      <c r="AI41" s="103" t="str">
        <f t="shared" ca="1" si="19"/>
        <v>-</v>
      </c>
      <c r="AJ41" s="150"/>
      <c r="AK41" s="151"/>
      <c r="AL41" s="151"/>
      <c r="AM41" s="151"/>
      <c r="AN41" s="151"/>
      <c r="AO41" s="151"/>
      <c r="AP41" s="151"/>
      <c r="AQ41" s="151"/>
      <c r="AR41" s="151"/>
      <c r="AS41" s="151"/>
      <c r="AT41" s="35">
        <f t="shared" si="13"/>
        <v>0</v>
      </c>
      <c r="AU41" s="103" t="str">
        <f t="shared" si="20"/>
        <v>OK</v>
      </c>
    </row>
    <row r="42" spans="1:47" ht="14.25">
      <c r="A42" s="300"/>
      <c r="B42" s="300"/>
      <c r="C42" s="302"/>
      <c r="D42" s="104" t="s">
        <v>104</v>
      </c>
      <c r="F42" s="103" t="s">
        <v>105</v>
      </c>
      <c r="G42" s="34"/>
      <c r="H42" s="34"/>
      <c r="I42" s="34"/>
      <c r="J42" s="34"/>
      <c r="K42" s="34"/>
      <c r="L42" s="34"/>
      <c r="M42" s="34"/>
      <c r="N42" s="34"/>
      <c r="O42" s="34"/>
      <c r="P42" s="34"/>
      <c r="Q42" s="35">
        <f t="shared" si="11"/>
        <v>0</v>
      </c>
      <c r="S42" s="103" t="str">
        <f t="shared" ca="1" si="17"/>
        <v>-</v>
      </c>
      <c r="T42" s="34"/>
      <c r="V42" s="103" t="str">
        <f t="shared" ca="1" si="18"/>
        <v>-</v>
      </c>
      <c r="W42" s="34"/>
      <c r="X42" s="34"/>
      <c r="Y42" s="34"/>
      <c r="Z42" s="34"/>
      <c r="AA42" s="34"/>
      <c r="AB42" s="34"/>
      <c r="AC42" s="34"/>
      <c r="AD42" s="34"/>
      <c r="AE42" s="34"/>
      <c r="AF42" s="34"/>
      <c r="AG42" s="35">
        <f t="shared" si="12"/>
        <v>0</v>
      </c>
      <c r="AI42" s="103" t="str">
        <f t="shared" ca="1" si="19"/>
        <v>-</v>
      </c>
      <c r="AJ42" s="34"/>
      <c r="AK42" s="34"/>
      <c r="AL42" s="34"/>
      <c r="AM42" s="34"/>
      <c r="AN42" s="34"/>
      <c r="AO42" s="34"/>
      <c r="AP42" s="34"/>
      <c r="AQ42" s="34"/>
      <c r="AR42" s="34"/>
      <c r="AS42" s="34"/>
      <c r="AT42" s="35">
        <f t="shared" si="13"/>
        <v>0</v>
      </c>
      <c r="AU42" s="103" t="str">
        <f t="shared" si="20"/>
        <v>OK</v>
      </c>
    </row>
    <row r="43" spans="1:47" ht="14.25">
      <c r="A43" s="300"/>
      <c r="B43" s="300"/>
      <c r="C43" s="302"/>
      <c r="D43" s="104" t="s">
        <v>113</v>
      </c>
      <c r="F43" s="103" t="s">
        <v>105</v>
      </c>
      <c r="G43" s="150"/>
      <c r="H43" s="151"/>
      <c r="I43" s="151"/>
      <c r="J43" s="151"/>
      <c r="K43" s="151"/>
      <c r="L43" s="151"/>
      <c r="M43" s="151"/>
      <c r="N43" s="151"/>
      <c r="O43" s="151"/>
      <c r="P43" s="151"/>
      <c r="Q43" s="35">
        <f t="shared" si="11"/>
        <v>0</v>
      </c>
      <c r="S43" s="103" t="str">
        <f t="shared" ca="1" si="17"/>
        <v>-</v>
      </c>
      <c r="T43" s="106"/>
      <c r="V43" s="103" t="str">
        <f t="shared" ca="1" si="18"/>
        <v>-</v>
      </c>
      <c r="W43" s="150"/>
      <c r="X43" s="151"/>
      <c r="Y43" s="151"/>
      <c r="Z43" s="151"/>
      <c r="AA43" s="151"/>
      <c r="AB43" s="151"/>
      <c r="AC43" s="151"/>
      <c r="AD43" s="151"/>
      <c r="AE43" s="151"/>
      <c r="AF43" s="151"/>
      <c r="AG43" s="35">
        <f t="shared" si="12"/>
        <v>0</v>
      </c>
      <c r="AI43" s="103" t="str">
        <f t="shared" ca="1" si="19"/>
        <v>-</v>
      </c>
      <c r="AJ43" s="150"/>
      <c r="AK43" s="151"/>
      <c r="AL43" s="151"/>
      <c r="AM43" s="151"/>
      <c r="AN43" s="151"/>
      <c r="AO43" s="151"/>
      <c r="AP43" s="151"/>
      <c r="AQ43" s="151"/>
      <c r="AR43" s="151"/>
      <c r="AS43" s="151"/>
      <c r="AT43" s="35">
        <f t="shared" si="13"/>
        <v>0</v>
      </c>
      <c r="AU43" s="103" t="str">
        <f t="shared" si="20"/>
        <v>OK</v>
      </c>
    </row>
    <row r="44" spans="1:47" ht="14.25">
      <c r="A44" s="300"/>
      <c r="B44" s="300"/>
      <c r="C44" s="302"/>
      <c r="D44" s="104" t="s">
        <v>389</v>
      </c>
      <c r="F44" s="103" t="s">
        <v>105</v>
      </c>
      <c r="G44" s="150"/>
      <c r="H44" s="151"/>
      <c r="I44" s="151"/>
      <c r="J44" s="151"/>
      <c r="K44" s="151"/>
      <c r="L44" s="151"/>
      <c r="M44" s="151"/>
      <c r="N44" s="151"/>
      <c r="O44" s="151"/>
      <c r="P44" s="151"/>
      <c r="Q44" s="35">
        <f t="shared" si="11"/>
        <v>0</v>
      </c>
      <c r="S44" s="103" t="str">
        <f t="shared" ca="1" si="17"/>
        <v>-</v>
      </c>
      <c r="T44" s="106"/>
      <c r="V44" s="103" t="str">
        <f t="shared" ca="1" si="18"/>
        <v>-</v>
      </c>
      <c r="W44" s="150"/>
      <c r="X44" s="151"/>
      <c r="Y44" s="151"/>
      <c r="Z44" s="151"/>
      <c r="AA44" s="151"/>
      <c r="AB44" s="151"/>
      <c r="AC44" s="151"/>
      <c r="AD44" s="151"/>
      <c r="AE44" s="151"/>
      <c r="AF44" s="151"/>
      <c r="AG44" s="35">
        <f t="shared" si="12"/>
        <v>0</v>
      </c>
      <c r="AI44" s="103" t="str">
        <f t="shared" ca="1" si="19"/>
        <v>-</v>
      </c>
      <c r="AJ44" s="150"/>
      <c r="AK44" s="151"/>
      <c r="AL44" s="151"/>
      <c r="AM44" s="151"/>
      <c r="AN44" s="151"/>
      <c r="AO44" s="151"/>
      <c r="AP44" s="151"/>
      <c r="AQ44" s="151"/>
      <c r="AR44" s="151"/>
      <c r="AS44" s="151"/>
      <c r="AT44" s="35">
        <f t="shared" si="13"/>
        <v>0</v>
      </c>
      <c r="AU44" s="103" t="str">
        <f t="shared" si="20"/>
        <v>OK</v>
      </c>
    </row>
    <row r="45" spans="1:47" ht="14.25">
      <c r="A45" s="300"/>
      <c r="B45" s="300"/>
      <c r="C45" s="302"/>
      <c r="D45" s="104" t="s">
        <v>112</v>
      </c>
      <c r="F45" s="103" t="s">
        <v>105</v>
      </c>
      <c r="G45" s="150"/>
      <c r="H45" s="151"/>
      <c r="I45" s="151"/>
      <c r="J45" s="151"/>
      <c r="K45" s="151"/>
      <c r="L45" s="151"/>
      <c r="M45" s="151"/>
      <c r="N45" s="151"/>
      <c r="O45" s="151"/>
      <c r="P45" s="151"/>
      <c r="Q45" s="35">
        <f t="shared" si="11"/>
        <v>0</v>
      </c>
      <c r="S45" s="103" t="str">
        <f t="shared" ca="1" si="17"/>
        <v>-</v>
      </c>
      <c r="T45" s="106"/>
      <c r="V45" s="103" t="str">
        <f t="shared" ca="1" si="18"/>
        <v>-</v>
      </c>
      <c r="W45" s="150"/>
      <c r="X45" s="151"/>
      <c r="Y45" s="151"/>
      <c r="Z45" s="151"/>
      <c r="AA45" s="151"/>
      <c r="AB45" s="151"/>
      <c r="AC45" s="151"/>
      <c r="AD45" s="151"/>
      <c r="AE45" s="151"/>
      <c r="AF45" s="151"/>
      <c r="AG45" s="35">
        <f t="shared" si="12"/>
        <v>0</v>
      </c>
      <c r="AI45" s="103" t="str">
        <f t="shared" ca="1" si="19"/>
        <v>-</v>
      </c>
      <c r="AJ45" s="150"/>
      <c r="AK45" s="151"/>
      <c r="AL45" s="151"/>
      <c r="AM45" s="151"/>
      <c r="AN45" s="151"/>
      <c r="AO45" s="151"/>
      <c r="AP45" s="151"/>
      <c r="AQ45" s="151"/>
      <c r="AR45" s="151"/>
      <c r="AS45" s="151"/>
      <c r="AT45" s="35">
        <f t="shared" si="13"/>
        <v>0</v>
      </c>
      <c r="AU45" s="103" t="str">
        <f t="shared" si="20"/>
        <v>OK</v>
      </c>
    </row>
    <row r="46" spans="1:47" ht="14.25">
      <c r="A46" s="300"/>
      <c r="B46" s="300"/>
      <c r="C46" s="302"/>
      <c r="D46" s="104" t="s">
        <v>111</v>
      </c>
      <c r="F46" s="103" t="s">
        <v>105</v>
      </c>
      <c r="G46" s="150"/>
      <c r="H46" s="151"/>
      <c r="I46" s="151"/>
      <c r="J46" s="151"/>
      <c r="K46" s="151"/>
      <c r="L46" s="151"/>
      <c r="M46" s="151"/>
      <c r="N46" s="151"/>
      <c r="O46" s="151"/>
      <c r="P46" s="151"/>
      <c r="Q46" s="35">
        <f t="shared" si="11"/>
        <v>0</v>
      </c>
      <c r="S46" s="103" t="str">
        <f t="shared" ca="1" si="17"/>
        <v>-</v>
      </c>
      <c r="T46" s="106"/>
      <c r="V46" s="103" t="str">
        <f t="shared" ca="1" si="18"/>
        <v>-</v>
      </c>
      <c r="W46" s="150"/>
      <c r="X46" s="151"/>
      <c r="Y46" s="151"/>
      <c r="Z46" s="151"/>
      <c r="AA46" s="151"/>
      <c r="AB46" s="151"/>
      <c r="AC46" s="151"/>
      <c r="AD46" s="151"/>
      <c r="AE46" s="151"/>
      <c r="AF46" s="151"/>
      <c r="AG46" s="35">
        <f t="shared" si="12"/>
        <v>0</v>
      </c>
      <c r="AI46" s="103" t="str">
        <f t="shared" ca="1" si="19"/>
        <v>-</v>
      </c>
      <c r="AJ46" s="150"/>
      <c r="AK46" s="151"/>
      <c r="AL46" s="151"/>
      <c r="AM46" s="151"/>
      <c r="AN46" s="151"/>
      <c r="AO46" s="151"/>
      <c r="AP46" s="151"/>
      <c r="AQ46" s="151"/>
      <c r="AR46" s="151"/>
      <c r="AS46" s="151"/>
      <c r="AT46" s="35">
        <f t="shared" si="13"/>
        <v>0</v>
      </c>
      <c r="AU46" s="103" t="str">
        <f t="shared" si="20"/>
        <v>OK</v>
      </c>
    </row>
    <row r="47" spans="1:47" ht="14.25">
      <c r="A47" s="300"/>
      <c r="B47" s="300"/>
      <c r="C47" s="302"/>
      <c r="D47" s="104" t="s">
        <v>390</v>
      </c>
      <c r="F47" s="103" t="s">
        <v>105</v>
      </c>
      <c r="G47" s="150"/>
      <c r="H47" s="151"/>
      <c r="I47" s="151"/>
      <c r="J47" s="151"/>
      <c r="K47" s="151"/>
      <c r="L47" s="151"/>
      <c r="M47" s="151"/>
      <c r="N47" s="151"/>
      <c r="O47" s="151"/>
      <c r="P47" s="151"/>
      <c r="Q47" s="35">
        <f t="shared" si="11"/>
        <v>0</v>
      </c>
      <c r="S47" s="103" t="str">
        <f t="shared" ca="1" si="17"/>
        <v>-</v>
      </c>
      <c r="T47" s="106"/>
      <c r="V47" s="103" t="str">
        <f t="shared" ca="1" si="18"/>
        <v>-</v>
      </c>
      <c r="W47" s="150"/>
      <c r="X47" s="151"/>
      <c r="Y47" s="151"/>
      <c r="Z47" s="151"/>
      <c r="AA47" s="151"/>
      <c r="AB47" s="151"/>
      <c r="AC47" s="151"/>
      <c r="AD47" s="151"/>
      <c r="AE47" s="151"/>
      <c r="AF47" s="151"/>
      <c r="AG47" s="35">
        <f t="shared" si="12"/>
        <v>0</v>
      </c>
      <c r="AI47" s="103" t="str">
        <f t="shared" ca="1" si="19"/>
        <v>-</v>
      </c>
      <c r="AJ47" s="150"/>
      <c r="AK47" s="151"/>
      <c r="AL47" s="151"/>
      <c r="AM47" s="151"/>
      <c r="AN47" s="151"/>
      <c r="AO47" s="151"/>
      <c r="AP47" s="151"/>
      <c r="AQ47" s="151"/>
      <c r="AR47" s="151"/>
      <c r="AS47" s="151"/>
      <c r="AT47" s="35">
        <f t="shared" si="13"/>
        <v>0</v>
      </c>
      <c r="AU47" s="103" t="str">
        <f t="shared" si="20"/>
        <v>OK</v>
      </c>
    </row>
    <row r="48" spans="1:47" ht="14.25">
      <c r="A48" s="300"/>
      <c r="B48" s="300"/>
      <c r="C48" s="302"/>
      <c r="D48" s="104" t="s">
        <v>110</v>
      </c>
      <c r="F48" s="103" t="s">
        <v>105</v>
      </c>
      <c r="G48" s="150"/>
      <c r="H48" s="151"/>
      <c r="I48" s="151"/>
      <c r="J48" s="151"/>
      <c r="K48" s="151"/>
      <c r="L48" s="151"/>
      <c r="M48" s="151"/>
      <c r="N48" s="151"/>
      <c r="O48" s="151"/>
      <c r="P48" s="151"/>
      <c r="Q48" s="35">
        <f t="shared" si="11"/>
        <v>0</v>
      </c>
      <c r="S48" s="103" t="str">
        <f t="shared" ca="1" si="17"/>
        <v>-</v>
      </c>
      <c r="T48" s="106"/>
      <c r="V48" s="103" t="str">
        <f t="shared" ca="1" si="18"/>
        <v>-</v>
      </c>
      <c r="W48" s="150"/>
      <c r="X48" s="151"/>
      <c r="Y48" s="151"/>
      <c r="Z48" s="151"/>
      <c r="AA48" s="151"/>
      <c r="AB48" s="151"/>
      <c r="AC48" s="151"/>
      <c r="AD48" s="151"/>
      <c r="AE48" s="151"/>
      <c r="AF48" s="151"/>
      <c r="AG48" s="35">
        <f t="shared" si="12"/>
        <v>0</v>
      </c>
      <c r="AI48" s="103" t="str">
        <f t="shared" ca="1" si="19"/>
        <v>-</v>
      </c>
      <c r="AJ48" s="150"/>
      <c r="AK48" s="151"/>
      <c r="AL48" s="151"/>
      <c r="AM48" s="151"/>
      <c r="AN48" s="151"/>
      <c r="AO48" s="151"/>
      <c r="AP48" s="151"/>
      <c r="AQ48" s="151"/>
      <c r="AR48" s="151"/>
      <c r="AS48" s="151"/>
      <c r="AT48" s="35">
        <f t="shared" si="13"/>
        <v>0</v>
      </c>
      <c r="AU48" s="103" t="str">
        <f t="shared" si="20"/>
        <v>OK</v>
      </c>
    </row>
    <row r="49" spans="1:47" ht="14.25">
      <c r="A49" s="300"/>
      <c r="B49" s="300"/>
      <c r="C49" s="302"/>
      <c r="D49" s="104" t="str">
        <f>D28</f>
        <v>Indirect Intervention</v>
      </c>
      <c r="F49" s="103" t="s">
        <v>105</v>
      </c>
      <c r="G49" s="150"/>
      <c r="H49" s="151"/>
      <c r="I49" s="151"/>
      <c r="J49" s="151"/>
      <c r="K49" s="151"/>
      <c r="L49" s="151"/>
      <c r="M49" s="151"/>
      <c r="N49" s="151"/>
      <c r="O49" s="151"/>
      <c r="P49" s="151"/>
      <c r="Q49" s="35">
        <f t="shared" si="11"/>
        <v>0</v>
      </c>
      <c r="S49" s="103" t="str">
        <f t="shared" ca="1" si="17"/>
        <v>-</v>
      </c>
      <c r="T49" s="106"/>
      <c r="V49" s="103" t="str">
        <f t="shared" ca="1" si="18"/>
        <v>-</v>
      </c>
      <c r="W49" s="150"/>
      <c r="X49" s="151"/>
      <c r="Y49" s="151"/>
      <c r="Z49" s="151"/>
      <c r="AA49" s="151"/>
      <c r="AB49" s="151"/>
      <c r="AC49" s="151"/>
      <c r="AD49" s="151"/>
      <c r="AE49" s="151"/>
      <c r="AF49" s="151"/>
      <c r="AG49" s="35">
        <f t="shared" si="12"/>
        <v>0</v>
      </c>
      <c r="AI49" s="103" t="str">
        <f t="shared" ca="1" si="19"/>
        <v>-</v>
      </c>
      <c r="AJ49" s="150"/>
      <c r="AK49" s="151"/>
      <c r="AL49" s="151"/>
      <c r="AM49" s="151"/>
      <c r="AN49" s="151"/>
      <c r="AO49" s="151"/>
      <c r="AP49" s="151"/>
      <c r="AQ49" s="151"/>
      <c r="AR49" s="151"/>
      <c r="AS49" s="151"/>
      <c r="AT49" s="35">
        <f t="shared" si="13"/>
        <v>0</v>
      </c>
      <c r="AU49" s="103" t="str">
        <f t="shared" si="20"/>
        <v>OK</v>
      </c>
    </row>
    <row r="50" spans="1:47" ht="14.25">
      <c r="A50" s="300"/>
      <c r="B50" s="300"/>
      <c r="C50" s="302"/>
      <c r="D50" s="104" t="s">
        <v>109</v>
      </c>
      <c r="F50" s="103" t="s">
        <v>105</v>
      </c>
      <c r="G50" s="34"/>
      <c r="H50" s="34"/>
      <c r="I50" s="34"/>
      <c r="J50" s="34"/>
      <c r="K50" s="34"/>
      <c r="L50" s="34"/>
      <c r="M50" s="34"/>
      <c r="N50" s="34"/>
      <c r="O50" s="34"/>
      <c r="P50" s="34"/>
      <c r="Q50" s="35">
        <f t="shared" si="11"/>
        <v>0</v>
      </c>
      <c r="S50" s="103" t="str">
        <f t="shared" ca="1" si="17"/>
        <v>-</v>
      </c>
      <c r="T50" s="34"/>
      <c r="V50" s="103" t="str">
        <f t="shared" ca="1" si="18"/>
        <v>-</v>
      </c>
      <c r="W50" s="34"/>
      <c r="X50" s="34"/>
      <c r="Y50" s="34"/>
      <c r="Z50" s="34"/>
      <c r="AA50" s="34"/>
      <c r="AB50" s="34"/>
      <c r="AC50" s="34"/>
      <c r="AD50" s="34"/>
      <c r="AE50" s="34"/>
      <c r="AF50" s="34"/>
      <c r="AG50" s="35">
        <f t="shared" si="12"/>
        <v>0</v>
      </c>
      <c r="AI50" s="103" t="str">
        <f t="shared" ca="1" si="19"/>
        <v>-</v>
      </c>
      <c r="AJ50" s="34"/>
      <c r="AK50" s="34"/>
      <c r="AL50" s="34"/>
      <c r="AM50" s="34"/>
      <c r="AN50" s="34"/>
      <c r="AO50" s="34"/>
      <c r="AP50" s="34"/>
      <c r="AQ50" s="34"/>
      <c r="AR50" s="34"/>
      <c r="AS50" s="34"/>
      <c r="AT50" s="35">
        <f t="shared" si="13"/>
        <v>0</v>
      </c>
      <c r="AU50" s="103" t="str">
        <f t="shared" si="20"/>
        <v>OK</v>
      </c>
    </row>
    <row r="51" spans="1:47" ht="14.25">
      <c r="A51" s="300"/>
      <c r="B51" s="300"/>
      <c r="C51" s="302"/>
      <c r="D51" s="104" t="s">
        <v>108</v>
      </c>
      <c r="F51" s="103" t="s">
        <v>105</v>
      </c>
      <c r="G51" s="34"/>
      <c r="H51" s="34"/>
      <c r="I51" s="34"/>
      <c r="J51" s="34"/>
      <c r="K51" s="34"/>
      <c r="L51" s="34"/>
      <c r="M51" s="34"/>
      <c r="N51" s="34"/>
      <c r="O51" s="34"/>
      <c r="P51" s="34"/>
      <c r="Q51" s="35">
        <f t="shared" si="11"/>
        <v>0</v>
      </c>
      <c r="S51" s="103" t="str">
        <f t="shared" ca="1" si="17"/>
        <v>-</v>
      </c>
      <c r="T51" s="34"/>
      <c r="V51" s="103" t="str">
        <f t="shared" ca="1" si="18"/>
        <v>-</v>
      </c>
      <c r="W51" s="34"/>
      <c r="X51" s="34"/>
      <c r="Y51" s="34"/>
      <c r="Z51" s="34"/>
      <c r="AA51" s="34"/>
      <c r="AB51" s="34"/>
      <c r="AC51" s="34"/>
      <c r="AD51" s="34"/>
      <c r="AE51" s="34"/>
      <c r="AF51" s="34"/>
      <c r="AG51" s="35">
        <f t="shared" si="12"/>
        <v>0</v>
      </c>
      <c r="AI51" s="103" t="str">
        <f t="shared" ca="1" si="19"/>
        <v>-</v>
      </c>
      <c r="AJ51" s="34"/>
      <c r="AK51" s="34"/>
      <c r="AL51" s="34"/>
      <c r="AM51" s="34"/>
      <c r="AN51" s="34"/>
      <c r="AO51" s="34"/>
      <c r="AP51" s="34"/>
      <c r="AQ51" s="34"/>
      <c r="AR51" s="34"/>
      <c r="AS51" s="34"/>
      <c r="AT51" s="35">
        <f t="shared" si="13"/>
        <v>0</v>
      </c>
      <c r="AU51" s="103" t="str">
        <f t="shared" si="20"/>
        <v>OK</v>
      </c>
    </row>
    <row r="52" spans="1:47" ht="14.25">
      <c r="A52" s="300"/>
      <c r="B52" s="300"/>
      <c r="C52" s="302"/>
      <c r="D52" s="104" t="s">
        <v>58</v>
      </c>
      <c r="F52" s="103" t="s">
        <v>105</v>
      </c>
      <c r="G52" s="34"/>
      <c r="H52" s="34"/>
      <c r="I52" s="34"/>
      <c r="J52" s="34"/>
      <c r="K52" s="34"/>
      <c r="L52" s="34"/>
      <c r="M52" s="34"/>
      <c r="N52" s="34"/>
      <c r="O52" s="34"/>
      <c r="P52" s="34"/>
      <c r="Q52" s="35">
        <f t="shared" si="11"/>
        <v>0</v>
      </c>
      <c r="S52" s="103" t="str">
        <f t="shared" ca="1" si="17"/>
        <v>-</v>
      </c>
      <c r="T52" s="34"/>
      <c r="V52" s="103" t="str">
        <f t="shared" ca="1" si="18"/>
        <v>-</v>
      </c>
      <c r="W52" s="34"/>
      <c r="X52" s="34"/>
      <c r="Y52" s="34"/>
      <c r="Z52" s="34"/>
      <c r="AA52" s="34"/>
      <c r="AB52" s="34"/>
      <c r="AC52" s="34"/>
      <c r="AD52" s="34"/>
      <c r="AE52" s="34"/>
      <c r="AF52" s="34"/>
      <c r="AG52" s="35">
        <f t="shared" si="12"/>
        <v>0</v>
      </c>
      <c r="AI52" s="103" t="str">
        <f t="shared" ca="1" si="19"/>
        <v>-</v>
      </c>
      <c r="AJ52" s="34"/>
      <c r="AK52" s="34"/>
      <c r="AL52" s="34"/>
      <c r="AM52" s="34"/>
      <c r="AN52" s="34"/>
      <c r="AO52" s="34"/>
      <c r="AP52" s="34"/>
      <c r="AQ52" s="34"/>
      <c r="AR52" s="34"/>
      <c r="AS52" s="34"/>
      <c r="AT52" s="35">
        <f t="shared" si="13"/>
        <v>0</v>
      </c>
      <c r="AU52" s="103" t="str">
        <f t="shared" si="20"/>
        <v>OK</v>
      </c>
    </row>
    <row r="53" spans="1:47" ht="14.25">
      <c r="A53" s="300"/>
      <c r="B53" s="300"/>
      <c r="C53" s="302"/>
      <c r="D53" s="104" t="s">
        <v>107</v>
      </c>
      <c r="F53" s="103" t="s">
        <v>105</v>
      </c>
      <c r="G53" s="34"/>
      <c r="H53" s="34"/>
      <c r="I53" s="34"/>
      <c r="J53" s="34"/>
      <c r="K53" s="34"/>
      <c r="L53" s="34"/>
      <c r="M53" s="34"/>
      <c r="N53" s="34"/>
      <c r="O53" s="34"/>
      <c r="P53" s="34"/>
      <c r="Q53" s="35">
        <f t="shared" si="11"/>
        <v>0</v>
      </c>
      <c r="S53" s="103" t="str">
        <f t="shared" ca="1" si="17"/>
        <v>-</v>
      </c>
      <c r="T53" s="34"/>
      <c r="V53" s="103" t="str">
        <f t="shared" ca="1" si="18"/>
        <v>-</v>
      </c>
      <c r="W53" s="34"/>
      <c r="X53" s="34"/>
      <c r="Y53" s="34"/>
      <c r="Z53" s="34"/>
      <c r="AA53" s="34"/>
      <c r="AB53" s="34"/>
      <c r="AC53" s="34"/>
      <c r="AD53" s="34"/>
      <c r="AE53" s="34"/>
      <c r="AF53" s="34"/>
      <c r="AG53" s="35">
        <f t="shared" si="12"/>
        <v>0</v>
      </c>
      <c r="AI53" s="103" t="str">
        <f t="shared" ca="1" si="19"/>
        <v>-</v>
      </c>
      <c r="AJ53" s="34"/>
      <c r="AK53" s="34"/>
      <c r="AL53" s="34"/>
      <c r="AM53" s="34"/>
      <c r="AN53" s="34"/>
      <c r="AO53" s="34"/>
      <c r="AP53" s="34"/>
      <c r="AQ53" s="34"/>
      <c r="AR53" s="34"/>
      <c r="AS53" s="34"/>
      <c r="AT53" s="35">
        <f t="shared" si="13"/>
        <v>0</v>
      </c>
      <c r="AU53" s="103" t="str">
        <f t="shared" si="20"/>
        <v>OK</v>
      </c>
    </row>
    <row r="54" spans="1:47" ht="14.25">
      <c r="A54" s="300"/>
      <c r="B54" s="300"/>
      <c r="C54" s="302"/>
      <c r="D54" s="104" t="s">
        <v>106</v>
      </c>
      <c r="F54" s="103" t="s">
        <v>105</v>
      </c>
      <c r="G54" s="150"/>
      <c r="H54" s="151"/>
      <c r="I54" s="151"/>
      <c r="J54" s="151"/>
      <c r="K54" s="151"/>
      <c r="L54" s="151"/>
      <c r="M54" s="151"/>
      <c r="N54" s="151"/>
      <c r="O54" s="151"/>
      <c r="P54" s="151"/>
      <c r="Q54" s="35">
        <f t="shared" si="11"/>
        <v>0</v>
      </c>
      <c r="S54" s="103" t="str">
        <f t="shared" ca="1" si="17"/>
        <v>-</v>
      </c>
      <c r="T54" s="106"/>
      <c r="V54" s="103" t="str">
        <f t="shared" ca="1" si="18"/>
        <v>-</v>
      </c>
      <c r="W54" s="150"/>
      <c r="X54" s="151"/>
      <c r="Y54" s="151"/>
      <c r="Z54" s="151"/>
      <c r="AA54" s="151"/>
      <c r="AB54" s="151"/>
      <c r="AC54" s="151"/>
      <c r="AD54" s="151"/>
      <c r="AE54" s="151"/>
      <c r="AF54" s="151"/>
      <c r="AG54" s="35">
        <f t="shared" si="12"/>
        <v>0</v>
      </c>
      <c r="AI54" s="103" t="str">
        <f t="shared" ca="1" si="19"/>
        <v>-</v>
      </c>
      <c r="AJ54" s="150"/>
      <c r="AK54" s="151"/>
      <c r="AL54" s="151"/>
      <c r="AM54" s="151"/>
      <c r="AN54" s="151"/>
      <c r="AO54" s="151"/>
      <c r="AP54" s="151"/>
      <c r="AQ54" s="151"/>
      <c r="AR54" s="151"/>
      <c r="AS54" s="151"/>
      <c r="AT54" s="35">
        <f t="shared" si="13"/>
        <v>0</v>
      </c>
      <c r="AU54" s="103" t="str">
        <f t="shared" si="20"/>
        <v>OK</v>
      </c>
    </row>
    <row r="55" spans="1:47" ht="14.25">
      <c r="A55" s="301"/>
      <c r="B55" s="301"/>
      <c r="C55" s="105" t="s">
        <v>224</v>
      </c>
      <c r="D55" s="104"/>
      <c r="F55" s="103" t="s">
        <v>105</v>
      </c>
      <c r="G55" s="35">
        <f t="shared" ref="G55:P55" si="21">SUM(G37:G54)</f>
        <v>0</v>
      </c>
      <c r="H55" s="35">
        <f t="shared" si="21"/>
        <v>0</v>
      </c>
      <c r="I55" s="35">
        <f t="shared" si="21"/>
        <v>0</v>
      </c>
      <c r="J55" s="35">
        <f t="shared" si="21"/>
        <v>0</v>
      </c>
      <c r="K55" s="35">
        <f t="shared" si="21"/>
        <v>0</v>
      </c>
      <c r="L55" s="35">
        <f t="shared" si="21"/>
        <v>0</v>
      </c>
      <c r="M55" s="35">
        <f t="shared" si="21"/>
        <v>0</v>
      </c>
      <c r="N55" s="35">
        <f t="shared" si="21"/>
        <v>0</v>
      </c>
      <c r="O55" s="35">
        <f t="shared" si="21"/>
        <v>0</v>
      </c>
      <c r="P55" s="35">
        <f t="shared" si="21"/>
        <v>0</v>
      </c>
      <c r="Q55" s="94">
        <f>SUM(G55:P55)</f>
        <v>0</v>
      </c>
      <c r="S55" s="103" t="str">
        <f t="shared" ca="1" si="17"/>
        <v>-</v>
      </c>
      <c r="T55" s="103"/>
      <c r="V55" s="103" t="str">
        <f t="shared" ca="1" si="18"/>
        <v>-</v>
      </c>
      <c r="W55" s="35">
        <f t="shared" ref="W55:AF55" si="22">SUM(W37:W54)</f>
        <v>0</v>
      </c>
      <c r="X55" s="35">
        <f t="shared" si="22"/>
        <v>0</v>
      </c>
      <c r="Y55" s="35">
        <f t="shared" si="22"/>
        <v>0</v>
      </c>
      <c r="Z55" s="35">
        <f t="shared" si="22"/>
        <v>0</v>
      </c>
      <c r="AA55" s="35">
        <f t="shared" si="22"/>
        <v>0</v>
      </c>
      <c r="AB55" s="35">
        <f t="shared" si="22"/>
        <v>0</v>
      </c>
      <c r="AC55" s="35">
        <f t="shared" si="22"/>
        <v>0</v>
      </c>
      <c r="AD55" s="35">
        <f t="shared" si="22"/>
        <v>0</v>
      </c>
      <c r="AE55" s="35">
        <f t="shared" si="22"/>
        <v>0</v>
      </c>
      <c r="AF55" s="35">
        <f t="shared" si="22"/>
        <v>0</v>
      </c>
      <c r="AG55" s="94">
        <f t="shared" si="12"/>
        <v>0</v>
      </c>
      <c r="AI55" s="103" t="str">
        <f t="shared" ca="1" si="19"/>
        <v>-</v>
      </c>
      <c r="AJ55" s="35">
        <f t="shared" ref="AJ55:AS55" si="23">SUM(AJ37:AJ54)</f>
        <v>0</v>
      </c>
      <c r="AK55" s="35">
        <f t="shared" si="23"/>
        <v>0</v>
      </c>
      <c r="AL55" s="35">
        <f t="shared" si="23"/>
        <v>0</v>
      </c>
      <c r="AM55" s="35">
        <f t="shared" si="23"/>
        <v>0</v>
      </c>
      <c r="AN55" s="35">
        <f t="shared" si="23"/>
        <v>0</v>
      </c>
      <c r="AO55" s="35">
        <f t="shared" si="23"/>
        <v>0</v>
      </c>
      <c r="AP55" s="35">
        <f t="shared" si="23"/>
        <v>0</v>
      </c>
      <c r="AQ55" s="35">
        <f t="shared" si="23"/>
        <v>0</v>
      </c>
      <c r="AR55" s="35">
        <f t="shared" si="23"/>
        <v>0</v>
      </c>
      <c r="AS55" s="35">
        <f t="shared" si="23"/>
        <v>0</v>
      </c>
      <c r="AT55" s="94">
        <f t="shared" si="13"/>
        <v>0</v>
      </c>
      <c r="AU55" s="103" t="str">
        <f t="shared" si="20"/>
        <v>OK</v>
      </c>
    </row>
  </sheetData>
  <mergeCells count="6">
    <mergeCell ref="A14:A34"/>
    <mergeCell ref="B14:B34"/>
    <mergeCell ref="C17:C33"/>
    <mergeCell ref="A35:A55"/>
    <mergeCell ref="B35:B55"/>
    <mergeCell ref="C38:C54"/>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tabColor rgb="FF7030A0"/>
  </sheetPr>
  <dimension ref="A1:AU55"/>
  <sheetViews>
    <sheetView workbookViewId="0"/>
  </sheetViews>
  <sheetFormatPr defaultColWidth="9" defaultRowHeight="12.75"/>
  <cols>
    <col min="1" max="2" width="3.42578125" style="101" customWidth="1"/>
    <col min="3" max="3" width="51.28515625" style="101" bestFit="1" customWidth="1"/>
    <col min="4" max="4" width="46.5703125" style="101" bestFit="1" customWidth="1"/>
    <col min="5" max="5" width="1" style="101" customWidth="1"/>
    <col min="6" max="6" width="6.28515625" style="102" customWidth="1"/>
    <col min="7" max="17" width="9" style="101"/>
    <col min="18" max="18" width="1" style="101" customWidth="1"/>
    <col min="19" max="19" width="6.28515625" style="102" customWidth="1"/>
    <col min="20" max="20" width="9" style="101"/>
    <col min="21" max="21" width="1" style="101" customWidth="1"/>
    <col min="22" max="22" width="6.28515625" style="102" customWidth="1"/>
    <col min="23" max="33" width="9" style="101"/>
    <col min="34" max="34" width="1" style="101" customWidth="1"/>
    <col min="35" max="35" width="6.28515625" style="102" customWidth="1"/>
    <col min="36" max="46" width="9" style="101"/>
    <col min="47" max="47" width="9.42578125" style="101" bestFit="1" customWidth="1"/>
    <col min="48" max="16384" width="9" style="101"/>
  </cols>
  <sheetData>
    <row r="1" spans="1:47" ht="24.75">
      <c r="A1" s="1" t="str">
        <f>N0_Cover!A1</f>
        <v>RIIO-2 Business Plan Data Template</v>
      </c>
      <c r="B1" s="1"/>
      <c r="C1" s="2"/>
      <c r="D1" s="2"/>
      <c r="E1" s="2"/>
      <c r="F1" s="73"/>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row>
    <row r="2" spans="1:47" ht="22.5">
      <c r="A2" s="1" t="str">
        <f>N0_Cover!$B$12</f>
        <v>Scottish Power Transmission</v>
      </c>
      <c r="B2" s="1"/>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row>
    <row r="3" spans="1:47" ht="19.5">
      <c r="A3" s="5" t="str">
        <f>"Workbook " &amp; N0_Cover!$B$12</f>
        <v>Workbook Scottish Power Transmission</v>
      </c>
      <c r="B3" s="5"/>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row>
    <row r="4" spans="1:47" ht="18">
      <c r="A4" s="7" t="str">
        <f>"Submission Version " &amp; N0_Cover!$B$15 &amp; " - Submitted on " &amp; TEXT(N0_Cover!$B$16,"dd mmm yyyy")</f>
        <v>Submission Version 3.0 - Submitted on 09 Dec 2019</v>
      </c>
      <c r="B4" s="7"/>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row>
    <row r="5" spans="1:47" ht="18">
      <c r="A5" s="7" t="str">
        <f>"Template Version: " &amp; N0_Cover!$B$11</f>
        <v>Template Version: v3.0</v>
      </c>
      <c r="B5" s="7"/>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row>
    <row r="6" spans="1:47" ht="19.5">
      <c r="A6" s="5" t="str">
        <f ca="1">"Sheet: " &amp;VLOOKUP(RIGHT(CELL("filename",A1),LEN(CELL("filename",A1))-FIND("]",CELL("filename",A1))),'N0.1_Contents'!$A$11:$B$87,2,FALSE)</f>
        <v>Sheet: N3.34 No entry required</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row>
    <row r="7" spans="1:47" ht="18">
      <c r="A7" s="7" t="str">
        <f>"Prices Base: " &amp; 'N0.5_Data_Constants'!C13</f>
        <v>Prices Base: 2018/19</v>
      </c>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row>
    <row r="8" spans="1:47" s="168" customFormat="1">
      <c r="A8" s="171" t="str">
        <f ca="1">"Error Checks: " &amp; IF(ISERROR(MATCH("Error",$A$9:$AU$9,0)),"OK","Error")</f>
        <v>Error Checks: OK</v>
      </c>
      <c r="B8" s="171"/>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row>
    <row r="9" spans="1:47" s="168" customFormat="1">
      <c r="A9" s="173" t="str">
        <f t="shared" ref="A9:AU9" ca="1" si="0">IF(ISERROR(MATCH("Error",A10:A55,0)),"-","Error")</f>
        <v>-</v>
      </c>
      <c r="B9" s="173" t="str">
        <f t="shared" si="0"/>
        <v>-</v>
      </c>
      <c r="C9" s="173" t="str">
        <f t="shared" si="0"/>
        <v>-</v>
      </c>
      <c r="D9" s="173" t="str">
        <f t="shared" si="0"/>
        <v>-</v>
      </c>
      <c r="E9" s="173" t="str">
        <f t="shared" si="0"/>
        <v>-</v>
      </c>
      <c r="F9" s="173" t="str">
        <f t="shared" si="0"/>
        <v>-</v>
      </c>
      <c r="G9" s="173" t="str">
        <f t="shared" si="0"/>
        <v>-</v>
      </c>
      <c r="H9" s="173" t="str">
        <f t="shared" si="0"/>
        <v>-</v>
      </c>
      <c r="I9" s="173" t="str">
        <f t="shared" si="0"/>
        <v>-</v>
      </c>
      <c r="J9" s="173" t="str">
        <f t="shared" si="0"/>
        <v>-</v>
      </c>
      <c r="K9" s="173" t="str">
        <f t="shared" si="0"/>
        <v>-</v>
      </c>
      <c r="L9" s="173" t="str">
        <f t="shared" si="0"/>
        <v>-</v>
      </c>
      <c r="M9" s="173" t="str">
        <f t="shared" si="0"/>
        <v>-</v>
      </c>
      <c r="N9" s="173" t="str">
        <f t="shared" si="0"/>
        <v>-</v>
      </c>
      <c r="O9" s="173" t="str">
        <f t="shared" si="0"/>
        <v>-</v>
      </c>
      <c r="P9" s="173" t="str">
        <f t="shared" si="0"/>
        <v>-</v>
      </c>
      <c r="Q9" s="173" t="str">
        <f t="shared" si="0"/>
        <v>-</v>
      </c>
      <c r="R9" s="173" t="str">
        <f t="shared" si="0"/>
        <v>-</v>
      </c>
      <c r="S9" s="173" t="str">
        <f t="shared" ca="1" si="0"/>
        <v>-</v>
      </c>
      <c r="T9" s="173" t="str">
        <f t="shared" si="0"/>
        <v>-</v>
      </c>
      <c r="U9" s="173" t="str">
        <f t="shared" si="0"/>
        <v>-</v>
      </c>
      <c r="V9" s="173" t="str">
        <f t="shared" ca="1" si="0"/>
        <v>-</v>
      </c>
      <c r="W9" s="173" t="str">
        <f t="shared" si="0"/>
        <v>-</v>
      </c>
      <c r="X9" s="173" t="str">
        <f t="shared" ca="1" si="0"/>
        <v>-</v>
      </c>
      <c r="Y9" s="173" t="str">
        <f t="shared" si="0"/>
        <v>-</v>
      </c>
      <c r="Z9" s="173" t="str">
        <f t="shared" si="0"/>
        <v>-</v>
      </c>
      <c r="AA9" s="173" t="str">
        <f t="shared" si="0"/>
        <v>-</v>
      </c>
      <c r="AB9" s="173" t="str">
        <f t="shared" si="0"/>
        <v>-</v>
      </c>
      <c r="AC9" s="173" t="str">
        <f t="shared" si="0"/>
        <v>-</v>
      </c>
      <c r="AD9" s="173" t="str">
        <f t="shared" si="0"/>
        <v>-</v>
      </c>
      <c r="AE9" s="173" t="str">
        <f t="shared" si="0"/>
        <v>-</v>
      </c>
      <c r="AF9" s="173" t="str">
        <f t="shared" si="0"/>
        <v>-</v>
      </c>
      <c r="AG9" s="173" t="str">
        <f t="shared" si="0"/>
        <v>-</v>
      </c>
      <c r="AH9" s="173" t="str">
        <f t="shared" si="0"/>
        <v>-</v>
      </c>
      <c r="AI9" s="173" t="str">
        <f t="shared" ca="1" si="0"/>
        <v>-</v>
      </c>
      <c r="AJ9" s="173" t="str">
        <f t="shared" si="0"/>
        <v>-</v>
      </c>
      <c r="AK9" s="173" t="str">
        <f t="shared" si="0"/>
        <v>-</v>
      </c>
      <c r="AL9" s="173" t="str">
        <f t="shared" si="0"/>
        <v>-</v>
      </c>
      <c r="AM9" s="173" t="str">
        <f t="shared" si="0"/>
        <v>-</v>
      </c>
      <c r="AN9" s="173" t="str">
        <f t="shared" si="0"/>
        <v>-</v>
      </c>
      <c r="AO9" s="173" t="str">
        <f t="shared" si="0"/>
        <v>-</v>
      </c>
      <c r="AP9" s="173" t="str">
        <f t="shared" si="0"/>
        <v>-</v>
      </c>
      <c r="AQ9" s="173" t="str">
        <f t="shared" si="0"/>
        <v>-</v>
      </c>
      <c r="AR9" s="173" t="str">
        <f t="shared" si="0"/>
        <v>-</v>
      </c>
      <c r="AS9" s="173" t="str">
        <f t="shared" si="0"/>
        <v>-</v>
      </c>
      <c r="AT9" s="173" t="str">
        <f t="shared" si="0"/>
        <v>-</v>
      </c>
      <c r="AU9" s="173" t="str">
        <f t="shared" si="0"/>
        <v>-</v>
      </c>
    </row>
    <row r="12" spans="1:47" ht="19.5">
      <c r="A12" s="11" t="str">
        <f ca="1">SUBSTITUTE(VLOOKUP(RIGHT(CELL("filename",A1),LEN(CELL("filename",A1))-FIND("]",CELL("filename",A1))),'N0.1_Contents'!$A$11:$B$87,2,FALSE), LEFT(VLOOKUP(RIGHT(CELL("filename",A1),LEN(CELL("filename",A1))-FIND("]",CELL("filename",A1))),'N0.1_Contents'!$A$11:$B$87,2,FALSE),FIND(" ",VLOOKUP(RIGHT(CELL("filename",A1),LEN(CELL("filename",A1))-FIND("]",CELL("filename",A1))),'N0.1_Contents'!$A$11:$B$87,2,FALSE))),"")</f>
        <v>No entry required</v>
      </c>
      <c r="B12" s="11"/>
      <c r="D12"/>
      <c r="F12" s="11" t="s">
        <v>0</v>
      </c>
      <c r="S12" s="11" t="s">
        <v>2</v>
      </c>
      <c r="W12" s="190" t="s">
        <v>331</v>
      </c>
      <c r="X12" s="189" t="str">
        <f ca="1">VLOOKUP(A12, 'N0.6_Lookup_References'!A14:B50, 2, FALSE)</f>
        <v>-</v>
      </c>
      <c r="AI12" s="11"/>
    </row>
    <row r="13" spans="1:47" ht="15">
      <c r="C13" s="12"/>
      <c r="D13"/>
      <c r="S13" s="124" t="s">
        <v>152</v>
      </c>
      <c r="V13" s="124" t="s">
        <v>150</v>
      </c>
      <c r="AI13" s="124" t="s">
        <v>151</v>
      </c>
    </row>
    <row r="14" spans="1:47" s="112" customFormat="1" ht="13.9" customHeight="1" thickBot="1">
      <c r="A14" s="297" t="s">
        <v>24</v>
      </c>
      <c r="B14" s="299" t="s">
        <v>384</v>
      </c>
      <c r="C14" s="111"/>
      <c r="D14" s="104"/>
      <c r="E14" s="101"/>
      <c r="F14" s="110" t="s">
        <v>53</v>
      </c>
      <c r="G14" s="109" t="s">
        <v>14</v>
      </c>
      <c r="H14" s="21" t="s">
        <v>15</v>
      </c>
      <c r="I14" s="22" t="s">
        <v>16</v>
      </c>
      <c r="J14" s="23" t="s">
        <v>17</v>
      </c>
      <c r="K14" s="24" t="s">
        <v>18</v>
      </c>
      <c r="L14" s="25" t="s">
        <v>19</v>
      </c>
      <c r="M14" s="26" t="s">
        <v>20</v>
      </c>
      <c r="N14" s="29" t="s">
        <v>21</v>
      </c>
      <c r="O14" s="27" t="s">
        <v>22</v>
      </c>
      <c r="P14" s="31" t="s">
        <v>23</v>
      </c>
      <c r="Q14" s="108" t="s">
        <v>29</v>
      </c>
      <c r="R14" s="101"/>
      <c r="S14" s="110" t="s">
        <v>53</v>
      </c>
      <c r="T14" s="110" t="s">
        <v>94</v>
      </c>
      <c r="U14" s="101"/>
      <c r="V14" s="110" t="s">
        <v>53</v>
      </c>
      <c r="W14" s="109" t="s">
        <v>14</v>
      </c>
      <c r="X14" s="21" t="s">
        <v>15</v>
      </c>
      <c r="Y14" s="22" t="s">
        <v>16</v>
      </c>
      <c r="Z14" s="23" t="s">
        <v>17</v>
      </c>
      <c r="AA14" s="24" t="s">
        <v>18</v>
      </c>
      <c r="AB14" s="25" t="s">
        <v>19</v>
      </c>
      <c r="AC14" s="26" t="s">
        <v>20</v>
      </c>
      <c r="AD14" s="29" t="s">
        <v>21</v>
      </c>
      <c r="AE14" s="27" t="s">
        <v>22</v>
      </c>
      <c r="AF14" s="31" t="s">
        <v>23</v>
      </c>
      <c r="AG14" s="108" t="s">
        <v>29</v>
      </c>
      <c r="AH14" s="101"/>
      <c r="AI14" s="110" t="s">
        <v>53</v>
      </c>
      <c r="AJ14" s="109" t="s">
        <v>5</v>
      </c>
      <c r="AK14" s="21" t="s">
        <v>6</v>
      </c>
      <c r="AL14" s="22" t="s">
        <v>7</v>
      </c>
      <c r="AM14" s="23" t="s">
        <v>8</v>
      </c>
      <c r="AN14" s="24" t="s">
        <v>9</v>
      </c>
      <c r="AO14" s="25" t="s">
        <v>116</v>
      </c>
      <c r="AP14" s="26" t="s">
        <v>117</v>
      </c>
      <c r="AQ14" s="29" t="s">
        <v>118</v>
      </c>
      <c r="AR14" s="27" t="s">
        <v>119</v>
      </c>
      <c r="AS14" s="31" t="s">
        <v>120</v>
      </c>
      <c r="AT14" s="108" t="s">
        <v>29</v>
      </c>
      <c r="AU14" s="108" t="s">
        <v>47</v>
      </c>
    </row>
    <row r="15" spans="1:47" s="112" customFormat="1" ht="14.25" customHeight="1">
      <c r="A15" s="298"/>
      <c r="B15" s="300"/>
      <c r="C15" s="107" t="s">
        <v>383</v>
      </c>
      <c r="D15" s="104"/>
      <c r="E15" s="101"/>
      <c r="F15" s="103" t="s">
        <v>205</v>
      </c>
      <c r="G15" s="34"/>
      <c r="H15" s="34"/>
      <c r="I15" s="34"/>
      <c r="J15" s="34"/>
      <c r="K15" s="34"/>
      <c r="L15" s="34"/>
      <c r="M15" s="34"/>
      <c r="N15" s="34"/>
      <c r="O15" s="34"/>
      <c r="P15" s="34"/>
      <c r="Q15" s="35">
        <f t="shared" ref="Q15:Q34" si="1">SUM(G15:P15)</f>
        <v>0</v>
      </c>
      <c r="R15" s="101"/>
      <c r="S15" s="103"/>
      <c r="T15" s="34"/>
      <c r="U15" s="101"/>
      <c r="V15" s="103"/>
      <c r="W15" s="34"/>
      <c r="X15" s="34"/>
      <c r="Y15" s="34"/>
      <c r="Z15" s="34"/>
      <c r="AA15" s="34"/>
      <c r="AB15" s="34"/>
      <c r="AC15" s="34"/>
      <c r="AD15" s="34"/>
      <c r="AE15" s="34"/>
      <c r="AF15" s="34"/>
      <c r="AG15" s="35">
        <f t="shared" ref="AG15:AG33" si="2">SUM(W15:AF15)</f>
        <v>0</v>
      </c>
      <c r="AH15" s="101"/>
      <c r="AI15" s="103"/>
      <c r="AJ15" s="34"/>
      <c r="AK15" s="34"/>
      <c r="AL15" s="34"/>
      <c r="AM15" s="34"/>
      <c r="AN15" s="34"/>
      <c r="AO15" s="34"/>
      <c r="AP15" s="34"/>
      <c r="AQ15" s="34"/>
      <c r="AR15" s="34"/>
      <c r="AS15" s="34"/>
      <c r="AT15" s="35">
        <f t="shared" ref="AT15:AT33" si="3">SUM(AJ15:AS15)</f>
        <v>0</v>
      </c>
      <c r="AU15" s="103"/>
    </row>
    <row r="16" spans="1:47" s="112" customFormat="1" ht="14.25">
      <c r="A16" s="298"/>
      <c r="B16" s="300"/>
      <c r="C16" s="105" t="s">
        <v>554</v>
      </c>
      <c r="D16" s="104"/>
      <c r="E16" s="101"/>
      <c r="F16" s="103" t="s">
        <v>105</v>
      </c>
      <c r="G16" s="150"/>
      <c r="H16" s="151"/>
      <c r="I16" s="151"/>
      <c r="J16" s="151"/>
      <c r="K16" s="151"/>
      <c r="L16" s="151"/>
      <c r="M16" s="151"/>
      <c r="N16" s="151"/>
      <c r="O16" s="151"/>
      <c r="P16" s="151"/>
      <c r="Q16" s="35">
        <f t="shared" si="1"/>
        <v>0</v>
      </c>
      <c r="R16" s="101"/>
      <c r="S16" s="103" t="str">
        <f ca="1">$X$12</f>
        <v>-</v>
      </c>
      <c r="T16" s="34"/>
      <c r="U16" s="101"/>
      <c r="V16" s="103" t="str">
        <f ca="1">$X$12</f>
        <v>-</v>
      </c>
      <c r="W16" s="150"/>
      <c r="X16" s="151"/>
      <c r="Y16" s="151"/>
      <c r="Z16" s="151"/>
      <c r="AA16" s="151"/>
      <c r="AB16" s="151"/>
      <c r="AC16" s="151"/>
      <c r="AD16" s="151"/>
      <c r="AE16" s="151"/>
      <c r="AF16" s="151"/>
      <c r="AG16" s="35">
        <f t="shared" si="2"/>
        <v>0</v>
      </c>
      <c r="AH16" s="101"/>
      <c r="AI16" s="103" t="str">
        <f ca="1">$X$12</f>
        <v>-</v>
      </c>
      <c r="AJ16" s="150"/>
      <c r="AK16" s="151"/>
      <c r="AL16" s="151"/>
      <c r="AM16" s="151"/>
      <c r="AN16" s="151"/>
      <c r="AO16" s="151"/>
      <c r="AP16" s="151"/>
      <c r="AQ16" s="151"/>
      <c r="AR16" s="151"/>
      <c r="AS16" s="151"/>
      <c r="AT16" s="35">
        <f t="shared" si="3"/>
        <v>0</v>
      </c>
      <c r="AU16" s="103" t="str">
        <f>IF(ABS(AG16-AT16)&lt;0.01,"OK","Error")</f>
        <v>OK</v>
      </c>
    </row>
    <row r="17" spans="1:47" s="112" customFormat="1" ht="14.25">
      <c r="A17" s="298"/>
      <c r="B17" s="300"/>
      <c r="C17" s="302" t="s">
        <v>115</v>
      </c>
      <c r="D17" s="104" t="s">
        <v>206</v>
      </c>
      <c r="E17" s="101"/>
      <c r="F17" s="103" t="s">
        <v>105</v>
      </c>
      <c r="G17" s="150"/>
      <c r="H17" s="151"/>
      <c r="I17" s="151"/>
      <c r="J17" s="151"/>
      <c r="K17" s="151"/>
      <c r="L17" s="151"/>
      <c r="M17" s="151"/>
      <c r="N17" s="151"/>
      <c r="O17" s="151"/>
      <c r="P17" s="151"/>
      <c r="Q17" s="35">
        <f t="shared" si="1"/>
        <v>0</v>
      </c>
      <c r="R17" s="101"/>
      <c r="S17" s="103" t="str">
        <f t="shared" ref="S17:S34" ca="1" si="4">$X$12</f>
        <v>-</v>
      </c>
      <c r="T17" s="106"/>
      <c r="U17" s="101"/>
      <c r="V17" s="103" t="str">
        <f t="shared" ref="V17:V34" ca="1" si="5">$X$12</f>
        <v>-</v>
      </c>
      <c r="W17" s="150"/>
      <c r="X17" s="151"/>
      <c r="Y17" s="151"/>
      <c r="Z17" s="151"/>
      <c r="AA17" s="151"/>
      <c r="AB17" s="151"/>
      <c r="AC17" s="151"/>
      <c r="AD17" s="151"/>
      <c r="AE17" s="151"/>
      <c r="AF17" s="151"/>
      <c r="AG17" s="35">
        <f t="shared" si="2"/>
        <v>0</v>
      </c>
      <c r="AH17" s="101"/>
      <c r="AI17" s="103" t="str">
        <f t="shared" ref="AI17:AI34" ca="1" si="6">$X$12</f>
        <v>-</v>
      </c>
      <c r="AJ17" s="150"/>
      <c r="AK17" s="151"/>
      <c r="AL17" s="151"/>
      <c r="AM17" s="151"/>
      <c r="AN17" s="151"/>
      <c r="AO17" s="151"/>
      <c r="AP17" s="151"/>
      <c r="AQ17" s="151"/>
      <c r="AR17" s="151"/>
      <c r="AS17" s="151"/>
      <c r="AT17" s="35">
        <f t="shared" si="3"/>
        <v>0</v>
      </c>
      <c r="AU17" s="103" t="str">
        <f t="shared" ref="AU17:AU34" si="7">IF(ABS(AG17-AT17)&lt;0.01,"OK","Error")</f>
        <v>OK</v>
      </c>
    </row>
    <row r="18" spans="1:47" s="112" customFormat="1" ht="14.25">
      <c r="A18" s="298"/>
      <c r="B18" s="300"/>
      <c r="C18" s="302"/>
      <c r="D18" s="104" t="s">
        <v>207</v>
      </c>
      <c r="E18" s="101"/>
      <c r="F18" s="103" t="s">
        <v>105</v>
      </c>
      <c r="G18" s="150"/>
      <c r="H18" s="151"/>
      <c r="I18" s="151"/>
      <c r="J18" s="151"/>
      <c r="K18" s="151"/>
      <c r="L18" s="151"/>
      <c r="M18" s="151"/>
      <c r="N18" s="151"/>
      <c r="O18" s="151"/>
      <c r="P18" s="151"/>
      <c r="Q18" s="35">
        <f t="shared" si="1"/>
        <v>0</v>
      </c>
      <c r="R18" s="101"/>
      <c r="S18" s="103" t="str">
        <f t="shared" ca="1" si="4"/>
        <v>-</v>
      </c>
      <c r="T18" s="106"/>
      <c r="U18" s="101"/>
      <c r="V18" s="103" t="str">
        <f t="shared" ca="1" si="5"/>
        <v>-</v>
      </c>
      <c r="W18" s="150"/>
      <c r="X18" s="151"/>
      <c r="Y18" s="151"/>
      <c r="Z18" s="151"/>
      <c r="AA18" s="151"/>
      <c r="AB18" s="151"/>
      <c r="AC18" s="151"/>
      <c r="AD18" s="151"/>
      <c r="AE18" s="151"/>
      <c r="AF18" s="151"/>
      <c r="AG18" s="35">
        <f t="shared" si="2"/>
        <v>0</v>
      </c>
      <c r="AH18" s="101"/>
      <c r="AI18" s="103" t="str">
        <f t="shared" ca="1" si="6"/>
        <v>-</v>
      </c>
      <c r="AJ18" s="150"/>
      <c r="AK18" s="151"/>
      <c r="AL18" s="151"/>
      <c r="AM18" s="151"/>
      <c r="AN18" s="151"/>
      <c r="AO18" s="151"/>
      <c r="AP18" s="151"/>
      <c r="AQ18" s="151"/>
      <c r="AR18" s="151"/>
      <c r="AS18" s="151"/>
      <c r="AT18" s="35">
        <f t="shared" si="3"/>
        <v>0</v>
      </c>
      <c r="AU18" s="103" t="str">
        <f t="shared" si="7"/>
        <v>OK</v>
      </c>
    </row>
    <row r="19" spans="1:47" s="112" customFormat="1" ht="14.25">
      <c r="A19" s="298"/>
      <c r="B19" s="300"/>
      <c r="C19" s="302"/>
      <c r="D19" s="104" t="s">
        <v>3</v>
      </c>
      <c r="E19" s="101"/>
      <c r="F19" s="103" t="s">
        <v>105</v>
      </c>
      <c r="G19" s="150"/>
      <c r="H19" s="151"/>
      <c r="I19" s="151"/>
      <c r="J19" s="151"/>
      <c r="K19" s="151"/>
      <c r="L19" s="151"/>
      <c r="M19" s="151"/>
      <c r="N19" s="151"/>
      <c r="O19" s="151"/>
      <c r="P19" s="151"/>
      <c r="Q19" s="35">
        <f t="shared" si="1"/>
        <v>0</v>
      </c>
      <c r="R19" s="101"/>
      <c r="S19" s="103" t="str">
        <f t="shared" ca="1" si="4"/>
        <v>-</v>
      </c>
      <c r="T19" s="34"/>
      <c r="U19" s="101"/>
      <c r="V19" s="103" t="str">
        <f t="shared" ca="1" si="5"/>
        <v>-</v>
      </c>
      <c r="W19" s="150"/>
      <c r="X19" s="151"/>
      <c r="Y19" s="151"/>
      <c r="Z19" s="151"/>
      <c r="AA19" s="151"/>
      <c r="AB19" s="151"/>
      <c r="AC19" s="151"/>
      <c r="AD19" s="151"/>
      <c r="AE19" s="151"/>
      <c r="AF19" s="151"/>
      <c r="AG19" s="35">
        <f t="shared" si="2"/>
        <v>0</v>
      </c>
      <c r="AH19" s="101"/>
      <c r="AI19" s="103" t="str">
        <f t="shared" ca="1" si="6"/>
        <v>-</v>
      </c>
      <c r="AJ19" s="150"/>
      <c r="AK19" s="151"/>
      <c r="AL19" s="151"/>
      <c r="AM19" s="151"/>
      <c r="AN19" s="151"/>
      <c r="AO19" s="151"/>
      <c r="AP19" s="151"/>
      <c r="AQ19" s="151"/>
      <c r="AR19" s="151"/>
      <c r="AS19" s="151"/>
      <c r="AT19" s="35">
        <f t="shared" si="3"/>
        <v>0</v>
      </c>
      <c r="AU19" s="103" t="str">
        <f t="shared" si="7"/>
        <v>OK</v>
      </c>
    </row>
    <row r="20" spans="1:47" s="112" customFormat="1" ht="14.25">
      <c r="A20" s="298"/>
      <c r="B20" s="300"/>
      <c r="C20" s="302"/>
      <c r="D20" s="104" t="s">
        <v>114</v>
      </c>
      <c r="E20" s="101"/>
      <c r="F20" s="103" t="s">
        <v>105</v>
      </c>
      <c r="G20" s="150"/>
      <c r="H20" s="151"/>
      <c r="I20" s="151"/>
      <c r="J20" s="151"/>
      <c r="K20" s="151"/>
      <c r="L20" s="151"/>
      <c r="M20" s="151"/>
      <c r="N20" s="151"/>
      <c r="O20" s="151"/>
      <c r="P20" s="151"/>
      <c r="Q20" s="35">
        <f t="shared" si="1"/>
        <v>0</v>
      </c>
      <c r="R20" s="101"/>
      <c r="S20" s="103" t="str">
        <f t="shared" ca="1" si="4"/>
        <v>-</v>
      </c>
      <c r="T20" s="106"/>
      <c r="U20" s="101"/>
      <c r="V20" s="103" t="str">
        <f t="shared" ca="1" si="5"/>
        <v>-</v>
      </c>
      <c r="W20" s="150"/>
      <c r="X20" s="151"/>
      <c r="Y20" s="151"/>
      <c r="Z20" s="151"/>
      <c r="AA20" s="151"/>
      <c r="AB20" s="151"/>
      <c r="AC20" s="151"/>
      <c r="AD20" s="151"/>
      <c r="AE20" s="151"/>
      <c r="AF20" s="151"/>
      <c r="AG20" s="35">
        <f t="shared" si="2"/>
        <v>0</v>
      </c>
      <c r="AH20" s="101"/>
      <c r="AI20" s="103" t="str">
        <f t="shared" ca="1" si="6"/>
        <v>-</v>
      </c>
      <c r="AJ20" s="150"/>
      <c r="AK20" s="151"/>
      <c r="AL20" s="151"/>
      <c r="AM20" s="151"/>
      <c r="AN20" s="151"/>
      <c r="AO20" s="151"/>
      <c r="AP20" s="151"/>
      <c r="AQ20" s="151"/>
      <c r="AR20" s="151"/>
      <c r="AS20" s="151"/>
      <c r="AT20" s="35">
        <f t="shared" si="3"/>
        <v>0</v>
      </c>
      <c r="AU20" s="103" t="str">
        <f t="shared" si="7"/>
        <v>OK</v>
      </c>
    </row>
    <row r="21" spans="1:47" s="112" customFormat="1" ht="14.25">
      <c r="A21" s="298"/>
      <c r="B21" s="300"/>
      <c r="C21" s="302"/>
      <c r="D21" s="104" t="s">
        <v>104</v>
      </c>
      <c r="E21" s="101"/>
      <c r="F21" s="103" t="s">
        <v>105</v>
      </c>
      <c r="G21" s="34"/>
      <c r="H21" s="34"/>
      <c r="I21" s="34"/>
      <c r="J21" s="34"/>
      <c r="K21" s="34"/>
      <c r="L21" s="34"/>
      <c r="M21" s="34"/>
      <c r="N21" s="34"/>
      <c r="O21" s="34"/>
      <c r="P21" s="34"/>
      <c r="Q21" s="35">
        <f t="shared" si="1"/>
        <v>0</v>
      </c>
      <c r="R21" s="101"/>
      <c r="S21" s="103" t="str">
        <f t="shared" ca="1" si="4"/>
        <v>-</v>
      </c>
      <c r="T21" s="34"/>
      <c r="U21" s="101"/>
      <c r="V21" s="103" t="str">
        <f t="shared" ca="1" si="5"/>
        <v>-</v>
      </c>
      <c r="W21" s="34"/>
      <c r="X21" s="34"/>
      <c r="Y21" s="34"/>
      <c r="Z21" s="34"/>
      <c r="AA21" s="34"/>
      <c r="AB21" s="34"/>
      <c r="AC21" s="34"/>
      <c r="AD21" s="34"/>
      <c r="AE21" s="34"/>
      <c r="AF21" s="34"/>
      <c r="AG21" s="35">
        <f t="shared" si="2"/>
        <v>0</v>
      </c>
      <c r="AH21" s="101"/>
      <c r="AI21" s="103" t="str">
        <f t="shared" ca="1" si="6"/>
        <v>-</v>
      </c>
      <c r="AJ21" s="34"/>
      <c r="AK21" s="34"/>
      <c r="AL21" s="34"/>
      <c r="AM21" s="34"/>
      <c r="AN21" s="34"/>
      <c r="AO21" s="34"/>
      <c r="AP21" s="34"/>
      <c r="AQ21" s="34"/>
      <c r="AR21" s="34"/>
      <c r="AS21" s="34"/>
      <c r="AT21" s="35">
        <f t="shared" si="3"/>
        <v>0</v>
      </c>
      <c r="AU21" s="103" t="str">
        <f t="shared" si="7"/>
        <v>OK</v>
      </c>
    </row>
    <row r="22" spans="1:47" s="112" customFormat="1" ht="14.25">
      <c r="A22" s="298"/>
      <c r="B22" s="300"/>
      <c r="C22" s="302"/>
      <c r="D22" s="104" t="s">
        <v>113</v>
      </c>
      <c r="E22" s="101"/>
      <c r="F22" s="103" t="s">
        <v>105</v>
      </c>
      <c r="G22" s="150"/>
      <c r="H22" s="151"/>
      <c r="I22" s="151"/>
      <c r="J22" s="151"/>
      <c r="K22" s="151"/>
      <c r="L22" s="151"/>
      <c r="M22" s="151"/>
      <c r="N22" s="151"/>
      <c r="O22" s="151"/>
      <c r="P22" s="151"/>
      <c r="Q22" s="35">
        <f t="shared" si="1"/>
        <v>0</v>
      </c>
      <c r="R22" s="101"/>
      <c r="S22" s="103" t="str">
        <f t="shared" ca="1" si="4"/>
        <v>-</v>
      </c>
      <c r="T22" s="106"/>
      <c r="U22" s="101"/>
      <c r="V22" s="103" t="str">
        <f t="shared" ca="1" si="5"/>
        <v>-</v>
      </c>
      <c r="W22" s="150"/>
      <c r="X22" s="151"/>
      <c r="Y22" s="151"/>
      <c r="Z22" s="151"/>
      <c r="AA22" s="151"/>
      <c r="AB22" s="151"/>
      <c r="AC22" s="151"/>
      <c r="AD22" s="151"/>
      <c r="AE22" s="151"/>
      <c r="AF22" s="151"/>
      <c r="AG22" s="35">
        <f t="shared" si="2"/>
        <v>0</v>
      </c>
      <c r="AH22" s="101"/>
      <c r="AI22" s="103" t="str">
        <f t="shared" ca="1" si="6"/>
        <v>-</v>
      </c>
      <c r="AJ22" s="150"/>
      <c r="AK22" s="151"/>
      <c r="AL22" s="151"/>
      <c r="AM22" s="151"/>
      <c r="AN22" s="151"/>
      <c r="AO22" s="151"/>
      <c r="AP22" s="151"/>
      <c r="AQ22" s="151"/>
      <c r="AR22" s="151"/>
      <c r="AS22" s="151"/>
      <c r="AT22" s="35">
        <f t="shared" si="3"/>
        <v>0</v>
      </c>
      <c r="AU22" s="103" t="str">
        <f t="shared" si="7"/>
        <v>OK</v>
      </c>
    </row>
    <row r="23" spans="1:47" s="112" customFormat="1" ht="14.25">
      <c r="A23" s="298"/>
      <c r="B23" s="300"/>
      <c r="C23" s="302"/>
      <c r="D23" s="104" t="s">
        <v>389</v>
      </c>
      <c r="E23" s="101"/>
      <c r="F23" s="103" t="s">
        <v>105</v>
      </c>
      <c r="G23" s="150"/>
      <c r="H23" s="151"/>
      <c r="I23" s="151"/>
      <c r="J23" s="151"/>
      <c r="K23" s="151"/>
      <c r="L23" s="151"/>
      <c r="M23" s="151"/>
      <c r="N23" s="151"/>
      <c r="O23" s="151"/>
      <c r="P23" s="151"/>
      <c r="Q23" s="35">
        <f t="shared" si="1"/>
        <v>0</v>
      </c>
      <c r="R23" s="101"/>
      <c r="S23" s="103" t="str">
        <f t="shared" ca="1" si="4"/>
        <v>-</v>
      </c>
      <c r="T23" s="106"/>
      <c r="U23" s="101"/>
      <c r="V23" s="103" t="str">
        <f t="shared" ca="1" si="5"/>
        <v>-</v>
      </c>
      <c r="W23" s="150"/>
      <c r="X23" s="151"/>
      <c r="Y23" s="151"/>
      <c r="Z23" s="151"/>
      <c r="AA23" s="151"/>
      <c r="AB23" s="151"/>
      <c r="AC23" s="151"/>
      <c r="AD23" s="151"/>
      <c r="AE23" s="151"/>
      <c r="AF23" s="151"/>
      <c r="AG23" s="35">
        <f t="shared" si="2"/>
        <v>0</v>
      </c>
      <c r="AH23" s="101"/>
      <c r="AI23" s="103" t="str">
        <f t="shared" ca="1" si="6"/>
        <v>-</v>
      </c>
      <c r="AJ23" s="150"/>
      <c r="AK23" s="151"/>
      <c r="AL23" s="151"/>
      <c r="AM23" s="151"/>
      <c r="AN23" s="151"/>
      <c r="AO23" s="151"/>
      <c r="AP23" s="151"/>
      <c r="AQ23" s="151"/>
      <c r="AR23" s="151"/>
      <c r="AS23" s="151"/>
      <c r="AT23" s="35">
        <f t="shared" si="3"/>
        <v>0</v>
      </c>
      <c r="AU23" s="103" t="str">
        <f t="shared" si="7"/>
        <v>OK</v>
      </c>
    </row>
    <row r="24" spans="1:47" s="112" customFormat="1" ht="14.25">
      <c r="A24" s="298"/>
      <c r="B24" s="300"/>
      <c r="C24" s="302"/>
      <c r="D24" s="104" t="s">
        <v>112</v>
      </c>
      <c r="E24" s="101"/>
      <c r="F24" s="103" t="s">
        <v>105</v>
      </c>
      <c r="G24" s="150"/>
      <c r="H24" s="151"/>
      <c r="I24" s="151"/>
      <c r="J24" s="151"/>
      <c r="K24" s="151"/>
      <c r="L24" s="151"/>
      <c r="M24" s="151"/>
      <c r="N24" s="151"/>
      <c r="O24" s="151"/>
      <c r="P24" s="151"/>
      <c r="Q24" s="35">
        <f t="shared" si="1"/>
        <v>0</v>
      </c>
      <c r="R24" s="101"/>
      <c r="S24" s="103" t="str">
        <f t="shared" ca="1" si="4"/>
        <v>-</v>
      </c>
      <c r="T24" s="106"/>
      <c r="U24" s="101"/>
      <c r="V24" s="103" t="str">
        <f t="shared" ca="1" si="5"/>
        <v>-</v>
      </c>
      <c r="W24" s="150"/>
      <c r="X24" s="151"/>
      <c r="Y24" s="151"/>
      <c r="Z24" s="151"/>
      <c r="AA24" s="151"/>
      <c r="AB24" s="151"/>
      <c r="AC24" s="151"/>
      <c r="AD24" s="151"/>
      <c r="AE24" s="151"/>
      <c r="AF24" s="151"/>
      <c r="AG24" s="35">
        <f t="shared" si="2"/>
        <v>0</v>
      </c>
      <c r="AH24" s="101"/>
      <c r="AI24" s="103" t="str">
        <f t="shared" ca="1" si="6"/>
        <v>-</v>
      </c>
      <c r="AJ24" s="150"/>
      <c r="AK24" s="151"/>
      <c r="AL24" s="151"/>
      <c r="AM24" s="151"/>
      <c r="AN24" s="151"/>
      <c r="AO24" s="151"/>
      <c r="AP24" s="151"/>
      <c r="AQ24" s="151"/>
      <c r="AR24" s="151"/>
      <c r="AS24" s="151"/>
      <c r="AT24" s="35">
        <f t="shared" si="3"/>
        <v>0</v>
      </c>
      <c r="AU24" s="103" t="str">
        <f t="shared" si="7"/>
        <v>OK</v>
      </c>
    </row>
    <row r="25" spans="1:47" s="112" customFormat="1" ht="14.25">
      <c r="A25" s="298"/>
      <c r="B25" s="300"/>
      <c r="C25" s="302"/>
      <c r="D25" s="104" t="s">
        <v>111</v>
      </c>
      <c r="E25" s="101"/>
      <c r="F25" s="103" t="s">
        <v>105</v>
      </c>
      <c r="G25" s="150"/>
      <c r="H25" s="151"/>
      <c r="I25" s="151"/>
      <c r="J25" s="151"/>
      <c r="K25" s="151"/>
      <c r="L25" s="151"/>
      <c r="M25" s="151"/>
      <c r="N25" s="151"/>
      <c r="O25" s="151"/>
      <c r="P25" s="151"/>
      <c r="Q25" s="35">
        <f t="shared" si="1"/>
        <v>0</v>
      </c>
      <c r="R25" s="101"/>
      <c r="S25" s="103" t="str">
        <f t="shared" ca="1" si="4"/>
        <v>-</v>
      </c>
      <c r="T25" s="106"/>
      <c r="U25" s="101"/>
      <c r="V25" s="103" t="str">
        <f t="shared" ca="1" si="5"/>
        <v>-</v>
      </c>
      <c r="W25" s="150"/>
      <c r="X25" s="151"/>
      <c r="Y25" s="151"/>
      <c r="Z25" s="151"/>
      <c r="AA25" s="151"/>
      <c r="AB25" s="151"/>
      <c r="AC25" s="151"/>
      <c r="AD25" s="151"/>
      <c r="AE25" s="151"/>
      <c r="AF25" s="151"/>
      <c r="AG25" s="35">
        <f t="shared" si="2"/>
        <v>0</v>
      </c>
      <c r="AH25" s="101"/>
      <c r="AI25" s="103" t="str">
        <f t="shared" ca="1" si="6"/>
        <v>-</v>
      </c>
      <c r="AJ25" s="150"/>
      <c r="AK25" s="151"/>
      <c r="AL25" s="151"/>
      <c r="AM25" s="151"/>
      <c r="AN25" s="151"/>
      <c r="AO25" s="151"/>
      <c r="AP25" s="151"/>
      <c r="AQ25" s="151"/>
      <c r="AR25" s="151"/>
      <c r="AS25" s="151"/>
      <c r="AT25" s="35">
        <f t="shared" si="3"/>
        <v>0</v>
      </c>
      <c r="AU25" s="103" t="str">
        <f t="shared" si="7"/>
        <v>OK</v>
      </c>
    </row>
    <row r="26" spans="1:47" s="112" customFormat="1" ht="14.25">
      <c r="A26" s="298"/>
      <c r="B26" s="300"/>
      <c r="C26" s="302"/>
      <c r="D26" s="104" t="s">
        <v>390</v>
      </c>
      <c r="E26" s="101"/>
      <c r="F26" s="103" t="s">
        <v>105</v>
      </c>
      <c r="G26" s="150"/>
      <c r="H26" s="151"/>
      <c r="I26" s="151"/>
      <c r="J26" s="151"/>
      <c r="K26" s="151"/>
      <c r="L26" s="151"/>
      <c r="M26" s="151"/>
      <c r="N26" s="151"/>
      <c r="O26" s="151"/>
      <c r="P26" s="151"/>
      <c r="Q26" s="35">
        <f t="shared" si="1"/>
        <v>0</v>
      </c>
      <c r="R26" s="101"/>
      <c r="S26" s="103" t="str">
        <f t="shared" ca="1" si="4"/>
        <v>-</v>
      </c>
      <c r="T26" s="106"/>
      <c r="U26" s="101"/>
      <c r="V26" s="103" t="str">
        <f t="shared" ca="1" si="5"/>
        <v>-</v>
      </c>
      <c r="W26" s="150"/>
      <c r="X26" s="151"/>
      <c r="Y26" s="151"/>
      <c r="Z26" s="151"/>
      <c r="AA26" s="151"/>
      <c r="AB26" s="151"/>
      <c r="AC26" s="151"/>
      <c r="AD26" s="151"/>
      <c r="AE26" s="151"/>
      <c r="AF26" s="151"/>
      <c r="AG26" s="35">
        <f t="shared" si="2"/>
        <v>0</v>
      </c>
      <c r="AH26" s="101"/>
      <c r="AI26" s="103" t="str">
        <f t="shared" ca="1" si="6"/>
        <v>-</v>
      </c>
      <c r="AJ26" s="150"/>
      <c r="AK26" s="151"/>
      <c r="AL26" s="151"/>
      <c r="AM26" s="151"/>
      <c r="AN26" s="151"/>
      <c r="AO26" s="151"/>
      <c r="AP26" s="151"/>
      <c r="AQ26" s="151"/>
      <c r="AR26" s="151"/>
      <c r="AS26" s="151"/>
      <c r="AT26" s="35">
        <f t="shared" si="3"/>
        <v>0</v>
      </c>
      <c r="AU26" s="103" t="str">
        <f t="shared" si="7"/>
        <v>OK</v>
      </c>
    </row>
    <row r="27" spans="1:47" s="112" customFormat="1" ht="14.25">
      <c r="A27" s="298"/>
      <c r="B27" s="300"/>
      <c r="C27" s="302"/>
      <c r="D27" s="104" t="s">
        <v>110</v>
      </c>
      <c r="E27" s="101"/>
      <c r="F27" s="103" t="s">
        <v>105</v>
      </c>
      <c r="G27" s="150"/>
      <c r="H27" s="151"/>
      <c r="I27" s="151"/>
      <c r="J27" s="151"/>
      <c r="K27" s="151"/>
      <c r="L27" s="151"/>
      <c r="M27" s="151"/>
      <c r="N27" s="151"/>
      <c r="O27" s="151"/>
      <c r="P27" s="151"/>
      <c r="Q27" s="35">
        <f t="shared" si="1"/>
        <v>0</v>
      </c>
      <c r="R27" s="101"/>
      <c r="S27" s="103" t="str">
        <f t="shared" ca="1" si="4"/>
        <v>-</v>
      </c>
      <c r="T27" s="106"/>
      <c r="U27" s="101"/>
      <c r="V27" s="103" t="str">
        <f t="shared" ca="1" si="5"/>
        <v>-</v>
      </c>
      <c r="W27" s="150"/>
      <c r="X27" s="151"/>
      <c r="Y27" s="151"/>
      <c r="Z27" s="151"/>
      <c r="AA27" s="151"/>
      <c r="AB27" s="151"/>
      <c r="AC27" s="151"/>
      <c r="AD27" s="151"/>
      <c r="AE27" s="151"/>
      <c r="AF27" s="151"/>
      <c r="AG27" s="35">
        <f t="shared" si="2"/>
        <v>0</v>
      </c>
      <c r="AH27" s="101"/>
      <c r="AI27" s="103" t="str">
        <f t="shared" ca="1" si="6"/>
        <v>-</v>
      </c>
      <c r="AJ27" s="150"/>
      <c r="AK27" s="151"/>
      <c r="AL27" s="151"/>
      <c r="AM27" s="151"/>
      <c r="AN27" s="151"/>
      <c r="AO27" s="151"/>
      <c r="AP27" s="151"/>
      <c r="AQ27" s="151"/>
      <c r="AR27" s="151"/>
      <c r="AS27" s="151"/>
      <c r="AT27" s="35">
        <f t="shared" si="3"/>
        <v>0</v>
      </c>
      <c r="AU27" s="103" t="str">
        <f t="shared" si="7"/>
        <v>OK</v>
      </c>
    </row>
    <row r="28" spans="1:47" s="112" customFormat="1" ht="14.25">
      <c r="A28" s="298"/>
      <c r="B28" s="300"/>
      <c r="C28" s="302"/>
      <c r="D28" s="104" t="str">
        <f>'N1.1_Intervention_Definitions'!A17</f>
        <v>Indirect Intervention</v>
      </c>
      <c r="E28" s="101"/>
      <c r="F28" s="103" t="s">
        <v>105</v>
      </c>
      <c r="G28" s="150"/>
      <c r="H28" s="151"/>
      <c r="I28" s="151"/>
      <c r="J28" s="151"/>
      <c r="K28" s="151"/>
      <c r="L28" s="151"/>
      <c r="M28" s="151"/>
      <c r="N28" s="151"/>
      <c r="O28" s="151"/>
      <c r="P28" s="151"/>
      <c r="Q28" s="35">
        <f t="shared" si="1"/>
        <v>0</v>
      </c>
      <c r="R28" s="101"/>
      <c r="S28" s="103" t="str">
        <f t="shared" ca="1" si="4"/>
        <v>-</v>
      </c>
      <c r="T28" s="106"/>
      <c r="U28" s="101"/>
      <c r="V28" s="103" t="str">
        <f t="shared" ca="1" si="5"/>
        <v>-</v>
      </c>
      <c r="W28" s="150"/>
      <c r="X28" s="151"/>
      <c r="Y28" s="151"/>
      <c r="Z28" s="151"/>
      <c r="AA28" s="151"/>
      <c r="AB28" s="151"/>
      <c r="AC28" s="151"/>
      <c r="AD28" s="151"/>
      <c r="AE28" s="151"/>
      <c r="AF28" s="151"/>
      <c r="AG28" s="35">
        <f t="shared" si="2"/>
        <v>0</v>
      </c>
      <c r="AH28" s="101"/>
      <c r="AI28" s="103" t="str">
        <f t="shared" ca="1" si="6"/>
        <v>-</v>
      </c>
      <c r="AJ28" s="150"/>
      <c r="AK28" s="151"/>
      <c r="AL28" s="151"/>
      <c r="AM28" s="151"/>
      <c r="AN28" s="151"/>
      <c r="AO28" s="151"/>
      <c r="AP28" s="151"/>
      <c r="AQ28" s="151"/>
      <c r="AR28" s="151"/>
      <c r="AS28" s="151"/>
      <c r="AT28" s="35">
        <f t="shared" si="3"/>
        <v>0</v>
      </c>
      <c r="AU28" s="103" t="str">
        <f t="shared" si="7"/>
        <v>OK</v>
      </c>
    </row>
    <row r="29" spans="1:47" s="112" customFormat="1" ht="14.25">
      <c r="A29" s="298"/>
      <c r="B29" s="300"/>
      <c r="C29" s="302"/>
      <c r="D29" s="104" t="s">
        <v>109</v>
      </c>
      <c r="E29" s="101"/>
      <c r="F29" s="103" t="s">
        <v>105</v>
      </c>
      <c r="G29" s="34"/>
      <c r="H29" s="34"/>
      <c r="I29" s="34"/>
      <c r="J29" s="34"/>
      <c r="K29" s="34"/>
      <c r="L29" s="34"/>
      <c r="M29" s="34"/>
      <c r="N29" s="34"/>
      <c r="O29" s="34"/>
      <c r="P29" s="34"/>
      <c r="Q29" s="35">
        <f t="shared" si="1"/>
        <v>0</v>
      </c>
      <c r="R29" s="101"/>
      <c r="S29" s="103" t="str">
        <f t="shared" ca="1" si="4"/>
        <v>-</v>
      </c>
      <c r="T29" s="34"/>
      <c r="U29" s="101"/>
      <c r="V29" s="103" t="str">
        <f t="shared" ca="1" si="5"/>
        <v>-</v>
      </c>
      <c r="W29" s="34"/>
      <c r="X29" s="34"/>
      <c r="Y29" s="34"/>
      <c r="Z29" s="34"/>
      <c r="AA29" s="34"/>
      <c r="AB29" s="34"/>
      <c r="AC29" s="34"/>
      <c r="AD29" s="34"/>
      <c r="AE29" s="34"/>
      <c r="AF29" s="34"/>
      <c r="AG29" s="35">
        <f t="shared" si="2"/>
        <v>0</v>
      </c>
      <c r="AH29" s="101"/>
      <c r="AI29" s="103" t="str">
        <f t="shared" ca="1" si="6"/>
        <v>-</v>
      </c>
      <c r="AJ29" s="34"/>
      <c r="AK29" s="34"/>
      <c r="AL29" s="34"/>
      <c r="AM29" s="34"/>
      <c r="AN29" s="34"/>
      <c r="AO29" s="34"/>
      <c r="AP29" s="34"/>
      <c r="AQ29" s="34"/>
      <c r="AR29" s="34"/>
      <c r="AS29" s="34"/>
      <c r="AT29" s="35">
        <f t="shared" si="3"/>
        <v>0</v>
      </c>
      <c r="AU29" s="103" t="str">
        <f t="shared" si="7"/>
        <v>OK</v>
      </c>
    </row>
    <row r="30" spans="1:47" s="112" customFormat="1" ht="14.25">
      <c r="A30" s="298"/>
      <c r="B30" s="300"/>
      <c r="C30" s="302"/>
      <c r="D30" s="104" t="s">
        <v>108</v>
      </c>
      <c r="E30" s="101"/>
      <c r="F30" s="103" t="s">
        <v>105</v>
      </c>
      <c r="G30" s="34"/>
      <c r="H30" s="34"/>
      <c r="I30" s="34"/>
      <c r="J30" s="34"/>
      <c r="K30" s="34"/>
      <c r="L30" s="34"/>
      <c r="M30" s="34"/>
      <c r="N30" s="34"/>
      <c r="O30" s="34"/>
      <c r="P30" s="34"/>
      <c r="Q30" s="35">
        <f t="shared" si="1"/>
        <v>0</v>
      </c>
      <c r="R30" s="101"/>
      <c r="S30" s="103" t="str">
        <f t="shared" ca="1" si="4"/>
        <v>-</v>
      </c>
      <c r="T30" s="34"/>
      <c r="U30" s="101"/>
      <c r="V30" s="103" t="str">
        <f t="shared" ca="1" si="5"/>
        <v>-</v>
      </c>
      <c r="W30" s="34"/>
      <c r="X30" s="34"/>
      <c r="Y30" s="34"/>
      <c r="Z30" s="34"/>
      <c r="AA30" s="34"/>
      <c r="AB30" s="34"/>
      <c r="AC30" s="34"/>
      <c r="AD30" s="34"/>
      <c r="AE30" s="34"/>
      <c r="AF30" s="34"/>
      <c r="AG30" s="35">
        <f t="shared" si="2"/>
        <v>0</v>
      </c>
      <c r="AH30" s="101"/>
      <c r="AI30" s="103" t="str">
        <f t="shared" ca="1" si="6"/>
        <v>-</v>
      </c>
      <c r="AJ30" s="34"/>
      <c r="AK30" s="34"/>
      <c r="AL30" s="34"/>
      <c r="AM30" s="34"/>
      <c r="AN30" s="34"/>
      <c r="AO30" s="34"/>
      <c r="AP30" s="34"/>
      <c r="AQ30" s="34"/>
      <c r="AR30" s="34"/>
      <c r="AS30" s="34"/>
      <c r="AT30" s="35">
        <f t="shared" si="3"/>
        <v>0</v>
      </c>
      <c r="AU30" s="103" t="str">
        <f t="shared" si="7"/>
        <v>OK</v>
      </c>
    </row>
    <row r="31" spans="1:47" s="112" customFormat="1" ht="14.25">
      <c r="A31" s="298"/>
      <c r="B31" s="300"/>
      <c r="C31" s="302"/>
      <c r="D31" s="104" t="s">
        <v>58</v>
      </c>
      <c r="E31" s="101"/>
      <c r="F31" s="103" t="s">
        <v>105</v>
      </c>
      <c r="G31" s="34"/>
      <c r="H31" s="34"/>
      <c r="I31" s="34"/>
      <c r="J31" s="34"/>
      <c r="K31" s="34"/>
      <c r="L31" s="34"/>
      <c r="M31" s="34"/>
      <c r="N31" s="34"/>
      <c r="O31" s="34"/>
      <c r="P31" s="34"/>
      <c r="Q31" s="35">
        <f t="shared" si="1"/>
        <v>0</v>
      </c>
      <c r="R31" s="101"/>
      <c r="S31" s="103" t="str">
        <f t="shared" ca="1" si="4"/>
        <v>-</v>
      </c>
      <c r="T31" s="34"/>
      <c r="U31" s="101"/>
      <c r="V31" s="103" t="str">
        <f t="shared" ca="1" si="5"/>
        <v>-</v>
      </c>
      <c r="W31" s="34"/>
      <c r="X31" s="34"/>
      <c r="Y31" s="34"/>
      <c r="Z31" s="34"/>
      <c r="AA31" s="34"/>
      <c r="AB31" s="34"/>
      <c r="AC31" s="34"/>
      <c r="AD31" s="34"/>
      <c r="AE31" s="34"/>
      <c r="AF31" s="34"/>
      <c r="AG31" s="35">
        <f t="shared" si="2"/>
        <v>0</v>
      </c>
      <c r="AH31" s="101"/>
      <c r="AI31" s="103" t="str">
        <f t="shared" ca="1" si="6"/>
        <v>-</v>
      </c>
      <c r="AJ31" s="34"/>
      <c r="AK31" s="34"/>
      <c r="AL31" s="34"/>
      <c r="AM31" s="34"/>
      <c r="AN31" s="34"/>
      <c r="AO31" s="34"/>
      <c r="AP31" s="34"/>
      <c r="AQ31" s="34"/>
      <c r="AR31" s="34"/>
      <c r="AS31" s="34"/>
      <c r="AT31" s="35">
        <f t="shared" si="3"/>
        <v>0</v>
      </c>
      <c r="AU31" s="103" t="str">
        <f t="shared" si="7"/>
        <v>OK</v>
      </c>
    </row>
    <row r="32" spans="1:47" s="112" customFormat="1" ht="14.25">
      <c r="A32" s="298"/>
      <c r="B32" s="300"/>
      <c r="C32" s="302"/>
      <c r="D32" s="104" t="s">
        <v>107</v>
      </c>
      <c r="E32" s="101"/>
      <c r="F32" s="103" t="s">
        <v>105</v>
      </c>
      <c r="G32" s="34"/>
      <c r="H32" s="34"/>
      <c r="I32" s="34"/>
      <c r="J32" s="34"/>
      <c r="K32" s="34"/>
      <c r="L32" s="34"/>
      <c r="M32" s="34"/>
      <c r="N32" s="34"/>
      <c r="O32" s="34"/>
      <c r="P32" s="34"/>
      <c r="Q32" s="35">
        <f t="shared" si="1"/>
        <v>0</v>
      </c>
      <c r="R32" s="101"/>
      <c r="S32" s="103" t="str">
        <f t="shared" ca="1" si="4"/>
        <v>-</v>
      </c>
      <c r="T32" s="34"/>
      <c r="U32" s="101"/>
      <c r="V32" s="103" t="str">
        <f t="shared" ca="1" si="5"/>
        <v>-</v>
      </c>
      <c r="W32" s="34"/>
      <c r="X32" s="34"/>
      <c r="Y32" s="34"/>
      <c r="Z32" s="34"/>
      <c r="AA32" s="34"/>
      <c r="AB32" s="34"/>
      <c r="AC32" s="34"/>
      <c r="AD32" s="34"/>
      <c r="AE32" s="34"/>
      <c r="AF32" s="34"/>
      <c r="AG32" s="35">
        <f t="shared" si="2"/>
        <v>0</v>
      </c>
      <c r="AH32" s="101"/>
      <c r="AI32" s="103" t="str">
        <f t="shared" ca="1" si="6"/>
        <v>-</v>
      </c>
      <c r="AJ32" s="34"/>
      <c r="AK32" s="34"/>
      <c r="AL32" s="34"/>
      <c r="AM32" s="34"/>
      <c r="AN32" s="34"/>
      <c r="AO32" s="34"/>
      <c r="AP32" s="34"/>
      <c r="AQ32" s="34"/>
      <c r="AR32" s="34"/>
      <c r="AS32" s="34"/>
      <c r="AT32" s="35">
        <f t="shared" si="3"/>
        <v>0</v>
      </c>
      <c r="AU32" s="103" t="str">
        <f t="shared" si="7"/>
        <v>OK</v>
      </c>
    </row>
    <row r="33" spans="1:47" s="112" customFormat="1" ht="14.25">
      <c r="A33" s="298"/>
      <c r="B33" s="300"/>
      <c r="C33" s="302"/>
      <c r="D33" s="104" t="s">
        <v>106</v>
      </c>
      <c r="E33" s="101"/>
      <c r="F33" s="103" t="s">
        <v>105</v>
      </c>
      <c r="G33" s="150"/>
      <c r="H33" s="151"/>
      <c r="I33" s="151"/>
      <c r="J33" s="151"/>
      <c r="K33" s="151"/>
      <c r="L33" s="151"/>
      <c r="M33" s="151"/>
      <c r="N33" s="151"/>
      <c r="O33" s="151"/>
      <c r="P33" s="151"/>
      <c r="Q33" s="35">
        <f t="shared" si="1"/>
        <v>0</v>
      </c>
      <c r="R33" s="101"/>
      <c r="S33" s="103" t="str">
        <f t="shared" ca="1" si="4"/>
        <v>-</v>
      </c>
      <c r="T33" s="106"/>
      <c r="U33" s="101"/>
      <c r="V33" s="103" t="str">
        <f t="shared" ca="1" si="5"/>
        <v>-</v>
      </c>
      <c r="W33" s="150"/>
      <c r="X33" s="151"/>
      <c r="Y33" s="151"/>
      <c r="Z33" s="151"/>
      <c r="AA33" s="151"/>
      <c r="AB33" s="151"/>
      <c r="AC33" s="151"/>
      <c r="AD33" s="151"/>
      <c r="AE33" s="151"/>
      <c r="AF33" s="151"/>
      <c r="AG33" s="35">
        <f t="shared" si="2"/>
        <v>0</v>
      </c>
      <c r="AH33" s="101"/>
      <c r="AI33" s="103" t="str">
        <f t="shared" ca="1" si="6"/>
        <v>-</v>
      </c>
      <c r="AJ33" s="150"/>
      <c r="AK33" s="151"/>
      <c r="AL33" s="151"/>
      <c r="AM33" s="151"/>
      <c r="AN33" s="151"/>
      <c r="AO33" s="151"/>
      <c r="AP33" s="151"/>
      <c r="AQ33" s="151"/>
      <c r="AR33" s="151"/>
      <c r="AS33" s="151"/>
      <c r="AT33" s="35">
        <f t="shared" si="3"/>
        <v>0</v>
      </c>
      <c r="AU33" s="103" t="str">
        <f t="shared" si="7"/>
        <v>OK</v>
      </c>
    </row>
    <row r="34" spans="1:47" s="112" customFormat="1" ht="14.25">
      <c r="A34" s="298"/>
      <c r="B34" s="301"/>
      <c r="C34" s="105" t="s">
        <v>393</v>
      </c>
      <c r="D34" s="104"/>
      <c r="E34" s="101"/>
      <c r="F34" s="103" t="s">
        <v>105</v>
      </c>
      <c r="G34" s="35">
        <f t="shared" ref="G34:P34" si="8">SUM(G16:G33)</f>
        <v>0</v>
      </c>
      <c r="H34" s="35">
        <f t="shared" si="8"/>
        <v>0</v>
      </c>
      <c r="I34" s="35">
        <f t="shared" si="8"/>
        <v>0</v>
      </c>
      <c r="J34" s="35">
        <f t="shared" si="8"/>
        <v>0</v>
      </c>
      <c r="K34" s="35">
        <f t="shared" si="8"/>
        <v>0</v>
      </c>
      <c r="L34" s="35">
        <f t="shared" si="8"/>
        <v>0</v>
      </c>
      <c r="M34" s="35">
        <f t="shared" si="8"/>
        <v>0</v>
      </c>
      <c r="N34" s="35">
        <f t="shared" si="8"/>
        <v>0</v>
      </c>
      <c r="O34" s="35">
        <f t="shared" si="8"/>
        <v>0</v>
      </c>
      <c r="P34" s="35">
        <f t="shared" si="8"/>
        <v>0</v>
      </c>
      <c r="Q34" s="94">
        <f t="shared" si="1"/>
        <v>0</v>
      </c>
      <c r="R34" s="101"/>
      <c r="S34" s="103" t="str">
        <f t="shared" ca="1" si="4"/>
        <v>-</v>
      </c>
      <c r="T34" s="103"/>
      <c r="U34" s="101"/>
      <c r="V34" s="103" t="str">
        <f t="shared" ca="1" si="5"/>
        <v>-</v>
      </c>
      <c r="W34" s="35">
        <f t="shared" ref="W34:AF34" si="9">SUM(W16:W33)</f>
        <v>0</v>
      </c>
      <c r="X34" s="35">
        <f t="shared" si="9"/>
        <v>0</v>
      </c>
      <c r="Y34" s="35">
        <f t="shared" si="9"/>
        <v>0</v>
      </c>
      <c r="Z34" s="35">
        <f t="shared" si="9"/>
        <v>0</v>
      </c>
      <c r="AA34" s="35">
        <f t="shared" si="9"/>
        <v>0</v>
      </c>
      <c r="AB34" s="35">
        <f t="shared" si="9"/>
        <v>0</v>
      </c>
      <c r="AC34" s="35">
        <f t="shared" si="9"/>
        <v>0</v>
      </c>
      <c r="AD34" s="35">
        <f t="shared" si="9"/>
        <v>0</v>
      </c>
      <c r="AE34" s="35">
        <f t="shared" si="9"/>
        <v>0</v>
      </c>
      <c r="AF34" s="35">
        <f t="shared" si="9"/>
        <v>0</v>
      </c>
      <c r="AG34" s="94">
        <f>SUM(W34:AF34)</f>
        <v>0</v>
      </c>
      <c r="AH34" s="101"/>
      <c r="AI34" s="103" t="str">
        <f t="shared" ca="1" si="6"/>
        <v>-</v>
      </c>
      <c r="AJ34" s="35">
        <f t="shared" ref="AJ34:AS34" si="10">SUM(AJ16:AJ33)</f>
        <v>0</v>
      </c>
      <c r="AK34" s="35">
        <f t="shared" si="10"/>
        <v>0</v>
      </c>
      <c r="AL34" s="35">
        <f t="shared" si="10"/>
        <v>0</v>
      </c>
      <c r="AM34" s="35">
        <f t="shared" si="10"/>
        <v>0</v>
      </c>
      <c r="AN34" s="35">
        <f t="shared" si="10"/>
        <v>0</v>
      </c>
      <c r="AO34" s="35">
        <f t="shared" si="10"/>
        <v>0</v>
      </c>
      <c r="AP34" s="35">
        <f t="shared" si="10"/>
        <v>0</v>
      </c>
      <c r="AQ34" s="35">
        <f t="shared" si="10"/>
        <v>0</v>
      </c>
      <c r="AR34" s="35">
        <f t="shared" si="10"/>
        <v>0</v>
      </c>
      <c r="AS34" s="35">
        <f t="shared" si="10"/>
        <v>0</v>
      </c>
      <c r="AT34" s="94">
        <f>SUM(AJ34:AS34)</f>
        <v>0</v>
      </c>
      <c r="AU34" s="103" t="str">
        <f t="shared" si="7"/>
        <v>OK</v>
      </c>
    </row>
    <row r="35" spans="1:47" ht="15" thickBot="1">
      <c r="A35" s="299" t="s">
        <v>25</v>
      </c>
      <c r="B35" s="299" t="s">
        <v>385</v>
      </c>
      <c r="C35" s="111"/>
      <c r="D35" s="104"/>
      <c r="F35" s="110" t="s">
        <v>53</v>
      </c>
      <c r="G35" s="109" t="s">
        <v>14</v>
      </c>
      <c r="H35" s="21" t="s">
        <v>15</v>
      </c>
      <c r="I35" s="22" t="s">
        <v>16</v>
      </c>
      <c r="J35" s="23" t="s">
        <v>17</v>
      </c>
      <c r="K35" s="24" t="s">
        <v>18</v>
      </c>
      <c r="L35" s="25" t="s">
        <v>19</v>
      </c>
      <c r="M35" s="26" t="s">
        <v>20</v>
      </c>
      <c r="N35" s="29" t="s">
        <v>21</v>
      </c>
      <c r="O35" s="27" t="s">
        <v>22</v>
      </c>
      <c r="P35" s="31" t="s">
        <v>23</v>
      </c>
      <c r="Q35" s="108" t="s">
        <v>29</v>
      </c>
      <c r="S35" s="110" t="s">
        <v>53</v>
      </c>
      <c r="T35" s="110" t="s">
        <v>94</v>
      </c>
      <c r="V35" s="110" t="s">
        <v>53</v>
      </c>
      <c r="W35" s="109" t="s">
        <v>14</v>
      </c>
      <c r="X35" s="21" t="s">
        <v>15</v>
      </c>
      <c r="Y35" s="22" t="s">
        <v>16</v>
      </c>
      <c r="Z35" s="23" t="s">
        <v>17</v>
      </c>
      <c r="AA35" s="24" t="s">
        <v>18</v>
      </c>
      <c r="AB35" s="25" t="s">
        <v>19</v>
      </c>
      <c r="AC35" s="26" t="s">
        <v>20</v>
      </c>
      <c r="AD35" s="29" t="s">
        <v>21</v>
      </c>
      <c r="AE35" s="27" t="s">
        <v>22</v>
      </c>
      <c r="AF35" s="31" t="s">
        <v>23</v>
      </c>
      <c r="AG35" s="108" t="s">
        <v>29</v>
      </c>
      <c r="AI35" s="110" t="s">
        <v>53</v>
      </c>
      <c r="AJ35" s="109" t="s">
        <v>5</v>
      </c>
      <c r="AK35" s="21" t="s">
        <v>6</v>
      </c>
      <c r="AL35" s="22" t="s">
        <v>7</v>
      </c>
      <c r="AM35" s="23" t="s">
        <v>8</v>
      </c>
      <c r="AN35" s="24" t="s">
        <v>9</v>
      </c>
      <c r="AO35" s="25" t="s">
        <v>116</v>
      </c>
      <c r="AP35" s="26" t="s">
        <v>117</v>
      </c>
      <c r="AQ35" s="29" t="s">
        <v>118</v>
      </c>
      <c r="AR35" s="27" t="s">
        <v>119</v>
      </c>
      <c r="AS35" s="31" t="s">
        <v>120</v>
      </c>
      <c r="AT35" s="108" t="s">
        <v>29</v>
      </c>
      <c r="AU35" s="108" t="s">
        <v>47</v>
      </c>
    </row>
    <row r="36" spans="1:47" ht="14.25">
      <c r="A36" s="300"/>
      <c r="B36" s="300"/>
      <c r="C36" s="107" t="s">
        <v>394</v>
      </c>
      <c r="D36" s="104"/>
      <c r="F36" s="103" t="s">
        <v>205</v>
      </c>
      <c r="G36" s="103"/>
      <c r="H36" s="103"/>
      <c r="I36" s="103"/>
      <c r="J36" s="103"/>
      <c r="K36" s="103"/>
      <c r="L36" s="103"/>
      <c r="M36" s="103"/>
      <c r="N36" s="103"/>
      <c r="O36" s="103"/>
      <c r="P36" s="151"/>
      <c r="Q36" s="35">
        <f t="shared" ref="Q36:Q54" si="11">SUM(G36:P36)</f>
        <v>0</v>
      </c>
      <c r="S36" s="103"/>
      <c r="T36" s="34"/>
      <c r="V36" s="103"/>
      <c r="W36" s="34"/>
      <c r="X36" s="34"/>
      <c r="Y36" s="34"/>
      <c r="Z36" s="34"/>
      <c r="AA36" s="34"/>
      <c r="AB36" s="34"/>
      <c r="AC36" s="34"/>
      <c r="AD36" s="34"/>
      <c r="AE36" s="34"/>
      <c r="AF36" s="34"/>
      <c r="AG36" s="35">
        <f t="shared" ref="AG36:AG55" si="12">SUM(W36:AF36)</f>
        <v>0</v>
      </c>
      <c r="AI36" s="103"/>
      <c r="AJ36" s="34"/>
      <c r="AK36" s="34"/>
      <c r="AL36" s="34"/>
      <c r="AM36" s="34"/>
      <c r="AN36" s="34"/>
      <c r="AO36" s="34"/>
      <c r="AP36" s="34"/>
      <c r="AQ36" s="34"/>
      <c r="AR36" s="34"/>
      <c r="AS36" s="34"/>
      <c r="AT36" s="35">
        <f t="shared" ref="AT36:AT55" si="13">SUM(AJ36:AS36)</f>
        <v>0</v>
      </c>
      <c r="AU36" s="103"/>
    </row>
    <row r="37" spans="1:47" ht="14.25">
      <c r="A37" s="300"/>
      <c r="B37" s="300"/>
      <c r="C37" s="105" t="s">
        <v>223</v>
      </c>
      <c r="D37" s="104"/>
      <c r="F37" s="103" t="s">
        <v>105</v>
      </c>
      <c r="G37" s="35">
        <f>G34</f>
        <v>0</v>
      </c>
      <c r="H37" s="35">
        <f t="shared" ref="H37:P37" si="14">H34</f>
        <v>0</v>
      </c>
      <c r="I37" s="35">
        <f t="shared" si="14"/>
        <v>0</v>
      </c>
      <c r="J37" s="35">
        <f t="shared" si="14"/>
        <v>0</v>
      </c>
      <c r="K37" s="35">
        <f t="shared" si="14"/>
        <v>0</v>
      </c>
      <c r="L37" s="35">
        <f t="shared" si="14"/>
        <v>0</v>
      </c>
      <c r="M37" s="35">
        <f t="shared" si="14"/>
        <v>0</v>
      </c>
      <c r="N37" s="35">
        <f t="shared" si="14"/>
        <v>0</v>
      </c>
      <c r="O37" s="35">
        <f t="shared" si="14"/>
        <v>0</v>
      </c>
      <c r="P37" s="35">
        <f t="shared" si="14"/>
        <v>0</v>
      </c>
      <c r="Q37" s="35">
        <f t="shared" si="11"/>
        <v>0</v>
      </c>
      <c r="S37" s="103" t="str">
        <f ca="1">$X$12</f>
        <v>-</v>
      </c>
      <c r="T37" s="34"/>
      <c r="V37" s="103" t="str">
        <f ca="1">$X$12</f>
        <v>-</v>
      </c>
      <c r="W37" s="35">
        <f t="shared" ref="W37:AF37" si="15">W34</f>
        <v>0</v>
      </c>
      <c r="X37" s="35">
        <f t="shared" si="15"/>
        <v>0</v>
      </c>
      <c r="Y37" s="35">
        <f t="shared" si="15"/>
        <v>0</v>
      </c>
      <c r="Z37" s="35">
        <f t="shared" si="15"/>
        <v>0</v>
      </c>
      <c r="AA37" s="35">
        <f t="shared" si="15"/>
        <v>0</v>
      </c>
      <c r="AB37" s="35">
        <f t="shared" si="15"/>
        <v>0</v>
      </c>
      <c r="AC37" s="35">
        <f t="shared" si="15"/>
        <v>0</v>
      </c>
      <c r="AD37" s="35">
        <f t="shared" si="15"/>
        <v>0</v>
      </c>
      <c r="AE37" s="35">
        <f t="shared" si="15"/>
        <v>0</v>
      </c>
      <c r="AF37" s="35">
        <f t="shared" si="15"/>
        <v>0</v>
      </c>
      <c r="AG37" s="35">
        <f t="shared" si="12"/>
        <v>0</v>
      </c>
      <c r="AI37" s="103" t="str">
        <f ca="1">$X$12</f>
        <v>-</v>
      </c>
      <c r="AJ37" s="35">
        <f t="shared" ref="AJ37:AS37" si="16">AJ34</f>
        <v>0</v>
      </c>
      <c r="AK37" s="35">
        <f t="shared" si="16"/>
        <v>0</v>
      </c>
      <c r="AL37" s="35">
        <f t="shared" si="16"/>
        <v>0</v>
      </c>
      <c r="AM37" s="35">
        <f t="shared" si="16"/>
        <v>0</v>
      </c>
      <c r="AN37" s="35">
        <f t="shared" si="16"/>
        <v>0</v>
      </c>
      <c r="AO37" s="35">
        <f t="shared" si="16"/>
        <v>0</v>
      </c>
      <c r="AP37" s="35">
        <f t="shared" si="16"/>
        <v>0</v>
      </c>
      <c r="AQ37" s="35">
        <f t="shared" si="16"/>
        <v>0</v>
      </c>
      <c r="AR37" s="35">
        <f t="shared" si="16"/>
        <v>0</v>
      </c>
      <c r="AS37" s="35">
        <f t="shared" si="16"/>
        <v>0</v>
      </c>
      <c r="AT37" s="35">
        <f t="shared" si="13"/>
        <v>0</v>
      </c>
      <c r="AU37" s="103" t="str">
        <f>IF(ABS(AG37-AT37)&lt;0.01,"OK","Error")</f>
        <v>OK</v>
      </c>
    </row>
    <row r="38" spans="1:47" ht="14.25">
      <c r="A38" s="300"/>
      <c r="B38" s="300"/>
      <c r="C38" s="302" t="s">
        <v>115</v>
      </c>
      <c r="D38" s="104" t="s">
        <v>206</v>
      </c>
      <c r="F38" s="103" t="s">
        <v>105</v>
      </c>
      <c r="G38" s="150"/>
      <c r="H38" s="151"/>
      <c r="I38" s="151"/>
      <c r="J38" s="151"/>
      <c r="K38" s="151"/>
      <c r="L38" s="151"/>
      <c r="M38" s="151"/>
      <c r="N38" s="151"/>
      <c r="O38" s="151"/>
      <c r="P38" s="151"/>
      <c r="Q38" s="35">
        <f t="shared" si="11"/>
        <v>0</v>
      </c>
      <c r="S38" s="103" t="str">
        <f t="shared" ref="S38:S55" ca="1" si="17">$X$12</f>
        <v>-</v>
      </c>
      <c r="T38" s="106"/>
      <c r="V38" s="103" t="str">
        <f t="shared" ref="V38:V55" ca="1" si="18">$X$12</f>
        <v>-</v>
      </c>
      <c r="W38" s="150"/>
      <c r="X38" s="151"/>
      <c r="Y38" s="151"/>
      <c r="Z38" s="151"/>
      <c r="AA38" s="151"/>
      <c r="AB38" s="151"/>
      <c r="AC38" s="151"/>
      <c r="AD38" s="151"/>
      <c r="AE38" s="151"/>
      <c r="AF38" s="151"/>
      <c r="AG38" s="35">
        <f t="shared" si="12"/>
        <v>0</v>
      </c>
      <c r="AI38" s="103" t="str">
        <f t="shared" ref="AI38:AI55" ca="1" si="19">$X$12</f>
        <v>-</v>
      </c>
      <c r="AJ38" s="150"/>
      <c r="AK38" s="151"/>
      <c r="AL38" s="151"/>
      <c r="AM38" s="151"/>
      <c r="AN38" s="151"/>
      <c r="AO38" s="151"/>
      <c r="AP38" s="151"/>
      <c r="AQ38" s="151"/>
      <c r="AR38" s="151"/>
      <c r="AS38" s="151"/>
      <c r="AT38" s="35">
        <f t="shared" si="13"/>
        <v>0</v>
      </c>
      <c r="AU38" s="103" t="str">
        <f t="shared" ref="AU38:AU55" si="20">IF(ABS(AG38-AT38)&lt;0.01,"OK","Error")</f>
        <v>OK</v>
      </c>
    </row>
    <row r="39" spans="1:47" ht="14.25">
      <c r="A39" s="300"/>
      <c r="B39" s="300"/>
      <c r="C39" s="302"/>
      <c r="D39" s="104" t="s">
        <v>207</v>
      </c>
      <c r="F39" s="103" t="s">
        <v>105</v>
      </c>
      <c r="G39" s="150"/>
      <c r="H39" s="151"/>
      <c r="I39" s="151"/>
      <c r="J39" s="151"/>
      <c r="K39" s="151"/>
      <c r="L39" s="151"/>
      <c r="M39" s="151"/>
      <c r="N39" s="151"/>
      <c r="O39" s="151"/>
      <c r="P39" s="151"/>
      <c r="Q39" s="35">
        <f t="shared" si="11"/>
        <v>0</v>
      </c>
      <c r="S39" s="103" t="str">
        <f t="shared" ca="1" si="17"/>
        <v>-</v>
      </c>
      <c r="T39" s="106"/>
      <c r="V39" s="103" t="str">
        <f t="shared" ca="1" si="18"/>
        <v>-</v>
      </c>
      <c r="W39" s="150"/>
      <c r="X39" s="151"/>
      <c r="Y39" s="151"/>
      <c r="Z39" s="151"/>
      <c r="AA39" s="151"/>
      <c r="AB39" s="151"/>
      <c r="AC39" s="151"/>
      <c r="AD39" s="151"/>
      <c r="AE39" s="151"/>
      <c r="AF39" s="151"/>
      <c r="AG39" s="35">
        <f t="shared" si="12"/>
        <v>0</v>
      </c>
      <c r="AI39" s="103" t="str">
        <f t="shared" ca="1" si="19"/>
        <v>-</v>
      </c>
      <c r="AJ39" s="150"/>
      <c r="AK39" s="151"/>
      <c r="AL39" s="151"/>
      <c r="AM39" s="151"/>
      <c r="AN39" s="151"/>
      <c r="AO39" s="151"/>
      <c r="AP39" s="151"/>
      <c r="AQ39" s="151"/>
      <c r="AR39" s="151"/>
      <c r="AS39" s="151"/>
      <c r="AT39" s="35">
        <f t="shared" si="13"/>
        <v>0</v>
      </c>
      <c r="AU39" s="103" t="str">
        <f t="shared" si="20"/>
        <v>OK</v>
      </c>
    </row>
    <row r="40" spans="1:47" ht="14.25">
      <c r="A40" s="300"/>
      <c r="B40" s="300"/>
      <c r="C40" s="302"/>
      <c r="D40" s="104" t="s">
        <v>3</v>
      </c>
      <c r="F40" s="103" t="s">
        <v>105</v>
      </c>
      <c r="G40" s="150"/>
      <c r="H40" s="151"/>
      <c r="I40" s="151"/>
      <c r="J40" s="151"/>
      <c r="K40" s="151"/>
      <c r="L40" s="151"/>
      <c r="M40" s="151"/>
      <c r="N40" s="151"/>
      <c r="O40" s="151"/>
      <c r="P40" s="151"/>
      <c r="Q40" s="35">
        <f t="shared" si="11"/>
        <v>0</v>
      </c>
      <c r="S40" s="103" t="str">
        <f t="shared" ca="1" si="17"/>
        <v>-</v>
      </c>
      <c r="T40" s="34"/>
      <c r="V40" s="103" t="str">
        <f t="shared" ca="1" si="18"/>
        <v>-</v>
      </c>
      <c r="W40" s="150"/>
      <c r="X40" s="151"/>
      <c r="Y40" s="151"/>
      <c r="Z40" s="151"/>
      <c r="AA40" s="151"/>
      <c r="AB40" s="151"/>
      <c r="AC40" s="151"/>
      <c r="AD40" s="151"/>
      <c r="AE40" s="151"/>
      <c r="AF40" s="151"/>
      <c r="AG40" s="35">
        <f t="shared" si="12"/>
        <v>0</v>
      </c>
      <c r="AI40" s="103" t="str">
        <f t="shared" ca="1" si="19"/>
        <v>-</v>
      </c>
      <c r="AJ40" s="150"/>
      <c r="AK40" s="151"/>
      <c r="AL40" s="151"/>
      <c r="AM40" s="151"/>
      <c r="AN40" s="151"/>
      <c r="AO40" s="151"/>
      <c r="AP40" s="151"/>
      <c r="AQ40" s="151"/>
      <c r="AR40" s="151"/>
      <c r="AS40" s="151"/>
      <c r="AT40" s="35">
        <f t="shared" si="13"/>
        <v>0</v>
      </c>
      <c r="AU40" s="103" t="str">
        <f t="shared" si="20"/>
        <v>OK</v>
      </c>
    </row>
    <row r="41" spans="1:47" ht="14.25">
      <c r="A41" s="300"/>
      <c r="B41" s="300"/>
      <c r="C41" s="302"/>
      <c r="D41" s="104" t="s">
        <v>114</v>
      </c>
      <c r="F41" s="103" t="s">
        <v>105</v>
      </c>
      <c r="G41" s="150"/>
      <c r="H41" s="151"/>
      <c r="I41" s="151"/>
      <c r="J41" s="151"/>
      <c r="K41" s="151"/>
      <c r="L41" s="151"/>
      <c r="M41" s="151"/>
      <c r="N41" s="151"/>
      <c r="O41" s="151"/>
      <c r="P41" s="151"/>
      <c r="Q41" s="35">
        <f t="shared" si="11"/>
        <v>0</v>
      </c>
      <c r="S41" s="103" t="str">
        <f t="shared" ca="1" si="17"/>
        <v>-</v>
      </c>
      <c r="T41" s="106"/>
      <c r="V41" s="103" t="str">
        <f t="shared" ca="1" si="18"/>
        <v>-</v>
      </c>
      <c r="W41" s="150"/>
      <c r="X41" s="151"/>
      <c r="Y41" s="151"/>
      <c r="Z41" s="151"/>
      <c r="AA41" s="151"/>
      <c r="AB41" s="151"/>
      <c r="AC41" s="151"/>
      <c r="AD41" s="151"/>
      <c r="AE41" s="151"/>
      <c r="AF41" s="151"/>
      <c r="AG41" s="35">
        <f t="shared" si="12"/>
        <v>0</v>
      </c>
      <c r="AI41" s="103" t="str">
        <f t="shared" ca="1" si="19"/>
        <v>-</v>
      </c>
      <c r="AJ41" s="150"/>
      <c r="AK41" s="151"/>
      <c r="AL41" s="151"/>
      <c r="AM41" s="151"/>
      <c r="AN41" s="151"/>
      <c r="AO41" s="151"/>
      <c r="AP41" s="151"/>
      <c r="AQ41" s="151"/>
      <c r="AR41" s="151"/>
      <c r="AS41" s="151"/>
      <c r="AT41" s="35">
        <f t="shared" si="13"/>
        <v>0</v>
      </c>
      <c r="AU41" s="103" t="str">
        <f t="shared" si="20"/>
        <v>OK</v>
      </c>
    </row>
    <row r="42" spans="1:47" ht="14.25">
      <c r="A42" s="300"/>
      <c r="B42" s="300"/>
      <c r="C42" s="302"/>
      <c r="D42" s="104" t="s">
        <v>104</v>
      </c>
      <c r="F42" s="103" t="s">
        <v>105</v>
      </c>
      <c r="G42" s="34"/>
      <c r="H42" s="34"/>
      <c r="I42" s="34"/>
      <c r="J42" s="34"/>
      <c r="K42" s="34"/>
      <c r="L42" s="34"/>
      <c r="M42" s="34"/>
      <c r="N42" s="34"/>
      <c r="O42" s="34"/>
      <c r="P42" s="34"/>
      <c r="Q42" s="35">
        <f t="shared" si="11"/>
        <v>0</v>
      </c>
      <c r="S42" s="103" t="str">
        <f t="shared" ca="1" si="17"/>
        <v>-</v>
      </c>
      <c r="T42" s="34"/>
      <c r="V42" s="103" t="str">
        <f t="shared" ca="1" si="18"/>
        <v>-</v>
      </c>
      <c r="W42" s="34"/>
      <c r="X42" s="34"/>
      <c r="Y42" s="34"/>
      <c r="Z42" s="34"/>
      <c r="AA42" s="34"/>
      <c r="AB42" s="34"/>
      <c r="AC42" s="34"/>
      <c r="AD42" s="34"/>
      <c r="AE42" s="34"/>
      <c r="AF42" s="34"/>
      <c r="AG42" s="35">
        <f t="shared" si="12"/>
        <v>0</v>
      </c>
      <c r="AI42" s="103" t="str">
        <f t="shared" ca="1" si="19"/>
        <v>-</v>
      </c>
      <c r="AJ42" s="34"/>
      <c r="AK42" s="34"/>
      <c r="AL42" s="34"/>
      <c r="AM42" s="34"/>
      <c r="AN42" s="34"/>
      <c r="AO42" s="34"/>
      <c r="AP42" s="34"/>
      <c r="AQ42" s="34"/>
      <c r="AR42" s="34"/>
      <c r="AS42" s="34"/>
      <c r="AT42" s="35">
        <f t="shared" si="13"/>
        <v>0</v>
      </c>
      <c r="AU42" s="103" t="str">
        <f t="shared" si="20"/>
        <v>OK</v>
      </c>
    </row>
    <row r="43" spans="1:47" ht="14.25">
      <c r="A43" s="300"/>
      <c r="B43" s="300"/>
      <c r="C43" s="302"/>
      <c r="D43" s="104" t="s">
        <v>113</v>
      </c>
      <c r="F43" s="103" t="s">
        <v>105</v>
      </c>
      <c r="G43" s="150"/>
      <c r="H43" s="151"/>
      <c r="I43" s="151"/>
      <c r="J43" s="151"/>
      <c r="K43" s="151"/>
      <c r="L43" s="151"/>
      <c r="M43" s="151"/>
      <c r="N43" s="151"/>
      <c r="O43" s="151"/>
      <c r="P43" s="151"/>
      <c r="Q43" s="35">
        <f t="shared" si="11"/>
        <v>0</v>
      </c>
      <c r="S43" s="103" t="str">
        <f t="shared" ca="1" si="17"/>
        <v>-</v>
      </c>
      <c r="T43" s="106"/>
      <c r="V43" s="103" t="str">
        <f t="shared" ca="1" si="18"/>
        <v>-</v>
      </c>
      <c r="W43" s="150"/>
      <c r="X43" s="151"/>
      <c r="Y43" s="151"/>
      <c r="Z43" s="151"/>
      <c r="AA43" s="151"/>
      <c r="AB43" s="151"/>
      <c r="AC43" s="151"/>
      <c r="AD43" s="151"/>
      <c r="AE43" s="151"/>
      <c r="AF43" s="151"/>
      <c r="AG43" s="35">
        <f t="shared" si="12"/>
        <v>0</v>
      </c>
      <c r="AI43" s="103" t="str">
        <f t="shared" ca="1" si="19"/>
        <v>-</v>
      </c>
      <c r="AJ43" s="150"/>
      <c r="AK43" s="151"/>
      <c r="AL43" s="151"/>
      <c r="AM43" s="151"/>
      <c r="AN43" s="151"/>
      <c r="AO43" s="151"/>
      <c r="AP43" s="151"/>
      <c r="AQ43" s="151"/>
      <c r="AR43" s="151"/>
      <c r="AS43" s="151"/>
      <c r="AT43" s="35">
        <f t="shared" si="13"/>
        <v>0</v>
      </c>
      <c r="AU43" s="103" t="str">
        <f t="shared" si="20"/>
        <v>OK</v>
      </c>
    </row>
    <row r="44" spans="1:47" ht="14.25">
      <c r="A44" s="300"/>
      <c r="B44" s="300"/>
      <c r="C44" s="302"/>
      <c r="D44" s="104" t="s">
        <v>389</v>
      </c>
      <c r="F44" s="103" t="s">
        <v>105</v>
      </c>
      <c r="G44" s="150"/>
      <c r="H44" s="151"/>
      <c r="I44" s="151"/>
      <c r="J44" s="151"/>
      <c r="K44" s="151"/>
      <c r="L44" s="151"/>
      <c r="M44" s="151"/>
      <c r="N44" s="151"/>
      <c r="O44" s="151"/>
      <c r="P44" s="151"/>
      <c r="Q44" s="35">
        <f t="shared" si="11"/>
        <v>0</v>
      </c>
      <c r="S44" s="103" t="str">
        <f t="shared" ca="1" si="17"/>
        <v>-</v>
      </c>
      <c r="T44" s="106"/>
      <c r="V44" s="103" t="str">
        <f t="shared" ca="1" si="18"/>
        <v>-</v>
      </c>
      <c r="W44" s="150"/>
      <c r="X44" s="151"/>
      <c r="Y44" s="151"/>
      <c r="Z44" s="151"/>
      <c r="AA44" s="151"/>
      <c r="AB44" s="151"/>
      <c r="AC44" s="151"/>
      <c r="AD44" s="151"/>
      <c r="AE44" s="151"/>
      <c r="AF44" s="151"/>
      <c r="AG44" s="35">
        <f t="shared" si="12"/>
        <v>0</v>
      </c>
      <c r="AI44" s="103" t="str">
        <f t="shared" ca="1" si="19"/>
        <v>-</v>
      </c>
      <c r="AJ44" s="150"/>
      <c r="AK44" s="151"/>
      <c r="AL44" s="151"/>
      <c r="AM44" s="151"/>
      <c r="AN44" s="151"/>
      <c r="AO44" s="151"/>
      <c r="AP44" s="151"/>
      <c r="AQ44" s="151"/>
      <c r="AR44" s="151"/>
      <c r="AS44" s="151"/>
      <c r="AT44" s="35">
        <f t="shared" si="13"/>
        <v>0</v>
      </c>
      <c r="AU44" s="103" t="str">
        <f t="shared" si="20"/>
        <v>OK</v>
      </c>
    </row>
    <row r="45" spans="1:47" ht="14.25">
      <c r="A45" s="300"/>
      <c r="B45" s="300"/>
      <c r="C45" s="302"/>
      <c r="D45" s="104" t="s">
        <v>112</v>
      </c>
      <c r="F45" s="103" t="s">
        <v>105</v>
      </c>
      <c r="G45" s="150"/>
      <c r="H45" s="151"/>
      <c r="I45" s="151"/>
      <c r="J45" s="151"/>
      <c r="K45" s="151"/>
      <c r="L45" s="151"/>
      <c r="M45" s="151"/>
      <c r="N45" s="151"/>
      <c r="O45" s="151"/>
      <c r="P45" s="151"/>
      <c r="Q45" s="35">
        <f t="shared" si="11"/>
        <v>0</v>
      </c>
      <c r="S45" s="103" t="str">
        <f t="shared" ca="1" si="17"/>
        <v>-</v>
      </c>
      <c r="T45" s="106"/>
      <c r="V45" s="103" t="str">
        <f t="shared" ca="1" si="18"/>
        <v>-</v>
      </c>
      <c r="W45" s="150"/>
      <c r="X45" s="151"/>
      <c r="Y45" s="151"/>
      <c r="Z45" s="151"/>
      <c r="AA45" s="151"/>
      <c r="AB45" s="151"/>
      <c r="AC45" s="151"/>
      <c r="AD45" s="151"/>
      <c r="AE45" s="151"/>
      <c r="AF45" s="151"/>
      <c r="AG45" s="35">
        <f t="shared" si="12"/>
        <v>0</v>
      </c>
      <c r="AI45" s="103" t="str">
        <f t="shared" ca="1" si="19"/>
        <v>-</v>
      </c>
      <c r="AJ45" s="150"/>
      <c r="AK45" s="151"/>
      <c r="AL45" s="151"/>
      <c r="AM45" s="151"/>
      <c r="AN45" s="151"/>
      <c r="AO45" s="151"/>
      <c r="AP45" s="151"/>
      <c r="AQ45" s="151"/>
      <c r="AR45" s="151"/>
      <c r="AS45" s="151"/>
      <c r="AT45" s="35">
        <f t="shared" si="13"/>
        <v>0</v>
      </c>
      <c r="AU45" s="103" t="str">
        <f t="shared" si="20"/>
        <v>OK</v>
      </c>
    </row>
    <row r="46" spans="1:47" ht="14.25">
      <c r="A46" s="300"/>
      <c r="B46" s="300"/>
      <c r="C46" s="302"/>
      <c r="D46" s="104" t="s">
        <v>111</v>
      </c>
      <c r="F46" s="103" t="s">
        <v>105</v>
      </c>
      <c r="G46" s="150"/>
      <c r="H46" s="151"/>
      <c r="I46" s="151"/>
      <c r="J46" s="151"/>
      <c r="K46" s="151"/>
      <c r="L46" s="151"/>
      <c r="M46" s="151"/>
      <c r="N46" s="151"/>
      <c r="O46" s="151"/>
      <c r="P46" s="151"/>
      <c r="Q46" s="35">
        <f t="shared" si="11"/>
        <v>0</v>
      </c>
      <c r="S46" s="103" t="str">
        <f t="shared" ca="1" si="17"/>
        <v>-</v>
      </c>
      <c r="T46" s="106"/>
      <c r="V46" s="103" t="str">
        <f t="shared" ca="1" si="18"/>
        <v>-</v>
      </c>
      <c r="W46" s="150"/>
      <c r="X46" s="151"/>
      <c r="Y46" s="151"/>
      <c r="Z46" s="151"/>
      <c r="AA46" s="151"/>
      <c r="AB46" s="151"/>
      <c r="AC46" s="151"/>
      <c r="AD46" s="151"/>
      <c r="AE46" s="151"/>
      <c r="AF46" s="151"/>
      <c r="AG46" s="35">
        <f t="shared" si="12"/>
        <v>0</v>
      </c>
      <c r="AI46" s="103" t="str">
        <f t="shared" ca="1" si="19"/>
        <v>-</v>
      </c>
      <c r="AJ46" s="150"/>
      <c r="AK46" s="151"/>
      <c r="AL46" s="151"/>
      <c r="AM46" s="151"/>
      <c r="AN46" s="151"/>
      <c r="AO46" s="151"/>
      <c r="AP46" s="151"/>
      <c r="AQ46" s="151"/>
      <c r="AR46" s="151"/>
      <c r="AS46" s="151"/>
      <c r="AT46" s="35">
        <f t="shared" si="13"/>
        <v>0</v>
      </c>
      <c r="AU46" s="103" t="str">
        <f t="shared" si="20"/>
        <v>OK</v>
      </c>
    </row>
    <row r="47" spans="1:47" ht="14.25">
      <c r="A47" s="300"/>
      <c r="B47" s="300"/>
      <c r="C47" s="302"/>
      <c r="D47" s="104" t="s">
        <v>390</v>
      </c>
      <c r="F47" s="103" t="s">
        <v>105</v>
      </c>
      <c r="G47" s="150"/>
      <c r="H47" s="151"/>
      <c r="I47" s="151"/>
      <c r="J47" s="151"/>
      <c r="K47" s="151"/>
      <c r="L47" s="151"/>
      <c r="M47" s="151"/>
      <c r="N47" s="151"/>
      <c r="O47" s="151"/>
      <c r="P47" s="151"/>
      <c r="Q47" s="35">
        <f t="shared" si="11"/>
        <v>0</v>
      </c>
      <c r="S47" s="103" t="str">
        <f t="shared" ca="1" si="17"/>
        <v>-</v>
      </c>
      <c r="T47" s="106"/>
      <c r="V47" s="103" t="str">
        <f t="shared" ca="1" si="18"/>
        <v>-</v>
      </c>
      <c r="W47" s="150"/>
      <c r="X47" s="151"/>
      <c r="Y47" s="151"/>
      <c r="Z47" s="151"/>
      <c r="AA47" s="151"/>
      <c r="AB47" s="151"/>
      <c r="AC47" s="151"/>
      <c r="AD47" s="151"/>
      <c r="AE47" s="151"/>
      <c r="AF47" s="151"/>
      <c r="AG47" s="35">
        <f t="shared" si="12"/>
        <v>0</v>
      </c>
      <c r="AI47" s="103" t="str">
        <f t="shared" ca="1" si="19"/>
        <v>-</v>
      </c>
      <c r="AJ47" s="150"/>
      <c r="AK47" s="151"/>
      <c r="AL47" s="151"/>
      <c r="AM47" s="151"/>
      <c r="AN47" s="151"/>
      <c r="AO47" s="151"/>
      <c r="AP47" s="151"/>
      <c r="AQ47" s="151"/>
      <c r="AR47" s="151"/>
      <c r="AS47" s="151"/>
      <c r="AT47" s="35">
        <f t="shared" si="13"/>
        <v>0</v>
      </c>
      <c r="AU47" s="103" t="str">
        <f t="shared" si="20"/>
        <v>OK</v>
      </c>
    </row>
    <row r="48" spans="1:47" ht="14.25">
      <c r="A48" s="300"/>
      <c r="B48" s="300"/>
      <c r="C48" s="302"/>
      <c r="D48" s="104" t="s">
        <v>110</v>
      </c>
      <c r="F48" s="103" t="s">
        <v>105</v>
      </c>
      <c r="G48" s="150"/>
      <c r="H48" s="151"/>
      <c r="I48" s="151"/>
      <c r="J48" s="151"/>
      <c r="K48" s="151"/>
      <c r="L48" s="151"/>
      <c r="M48" s="151"/>
      <c r="N48" s="151"/>
      <c r="O48" s="151"/>
      <c r="P48" s="151"/>
      <c r="Q48" s="35">
        <f t="shared" si="11"/>
        <v>0</v>
      </c>
      <c r="S48" s="103" t="str">
        <f t="shared" ca="1" si="17"/>
        <v>-</v>
      </c>
      <c r="T48" s="106"/>
      <c r="V48" s="103" t="str">
        <f t="shared" ca="1" si="18"/>
        <v>-</v>
      </c>
      <c r="W48" s="150"/>
      <c r="X48" s="151"/>
      <c r="Y48" s="151"/>
      <c r="Z48" s="151"/>
      <c r="AA48" s="151"/>
      <c r="AB48" s="151"/>
      <c r="AC48" s="151"/>
      <c r="AD48" s="151"/>
      <c r="AE48" s="151"/>
      <c r="AF48" s="151"/>
      <c r="AG48" s="35">
        <f t="shared" si="12"/>
        <v>0</v>
      </c>
      <c r="AI48" s="103" t="str">
        <f t="shared" ca="1" si="19"/>
        <v>-</v>
      </c>
      <c r="AJ48" s="150"/>
      <c r="AK48" s="151"/>
      <c r="AL48" s="151"/>
      <c r="AM48" s="151"/>
      <c r="AN48" s="151"/>
      <c r="AO48" s="151"/>
      <c r="AP48" s="151"/>
      <c r="AQ48" s="151"/>
      <c r="AR48" s="151"/>
      <c r="AS48" s="151"/>
      <c r="AT48" s="35">
        <f t="shared" si="13"/>
        <v>0</v>
      </c>
      <c r="AU48" s="103" t="str">
        <f t="shared" si="20"/>
        <v>OK</v>
      </c>
    </row>
    <row r="49" spans="1:47" ht="14.25">
      <c r="A49" s="300"/>
      <c r="B49" s="300"/>
      <c r="C49" s="302"/>
      <c r="D49" s="104" t="str">
        <f>D28</f>
        <v>Indirect Intervention</v>
      </c>
      <c r="F49" s="103" t="s">
        <v>105</v>
      </c>
      <c r="G49" s="150"/>
      <c r="H49" s="151"/>
      <c r="I49" s="151"/>
      <c r="J49" s="151"/>
      <c r="K49" s="151"/>
      <c r="L49" s="151"/>
      <c r="M49" s="151"/>
      <c r="N49" s="151"/>
      <c r="O49" s="151"/>
      <c r="P49" s="151"/>
      <c r="Q49" s="35">
        <f t="shared" si="11"/>
        <v>0</v>
      </c>
      <c r="S49" s="103" t="str">
        <f t="shared" ca="1" si="17"/>
        <v>-</v>
      </c>
      <c r="T49" s="106"/>
      <c r="V49" s="103" t="str">
        <f t="shared" ca="1" si="18"/>
        <v>-</v>
      </c>
      <c r="W49" s="150"/>
      <c r="X49" s="151"/>
      <c r="Y49" s="151"/>
      <c r="Z49" s="151"/>
      <c r="AA49" s="151"/>
      <c r="AB49" s="151"/>
      <c r="AC49" s="151"/>
      <c r="AD49" s="151"/>
      <c r="AE49" s="151"/>
      <c r="AF49" s="151"/>
      <c r="AG49" s="35">
        <f t="shared" si="12"/>
        <v>0</v>
      </c>
      <c r="AI49" s="103" t="str">
        <f t="shared" ca="1" si="19"/>
        <v>-</v>
      </c>
      <c r="AJ49" s="150"/>
      <c r="AK49" s="151"/>
      <c r="AL49" s="151"/>
      <c r="AM49" s="151"/>
      <c r="AN49" s="151"/>
      <c r="AO49" s="151"/>
      <c r="AP49" s="151"/>
      <c r="AQ49" s="151"/>
      <c r="AR49" s="151"/>
      <c r="AS49" s="151"/>
      <c r="AT49" s="35">
        <f t="shared" si="13"/>
        <v>0</v>
      </c>
      <c r="AU49" s="103" t="str">
        <f t="shared" si="20"/>
        <v>OK</v>
      </c>
    </row>
    <row r="50" spans="1:47" ht="14.25">
      <c r="A50" s="300"/>
      <c r="B50" s="300"/>
      <c r="C50" s="302"/>
      <c r="D50" s="104" t="s">
        <v>109</v>
      </c>
      <c r="F50" s="103" t="s">
        <v>105</v>
      </c>
      <c r="G50" s="34"/>
      <c r="H50" s="34"/>
      <c r="I50" s="34"/>
      <c r="J50" s="34"/>
      <c r="K50" s="34"/>
      <c r="L50" s="34"/>
      <c r="M50" s="34"/>
      <c r="N50" s="34"/>
      <c r="O50" s="34"/>
      <c r="P50" s="34"/>
      <c r="Q50" s="35">
        <f t="shared" si="11"/>
        <v>0</v>
      </c>
      <c r="S50" s="103" t="str">
        <f t="shared" ca="1" si="17"/>
        <v>-</v>
      </c>
      <c r="T50" s="34"/>
      <c r="V50" s="103" t="str">
        <f t="shared" ca="1" si="18"/>
        <v>-</v>
      </c>
      <c r="W50" s="34"/>
      <c r="X50" s="34"/>
      <c r="Y50" s="34"/>
      <c r="Z50" s="34"/>
      <c r="AA50" s="34"/>
      <c r="AB50" s="34"/>
      <c r="AC50" s="34"/>
      <c r="AD50" s="34"/>
      <c r="AE50" s="34"/>
      <c r="AF50" s="34"/>
      <c r="AG50" s="35">
        <f t="shared" si="12"/>
        <v>0</v>
      </c>
      <c r="AI50" s="103" t="str">
        <f t="shared" ca="1" si="19"/>
        <v>-</v>
      </c>
      <c r="AJ50" s="34"/>
      <c r="AK50" s="34"/>
      <c r="AL50" s="34"/>
      <c r="AM50" s="34"/>
      <c r="AN50" s="34"/>
      <c r="AO50" s="34"/>
      <c r="AP50" s="34"/>
      <c r="AQ50" s="34"/>
      <c r="AR50" s="34"/>
      <c r="AS50" s="34"/>
      <c r="AT50" s="35">
        <f t="shared" si="13"/>
        <v>0</v>
      </c>
      <c r="AU50" s="103" t="str">
        <f t="shared" si="20"/>
        <v>OK</v>
      </c>
    </row>
    <row r="51" spans="1:47" ht="14.25">
      <c r="A51" s="300"/>
      <c r="B51" s="300"/>
      <c r="C51" s="302"/>
      <c r="D51" s="104" t="s">
        <v>108</v>
      </c>
      <c r="F51" s="103" t="s">
        <v>105</v>
      </c>
      <c r="G51" s="34"/>
      <c r="H51" s="34"/>
      <c r="I51" s="34"/>
      <c r="J51" s="34"/>
      <c r="K51" s="34"/>
      <c r="L51" s="34"/>
      <c r="M51" s="34"/>
      <c r="N51" s="34"/>
      <c r="O51" s="34"/>
      <c r="P51" s="34"/>
      <c r="Q51" s="35">
        <f t="shared" si="11"/>
        <v>0</v>
      </c>
      <c r="S51" s="103" t="str">
        <f t="shared" ca="1" si="17"/>
        <v>-</v>
      </c>
      <c r="T51" s="34"/>
      <c r="V51" s="103" t="str">
        <f t="shared" ca="1" si="18"/>
        <v>-</v>
      </c>
      <c r="W51" s="34"/>
      <c r="X51" s="34"/>
      <c r="Y51" s="34"/>
      <c r="Z51" s="34"/>
      <c r="AA51" s="34"/>
      <c r="AB51" s="34"/>
      <c r="AC51" s="34"/>
      <c r="AD51" s="34"/>
      <c r="AE51" s="34"/>
      <c r="AF51" s="34"/>
      <c r="AG51" s="35">
        <f t="shared" si="12"/>
        <v>0</v>
      </c>
      <c r="AI51" s="103" t="str">
        <f t="shared" ca="1" si="19"/>
        <v>-</v>
      </c>
      <c r="AJ51" s="34"/>
      <c r="AK51" s="34"/>
      <c r="AL51" s="34"/>
      <c r="AM51" s="34"/>
      <c r="AN51" s="34"/>
      <c r="AO51" s="34"/>
      <c r="AP51" s="34"/>
      <c r="AQ51" s="34"/>
      <c r="AR51" s="34"/>
      <c r="AS51" s="34"/>
      <c r="AT51" s="35">
        <f t="shared" si="13"/>
        <v>0</v>
      </c>
      <c r="AU51" s="103" t="str">
        <f t="shared" si="20"/>
        <v>OK</v>
      </c>
    </row>
    <row r="52" spans="1:47" ht="14.25">
      <c r="A52" s="300"/>
      <c r="B52" s="300"/>
      <c r="C52" s="302"/>
      <c r="D52" s="104" t="s">
        <v>58</v>
      </c>
      <c r="F52" s="103" t="s">
        <v>105</v>
      </c>
      <c r="G52" s="34"/>
      <c r="H52" s="34"/>
      <c r="I52" s="34"/>
      <c r="J52" s="34"/>
      <c r="K52" s="34"/>
      <c r="L52" s="34"/>
      <c r="M52" s="34"/>
      <c r="N52" s="34"/>
      <c r="O52" s="34"/>
      <c r="P52" s="34"/>
      <c r="Q52" s="35">
        <f t="shared" si="11"/>
        <v>0</v>
      </c>
      <c r="S52" s="103" t="str">
        <f t="shared" ca="1" si="17"/>
        <v>-</v>
      </c>
      <c r="T52" s="34"/>
      <c r="V52" s="103" t="str">
        <f t="shared" ca="1" si="18"/>
        <v>-</v>
      </c>
      <c r="W52" s="34"/>
      <c r="X52" s="34"/>
      <c r="Y52" s="34"/>
      <c r="Z52" s="34"/>
      <c r="AA52" s="34"/>
      <c r="AB52" s="34"/>
      <c r="AC52" s="34"/>
      <c r="AD52" s="34"/>
      <c r="AE52" s="34"/>
      <c r="AF52" s="34"/>
      <c r="AG52" s="35">
        <f t="shared" si="12"/>
        <v>0</v>
      </c>
      <c r="AI52" s="103" t="str">
        <f t="shared" ca="1" si="19"/>
        <v>-</v>
      </c>
      <c r="AJ52" s="34"/>
      <c r="AK52" s="34"/>
      <c r="AL52" s="34"/>
      <c r="AM52" s="34"/>
      <c r="AN52" s="34"/>
      <c r="AO52" s="34"/>
      <c r="AP52" s="34"/>
      <c r="AQ52" s="34"/>
      <c r="AR52" s="34"/>
      <c r="AS52" s="34"/>
      <c r="AT52" s="35">
        <f t="shared" si="13"/>
        <v>0</v>
      </c>
      <c r="AU52" s="103" t="str">
        <f t="shared" si="20"/>
        <v>OK</v>
      </c>
    </row>
    <row r="53" spans="1:47" ht="14.25">
      <c r="A53" s="300"/>
      <c r="B53" s="300"/>
      <c r="C53" s="302"/>
      <c r="D53" s="104" t="s">
        <v>107</v>
      </c>
      <c r="F53" s="103" t="s">
        <v>105</v>
      </c>
      <c r="G53" s="34"/>
      <c r="H53" s="34"/>
      <c r="I53" s="34"/>
      <c r="J53" s="34"/>
      <c r="K53" s="34"/>
      <c r="L53" s="34"/>
      <c r="M53" s="34"/>
      <c r="N53" s="34"/>
      <c r="O53" s="34"/>
      <c r="P53" s="34"/>
      <c r="Q53" s="35">
        <f t="shared" si="11"/>
        <v>0</v>
      </c>
      <c r="S53" s="103" t="str">
        <f t="shared" ca="1" si="17"/>
        <v>-</v>
      </c>
      <c r="T53" s="34"/>
      <c r="V53" s="103" t="str">
        <f t="shared" ca="1" si="18"/>
        <v>-</v>
      </c>
      <c r="W53" s="34"/>
      <c r="X53" s="34"/>
      <c r="Y53" s="34"/>
      <c r="Z53" s="34"/>
      <c r="AA53" s="34"/>
      <c r="AB53" s="34"/>
      <c r="AC53" s="34"/>
      <c r="AD53" s="34"/>
      <c r="AE53" s="34"/>
      <c r="AF53" s="34"/>
      <c r="AG53" s="35">
        <f t="shared" si="12"/>
        <v>0</v>
      </c>
      <c r="AI53" s="103" t="str">
        <f t="shared" ca="1" si="19"/>
        <v>-</v>
      </c>
      <c r="AJ53" s="34"/>
      <c r="AK53" s="34"/>
      <c r="AL53" s="34"/>
      <c r="AM53" s="34"/>
      <c r="AN53" s="34"/>
      <c r="AO53" s="34"/>
      <c r="AP53" s="34"/>
      <c r="AQ53" s="34"/>
      <c r="AR53" s="34"/>
      <c r="AS53" s="34"/>
      <c r="AT53" s="35">
        <f t="shared" si="13"/>
        <v>0</v>
      </c>
      <c r="AU53" s="103" t="str">
        <f t="shared" si="20"/>
        <v>OK</v>
      </c>
    </row>
    <row r="54" spans="1:47" ht="14.25">
      <c r="A54" s="300"/>
      <c r="B54" s="300"/>
      <c r="C54" s="302"/>
      <c r="D54" s="104" t="s">
        <v>106</v>
      </c>
      <c r="F54" s="103" t="s">
        <v>105</v>
      </c>
      <c r="G54" s="150"/>
      <c r="H54" s="151"/>
      <c r="I54" s="151"/>
      <c r="J54" s="151"/>
      <c r="K54" s="151"/>
      <c r="L54" s="151"/>
      <c r="M54" s="151"/>
      <c r="N54" s="151"/>
      <c r="O54" s="151"/>
      <c r="P54" s="151"/>
      <c r="Q54" s="35">
        <f t="shared" si="11"/>
        <v>0</v>
      </c>
      <c r="S54" s="103" t="str">
        <f t="shared" ca="1" si="17"/>
        <v>-</v>
      </c>
      <c r="T54" s="106"/>
      <c r="V54" s="103" t="str">
        <f t="shared" ca="1" si="18"/>
        <v>-</v>
      </c>
      <c r="W54" s="150"/>
      <c r="X54" s="151"/>
      <c r="Y54" s="151"/>
      <c r="Z54" s="151"/>
      <c r="AA54" s="151"/>
      <c r="AB54" s="151"/>
      <c r="AC54" s="151"/>
      <c r="AD54" s="151"/>
      <c r="AE54" s="151"/>
      <c r="AF54" s="151"/>
      <c r="AG54" s="35">
        <f t="shared" si="12"/>
        <v>0</v>
      </c>
      <c r="AI54" s="103" t="str">
        <f t="shared" ca="1" si="19"/>
        <v>-</v>
      </c>
      <c r="AJ54" s="150"/>
      <c r="AK54" s="151"/>
      <c r="AL54" s="151"/>
      <c r="AM54" s="151"/>
      <c r="AN54" s="151"/>
      <c r="AO54" s="151"/>
      <c r="AP54" s="151"/>
      <c r="AQ54" s="151"/>
      <c r="AR54" s="151"/>
      <c r="AS54" s="151"/>
      <c r="AT54" s="35">
        <f t="shared" si="13"/>
        <v>0</v>
      </c>
      <c r="AU54" s="103" t="str">
        <f t="shared" si="20"/>
        <v>OK</v>
      </c>
    </row>
    <row r="55" spans="1:47" ht="14.25">
      <c r="A55" s="301"/>
      <c r="B55" s="301"/>
      <c r="C55" s="105" t="s">
        <v>224</v>
      </c>
      <c r="D55" s="104"/>
      <c r="F55" s="103" t="s">
        <v>105</v>
      </c>
      <c r="G55" s="35">
        <f t="shared" ref="G55:P55" si="21">SUM(G37:G54)</f>
        <v>0</v>
      </c>
      <c r="H55" s="35">
        <f t="shared" si="21"/>
        <v>0</v>
      </c>
      <c r="I55" s="35">
        <f t="shared" si="21"/>
        <v>0</v>
      </c>
      <c r="J55" s="35">
        <f t="shared" si="21"/>
        <v>0</v>
      </c>
      <c r="K55" s="35">
        <f t="shared" si="21"/>
        <v>0</v>
      </c>
      <c r="L55" s="35">
        <f t="shared" si="21"/>
        <v>0</v>
      </c>
      <c r="M55" s="35">
        <f t="shared" si="21"/>
        <v>0</v>
      </c>
      <c r="N55" s="35">
        <f t="shared" si="21"/>
        <v>0</v>
      </c>
      <c r="O55" s="35">
        <f t="shared" si="21"/>
        <v>0</v>
      </c>
      <c r="P55" s="35">
        <f t="shared" si="21"/>
        <v>0</v>
      </c>
      <c r="Q55" s="94">
        <f>SUM(G55:P55)</f>
        <v>0</v>
      </c>
      <c r="S55" s="103" t="str">
        <f t="shared" ca="1" si="17"/>
        <v>-</v>
      </c>
      <c r="T55" s="103"/>
      <c r="V55" s="103" t="str">
        <f t="shared" ca="1" si="18"/>
        <v>-</v>
      </c>
      <c r="W55" s="35">
        <f t="shared" ref="W55:AF55" si="22">SUM(W37:W54)</f>
        <v>0</v>
      </c>
      <c r="X55" s="35">
        <f t="shared" si="22"/>
        <v>0</v>
      </c>
      <c r="Y55" s="35">
        <f t="shared" si="22"/>
        <v>0</v>
      </c>
      <c r="Z55" s="35">
        <f t="shared" si="22"/>
        <v>0</v>
      </c>
      <c r="AA55" s="35">
        <f t="shared" si="22"/>
        <v>0</v>
      </c>
      <c r="AB55" s="35">
        <f t="shared" si="22"/>
        <v>0</v>
      </c>
      <c r="AC55" s="35">
        <f t="shared" si="22"/>
        <v>0</v>
      </c>
      <c r="AD55" s="35">
        <f t="shared" si="22"/>
        <v>0</v>
      </c>
      <c r="AE55" s="35">
        <f t="shared" si="22"/>
        <v>0</v>
      </c>
      <c r="AF55" s="35">
        <f t="shared" si="22"/>
        <v>0</v>
      </c>
      <c r="AG55" s="94">
        <f t="shared" si="12"/>
        <v>0</v>
      </c>
      <c r="AI55" s="103" t="str">
        <f t="shared" ca="1" si="19"/>
        <v>-</v>
      </c>
      <c r="AJ55" s="35">
        <f t="shared" ref="AJ55:AS55" si="23">SUM(AJ37:AJ54)</f>
        <v>0</v>
      </c>
      <c r="AK55" s="35">
        <f t="shared" si="23"/>
        <v>0</v>
      </c>
      <c r="AL55" s="35">
        <f t="shared" si="23"/>
        <v>0</v>
      </c>
      <c r="AM55" s="35">
        <f t="shared" si="23"/>
        <v>0</v>
      </c>
      <c r="AN55" s="35">
        <f t="shared" si="23"/>
        <v>0</v>
      </c>
      <c r="AO55" s="35">
        <f t="shared" si="23"/>
        <v>0</v>
      </c>
      <c r="AP55" s="35">
        <f t="shared" si="23"/>
        <v>0</v>
      </c>
      <c r="AQ55" s="35">
        <f t="shared" si="23"/>
        <v>0</v>
      </c>
      <c r="AR55" s="35">
        <f t="shared" si="23"/>
        <v>0</v>
      </c>
      <c r="AS55" s="35">
        <f t="shared" si="23"/>
        <v>0</v>
      </c>
      <c r="AT55" s="94">
        <f t="shared" si="13"/>
        <v>0</v>
      </c>
      <c r="AU55" s="103" t="str">
        <f t="shared" si="20"/>
        <v>OK</v>
      </c>
    </row>
  </sheetData>
  <mergeCells count="6">
    <mergeCell ref="A14:A34"/>
    <mergeCell ref="B14:B34"/>
    <mergeCell ref="C17:C33"/>
    <mergeCell ref="A35:A55"/>
    <mergeCell ref="B35:B55"/>
    <mergeCell ref="C38:C54"/>
  </mergeCells>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tabColor rgb="FF7030A0"/>
  </sheetPr>
  <dimension ref="A1:AU55"/>
  <sheetViews>
    <sheetView workbookViewId="0"/>
  </sheetViews>
  <sheetFormatPr defaultColWidth="9" defaultRowHeight="12.75"/>
  <cols>
    <col min="1" max="2" width="3.42578125" style="101" customWidth="1"/>
    <col min="3" max="3" width="51.28515625" style="101" bestFit="1" customWidth="1"/>
    <col min="4" max="4" width="46.5703125" style="101" bestFit="1" customWidth="1"/>
    <col min="5" max="5" width="1" style="101" customWidth="1"/>
    <col min="6" max="6" width="6.28515625" style="102" customWidth="1"/>
    <col min="7" max="17" width="9" style="101"/>
    <col min="18" max="18" width="1" style="101" customWidth="1"/>
    <col min="19" max="19" width="6.28515625" style="102" customWidth="1"/>
    <col min="20" max="20" width="9" style="101"/>
    <col min="21" max="21" width="1" style="101" customWidth="1"/>
    <col min="22" max="22" width="6.28515625" style="102" customWidth="1"/>
    <col min="23" max="33" width="9" style="101"/>
    <col min="34" max="34" width="1" style="101" customWidth="1"/>
    <col min="35" max="35" width="6.28515625" style="102" customWidth="1"/>
    <col min="36" max="46" width="9" style="101"/>
    <col min="47" max="47" width="9.42578125" style="101" bestFit="1" customWidth="1"/>
    <col min="48" max="16384" width="9" style="101"/>
  </cols>
  <sheetData>
    <row r="1" spans="1:47" ht="24.75">
      <c r="A1" s="1" t="str">
        <f>N0_Cover!A1</f>
        <v>RIIO-2 Business Plan Data Template</v>
      </c>
      <c r="B1" s="1"/>
      <c r="C1" s="2"/>
      <c r="D1" s="2"/>
      <c r="E1" s="2"/>
      <c r="F1" s="73"/>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row>
    <row r="2" spans="1:47" ht="22.5">
      <c r="A2" s="1" t="str">
        <f>N0_Cover!$B$12</f>
        <v>Scottish Power Transmission</v>
      </c>
      <c r="B2" s="1"/>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row>
    <row r="3" spans="1:47" ht="19.5">
      <c r="A3" s="5" t="str">
        <f>"Workbook " &amp; N0_Cover!$B$12</f>
        <v>Workbook Scottish Power Transmission</v>
      </c>
      <c r="B3" s="5"/>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row>
    <row r="4" spans="1:47" ht="18">
      <c r="A4" s="7" t="str">
        <f>"Submission Version " &amp; N0_Cover!$B$15 &amp; " - Submitted on " &amp; TEXT(N0_Cover!$B$16,"dd mmm yyyy")</f>
        <v>Submission Version 3.0 - Submitted on 09 Dec 2019</v>
      </c>
      <c r="B4" s="7"/>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row>
    <row r="5" spans="1:47" ht="18">
      <c r="A5" s="7" t="str">
        <f>"Template Version: " &amp; N0_Cover!$B$11</f>
        <v>Template Version: v3.0</v>
      </c>
      <c r="B5" s="7"/>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row>
    <row r="6" spans="1:47" ht="19.5">
      <c r="A6" s="5" t="str">
        <f ca="1">"Sheet: " &amp;VLOOKUP(RIGHT(CELL("filename",A1),LEN(CELL("filename",A1))-FIND("]",CELL("filename",A1))),'N0.1_Contents'!$A$11:$B$87,2,FALSE)</f>
        <v>Sheet: N3.35 No entry required</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row>
    <row r="7" spans="1:47" ht="18">
      <c r="A7" s="7" t="str">
        <f>"Prices Base: " &amp; 'N0.5_Data_Constants'!C13</f>
        <v>Prices Base: 2018/19</v>
      </c>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row>
    <row r="8" spans="1:47" s="168" customFormat="1">
      <c r="A8" s="171" t="str">
        <f ca="1">"Error Checks: " &amp; IF(ISERROR(MATCH("Error",$A$9:$AU$9,0)),"OK","Error")</f>
        <v>Error Checks: OK</v>
      </c>
      <c r="B8" s="171"/>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row>
    <row r="9" spans="1:47" s="168" customFormat="1">
      <c r="A9" s="173" t="str">
        <f t="shared" ref="A9:AU9" ca="1" si="0">IF(ISERROR(MATCH("Error",A10:A55,0)),"-","Error")</f>
        <v>-</v>
      </c>
      <c r="B9" s="173" t="str">
        <f t="shared" si="0"/>
        <v>-</v>
      </c>
      <c r="C9" s="173" t="str">
        <f t="shared" si="0"/>
        <v>-</v>
      </c>
      <c r="D9" s="173" t="str">
        <f t="shared" si="0"/>
        <v>-</v>
      </c>
      <c r="E9" s="173" t="str">
        <f t="shared" si="0"/>
        <v>-</v>
      </c>
      <c r="F9" s="173" t="str">
        <f t="shared" si="0"/>
        <v>-</v>
      </c>
      <c r="G9" s="173" t="str">
        <f t="shared" si="0"/>
        <v>-</v>
      </c>
      <c r="H9" s="173" t="str">
        <f t="shared" si="0"/>
        <v>-</v>
      </c>
      <c r="I9" s="173" t="str">
        <f t="shared" si="0"/>
        <v>-</v>
      </c>
      <c r="J9" s="173" t="str">
        <f t="shared" si="0"/>
        <v>-</v>
      </c>
      <c r="K9" s="173" t="str">
        <f t="shared" si="0"/>
        <v>-</v>
      </c>
      <c r="L9" s="173" t="str">
        <f t="shared" si="0"/>
        <v>-</v>
      </c>
      <c r="M9" s="173" t="str">
        <f t="shared" si="0"/>
        <v>-</v>
      </c>
      <c r="N9" s="173" t="str">
        <f t="shared" si="0"/>
        <v>-</v>
      </c>
      <c r="O9" s="173" t="str">
        <f t="shared" si="0"/>
        <v>-</v>
      </c>
      <c r="P9" s="173" t="str">
        <f t="shared" si="0"/>
        <v>-</v>
      </c>
      <c r="Q9" s="173" t="str">
        <f t="shared" si="0"/>
        <v>-</v>
      </c>
      <c r="R9" s="173" t="str">
        <f t="shared" si="0"/>
        <v>-</v>
      </c>
      <c r="S9" s="173" t="str">
        <f t="shared" ca="1" si="0"/>
        <v>-</v>
      </c>
      <c r="T9" s="173" t="str">
        <f t="shared" si="0"/>
        <v>-</v>
      </c>
      <c r="U9" s="173" t="str">
        <f t="shared" si="0"/>
        <v>-</v>
      </c>
      <c r="V9" s="173" t="str">
        <f t="shared" ca="1" si="0"/>
        <v>-</v>
      </c>
      <c r="W9" s="173" t="str">
        <f t="shared" si="0"/>
        <v>-</v>
      </c>
      <c r="X9" s="173" t="str">
        <f t="shared" ca="1" si="0"/>
        <v>-</v>
      </c>
      <c r="Y9" s="173" t="str">
        <f t="shared" si="0"/>
        <v>-</v>
      </c>
      <c r="Z9" s="173" t="str">
        <f t="shared" si="0"/>
        <v>-</v>
      </c>
      <c r="AA9" s="173" t="str">
        <f t="shared" si="0"/>
        <v>-</v>
      </c>
      <c r="AB9" s="173" t="str">
        <f t="shared" si="0"/>
        <v>-</v>
      </c>
      <c r="AC9" s="173" t="str">
        <f t="shared" si="0"/>
        <v>-</v>
      </c>
      <c r="AD9" s="173" t="str">
        <f t="shared" si="0"/>
        <v>-</v>
      </c>
      <c r="AE9" s="173" t="str">
        <f t="shared" si="0"/>
        <v>-</v>
      </c>
      <c r="AF9" s="173" t="str">
        <f t="shared" si="0"/>
        <v>-</v>
      </c>
      <c r="AG9" s="173" t="str">
        <f t="shared" si="0"/>
        <v>-</v>
      </c>
      <c r="AH9" s="173" t="str">
        <f t="shared" si="0"/>
        <v>-</v>
      </c>
      <c r="AI9" s="173" t="str">
        <f t="shared" ca="1" si="0"/>
        <v>-</v>
      </c>
      <c r="AJ9" s="173" t="str">
        <f t="shared" si="0"/>
        <v>-</v>
      </c>
      <c r="AK9" s="173" t="str">
        <f t="shared" si="0"/>
        <v>-</v>
      </c>
      <c r="AL9" s="173" t="str">
        <f t="shared" si="0"/>
        <v>-</v>
      </c>
      <c r="AM9" s="173" t="str">
        <f t="shared" si="0"/>
        <v>-</v>
      </c>
      <c r="AN9" s="173" t="str">
        <f t="shared" si="0"/>
        <v>-</v>
      </c>
      <c r="AO9" s="173" t="str">
        <f t="shared" si="0"/>
        <v>-</v>
      </c>
      <c r="AP9" s="173" t="str">
        <f t="shared" si="0"/>
        <v>-</v>
      </c>
      <c r="AQ9" s="173" t="str">
        <f t="shared" si="0"/>
        <v>-</v>
      </c>
      <c r="AR9" s="173" t="str">
        <f t="shared" si="0"/>
        <v>-</v>
      </c>
      <c r="AS9" s="173" t="str">
        <f t="shared" si="0"/>
        <v>-</v>
      </c>
      <c r="AT9" s="173" t="str">
        <f t="shared" si="0"/>
        <v>-</v>
      </c>
      <c r="AU9" s="173" t="str">
        <f t="shared" si="0"/>
        <v>-</v>
      </c>
    </row>
    <row r="12" spans="1:47" ht="19.5">
      <c r="A12" s="11" t="str">
        <f ca="1">SUBSTITUTE(VLOOKUP(RIGHT(CELL("filename",A1),LEN(CELL("filename",A1))-FIND("]",CELL("filename",A1))),'N0.1_Contents'!$A$11:$B$87,2,FALSE), LEFT(VLOOKUP(RIGHT(CELL("filename",A1),LEN(CELL("filename",A1))-FIND("]",CELL("filename",A1))),'N0.1_Contents'!$A$11:$B$87,2,FALSE),FIND(" ",VLOOKUP(RIGHT(CELL("filename",A1),LEN(CELL("filename",A1))-FIND("]",CELL("filename",A1))),'N0.1_Contents'!$A$11:$B$87,2,FALSE))),"")</f>
        <v>No entry required</v>
      </c>
      <c r="B12" s="11"/>
      <c r="D12"/>
      <c r="F12" s="11" t="s">
        <v>0</v>
      </c>
      <c r="S12" s="11" t="s">
        <v>2</v>
      </c>
      <c r="W12" s="190" t="s">
        <v>331</v>
      </c>
      <c r="X12" s="189" t="str">
        <f ca="1">VLOOKUP(A12, 'N0.6_Lookup_References'!A14:B50, 2, FALSE)</f>
        <v>-</v>
      </c>
      <c r="AI12" s="11"/>
    </row>
    <row r="13" spans="1:47" ht="15">
      <c r="C13" s="12"/>
      <c r="D13"/>
      <c r="S13" s="124" t="s">
        <v>152</v>
      </c>
      <c r="V13" s="124" t="s">
        <v>150</v>
      </c>
      <c r="AI13" s="124" t="s">
        <v>151</v>
      </c>
    </row>
    <row r="14" spans="1:47" s="112" customFormat="1" ht="13.9" customHeight="1" thickBot="1">
      <c r="A14" s="297" t="s">
        <v>24</v>
      </c>
      <c r="B14" s="299" t="s">
        <v>384</v>
      </c>
      <c r="C14" s="111"/>
      <c r="D14" s="104"/>
      <c r="E14" s="101"/>
      <c r="F14" s="110" t="s">
        <v>53</v>
      </c>
      <c r="G14" s="109" t="s">
        <v>14</v>
      </c>
      <c r="H14" s="21" t="s">
        <v>15</v>
      </c>
      <c r="I14" s="22" t="s">
        <v>16</v>
      </c>
      <c r="J14" s="23" t="s">
        <v>17</v>
      </c>
      <c r="K14" s="24" t="s">
        <v>18</v>
      </c>
      <c r="L14" s="25" t="s">
        <v>19</v>
      </c>
      <c r="M14" s="26" t="s">
        <v>20</v>
      </c>
      <c r="N14" s="29" t="s">
        <v>21</v>
      </c>
      <c r="O14" s="27" t="s">
        <v>22</v>
      </c>
      <c r="P14" s="31" t="s">
        <v>23</v>
      </c>
      <c r="Q14" s="108" t="s">
        <v>29</v>
      </c>
      <c r="R14" s="101"/>
      <c r="S14" s="110" t="s">
        <v>53</v>
      </c>
      <c r="T14" s="110" t="s">
        <v>94</v>
      </c>
      <c r="U14" s="101"/>
      <c r="V14" s="110" t="s">
        <v>53</v>
      </c>
      <c r="W14" s="109" t="s">
        <v>14</v>
      </c>
      <c r="X14" s="21" t="s">
        <v>15</v>
      </c>
      <c r="Y14" s="22" t="s">
        <v>16</v>
      </c>
      <c r="Z14" s="23" t="s">
        <v>17</v>
      </c>
      <c r="AA14" s="24" t="s">
        <v>18</v>
      </c>
      <c r="AB14" s="25" t="s">
        <v>19</v>
      </c>
      <c r="AC14" s="26" t="s">
        <v>20</v>
      </c>
      <c r="AD14" s="29" t="s">
        <v>21</v>
      </c>
      <c r="AE14" s="27" t="s">
        <v>22</v>
      </c>
      <c r="AF14" s="31" t="s">
        <v>23</v>
      </c>
      <c r="AG14" s="108" t="s">
        <v>29</v>
      </c>
      <c r="AH14" s="101"/>
      <c r="AI14" s="110" t="s">
        <v>53</v>
      </c>
      <c r="AJ14" s="109" t="s">
        <v>5</v>
      </c>
      <c r="AK14" s="21" t="s">
        <v>6</v>
      </c>
      <c r="AL14" s="22" t="s">
        <v>7</v>
      </c>
      <c r="AM14" s="23" t="s">
        <v>8</v>
      </c>
      <c r="AN14" s="24" t="s">
        <v>9</v>
      </c>
      <c r="AO14" s="25" t="s">
        <v>116</v>
      </c>
      <c r="AP14" s="26" t="s">
        <v>117</v>
      </c>
      <c r="AQ14" s="29" t="s">
        <v>118</v>
      </c>
      <c r="AR14" s="27" t="s">
        <v>119</v>
      </c>
      <c r="AS14" s="31" t="s">
        <v>120</v>
      </c>
      <c r="AT14" s="108" t="s">
        <v>29</v>
      </c>
      <c r="AU14" s="108" t="s">
        <v>47</v>
      </c>
    </row>
    <row r="15" spans="1:47" s="112" customFormat="1" ht="14.25" customHeight="1">
      <c r="A15" s="298"/>
      <c r="B15" s="300"/>
      <c r="C15" s="107" t="s">
        <v>383</v>
      </c>
      <c r="D15" s="104"/>
      <c r="E15" s="101"/>
      <c r="F15" s="103" t="s">
        <v>205</v>
      </c>
      <c r="G15" s="34"/>
      <c r="H15" s="34"/>
      <c r="I15" s="34"/>
      <c r="J15" s="34"/>
      <c r="K15" s="34"/>
      <c r="L15" s="34"/>
      <c r="M15" s="34"/>
      <c r="N15" s="34"/>
      <c r="O15" s="34"/>
      <c r="P15" s="34"/>
      <c r="Q15" s="35">
        <f t="shared" ref="Q15:Q34" si="1">SUM(G15:P15)</f>
        <v>0</v>
      </c>
      <c r="R15" s="101"/>
      <c r="S15" s="103"/>
      <c r="T15" s="34"/>
      <c r="U15" s="101"/>
      <c r="V15" s="103"/>
      <c r="W15" s="34"/>
      <c r="X15" s="34"/>
      <c r="Y15" s="34"/>
      <c r="Z15" s="34"/>
      <c r="AA15" s="34"/>
      <c r="AB15" s="34"/>
      <c r="AC15" s="34"/>
      <c r="AD15" s="34"/>
      <c r="AE15" s="34"/>
      <c r="AF15" s="34"/>
      <c r="AG15" s="35">
        <f t="shared" ref="AG15:AG33" si="2">SUM(W15:AF15)</f>
        <v>0</v>
      </c>
      <c r="AH15" s="101"/>
      <c r="AI15" s="103"/>
      <c r="AJ15" s="34"/>
      <c r="AK15" s="34"/>
      <c r="AL15" s="34"/>
      <c r="AM15" s="34"/>
      <c r="AN15" s="34"/>
      <c r="AO15" s="34"/>
      <c r="AP15" s="34"/>
      <c r="AQ15" s="34"/>
      <c r="AR15" s="34"/>
      <c r="AS15" s="34"/>
      <c r="AT15" s="35">
        <f t="shared" ref="AT15:AT33" si="3">SUM(AJ15:AS15)</f>
        <v>0</v>
      </c>
      <c r="AU15" s="103"/>
    </row>
    <row r="16" spans="1:47" s="112" customFormat="1" ht="14.25">
      <c r="A16" s="298"/>
      <c r="B16" s="300"/>
      <c r="C16" s="105" t="s">
        <v>554</v>
      </c>
      <c r="D16" s="104"/>
      <c r="E16" s="101"/>
      <c r="F16" s="103" t="s">
        <v>105</v>
      </c>
      <c r="G16" s="150"/>
      <c r="H16" s="151"/>
      <c r="I16" s="151"/>
      <c r="J16" s="151"/>
      <c r="K16" s="151"/>
      <c r="L16" s="151"/>
      <c r="M16" s="151"/>
      <c r="N16" s="151"/>
      <c r="O16" s="151"/>
      <c r="P16" s="151"/>
      <c r="Q16" s="35">
        <f t="shared" si="1"/>
        <v>0</v>
      </c>
      <c r="R16" s="101"/>
      <c r="S16" s="103" t="str">
        <f ca="1">$X$12</f>
        <v>-</v>
      </c>
      <c r="T16" s="34"/>
      <c r="U16" s="101"/>
      <c r="V16" s="103" t="str">
        <f ca="1">$X$12</f>
        <v>-</v>
      </c>
      <c r="W16" s="150"/>
      <c r="X16" s="151"/>
      <c r="Y16" s="151"/>
      <c r="Z16" s="151"/>
      <c r="AA16" s="151"/>
      <c r="AB16" s="151"/>
      <c r="AC16" s="151"/>
      <c r="AD16" s="151"/>
      <c r="AE16" s="151"/>
      <c r="AF16" s="151"/>
      <c r="AG16" s="35">
        <f t="shared" si="2"/>
        <v>0</v>
      </c>
      <c r="AH16" s="101"/>
      <c r="AI16" s="103" t="str">
        <f ca="1">$X$12</f>
        <v>-</v>
      </c>
      <c r="AJ16" s="150"/>
      <c r="AK16" s="151"/>
      <c r="AL16" s="151"/>
      <c r="AM16" s="151"/>
      <c r="AN16" s="151"/>
      <c r="AO16" s="151"/>
      <c r="AP16" s="151"/>
      <c r="AQ16" s="151"/>
      <c r="AR16" s="151"/>
      <c r="AS16" s="151"/>
      <c r="AT16" s="35">
        <f t="shared" si="3"/>
        <v>0</v>
      </c>
      <c r="AU16" s="103" t="str">
        <f>IF(ABS(AG16-AT16)&lt;0.01,"OK","Error")</f>
        <v>OK</v>
      </c>
    </row>
    <row r="17" spans="1:47" s="112" customFormat="1" ht="14.25">
      <c r="A17" s="298"/>
      <c r="B17" s="300"/>
      <c r="C17" s="302" t="s">
        <v>115</v>
      </c>
      <c r="D17" s="104" t="s">
        <v>206</v>
      </c>
      <c r="E17" s="101"/>
      <c r="F17" s="103" t="s">
        <v>105</v>
      </c>
      <c r="G17" s="150"/>
      <c r="H17" s="151"/>
      <c r="I17" s="151"/>
      <c r="J17" s="151"/>
      <c r="K17" s="151"/>
      <c r="L17" s="151"/>
      <c r="M17" s="151"/>
      <c r="N17" s="151"/>
      <c r="O17" s="151"/>
      <c r="P17" s="151"/>
      <c r="Q17" s="35">
        <f t="shared" si="1"/>
        <v>0</v>
      </c>
      <c r="R17" s="101"/>
      <c r="S17" s="103" t="str">
        <f t="shared" ref="S17:S34" ca="1" si="4">$X$12</f>
        <v>-</v>
      </c>
      <c r="T17" s="106"/>
      <c r="U17" s="101"/>
      <c r="V17" s="103" t="str">
        <f t="shared" ref="V17:V34" ca="1" si="5">$X$12</f>
        <v>-</v>
      </c>
      <c r="W17" s="150"/>
      <c r="X17" s="151"/>
      <c r="Y17" s="151"/>
      <c r="Z17" s="151"/>
      <c r="AA17" s="151"/>
      <c r="AB17" s="151"/>
      <c r="AC17" s="151"/>
      <c r="AD17" s="151"/>
      <c r="AE17" s="151"/>
      <c r="AF17" s="151"/>
      <c r="AG17" s="35">
        <f t="shared" si="2"/>
        <v>0</v>
      </c>
      <c r="AH17" s="101"/>
      <c r="AI17" s="103" t="str">
        <f t="shared" ref="AI17:AI34" ca="1" si="6">$X$12</f>
        <v>-</v>
      </c>
      <c r="AJ17" s="150"/>
      <c r="AK17" s="151"/>
      <c r="AL17" s="151"/>
      <c r="AM17" s="151"/>
      <c r="AN17" s="151"/>
      <c r="AO17" s="151"/>
      <c r="AP17" s="151"/>
      <c r="AQ17" s="151"/>
      <c r="AR17" s="151"/>
      <c r="AS17" s="151"/>
      <c r="AT17" s="35">
        <f t="shared" si="3"/>
        <v>0</v>
      </c>
      <c r="AU17" s="103" t="str">
        <f t="shared" ref="AU17:AU34" si="7">IF(ABS(AG17-AT17)&lt;0.01,"OK","Error")</f>
        <v>OK</v>
      </c>
    </row>
    <row r="18" spans="1:47" s="112" customFormat="1" ht="14.25">
      <c r="A18" s="298"/>
      <c r="B18" s="300"/>
      <c r="C18" s="302"/>
      <c r="D18" s="104" t="s">
        <v>207</v>
      </c>
      <c r="E18" s="101"/>
      <c r="F18" s="103" t="s">
        <v>105</v>
      </c>
      <c r="G18" s="150"/>
      <c r="H18" s="151"/>
      <c r="I18" s="151"/>
      <c r="J18" s="151"/>
      <c r="K18" s="151"/>
      <c r="L18" s="151"/>
      <c r="M18" s="151"/>
      <c r="N18" s="151"/>
      <c r="O18" s="151"/>
      <c r="P18" s="151"/>
      <c r="Q18" s="35">
        <f t="shared" si="1"/>
        <v>0</v>
      </c>
      <c r="R18" s="101"/>
      <c r="S18" s="103" t="str">
        <f t="shared" ca="1" si="4"/>
        <v>-</v>
      </c>
      <c r="T18" s="106"/>
      <c r="U18" s="101"/>
      <c r="V18" s="103" t="str">
        <f t="shared" ca="1" si="5"/>
        <v>-</v>
      </c>
      <c r="W18" s="150"/>
      <c r="X18" s="151"/>
      <c r="Y18" s="151"/>
      <c r="Z18" s="151"/>
      <c r="AA18" s="151"/>
      <c r="AB18" s="151"/>
      <c r="AC18" s="151"/>
      <c r="AD18" s="151"/>
      <c r="AE18" s="151"/>
      <c r="AF18" s="151"/>
      <c r="AG18" s="35">
        <f t="shared" si="2"/>
        <v>0</v>
      </c>
      <c r="AH18" s="101"/>
      <c r="AI18" s="103" t="str">
        <f t="shared" ca="1" si="6"/>
        <v>-</v>
      </c>
      <c r="AJ18" s="150"/>
      <c r="AK18" s="151"/>
      <c r="AL18" s="151"/>
      <c r="AM18" s="151"/>
      <c r="AN18" s="151"/>
      <c r="AO18" s="151"/>
      <c r="AP18" s="151"/>
      <c r="AQ18" s="151"/>
      <c r="AR18" s="151"/>
      <c r="AS18" s="151"/>
      <c r="AT18" s="35">
        <f t="shared" si="3"/>
        <v>0</v>
      </c>
      <c r="AU18" s="103" t="str">
        <f t="shared" si="7"/>
        <v>OK</v>
      </c>
    </row>
    <row r="19" spans="1:47" s="112" customFormat="1" ht="14.25">
      <c r="A19" s="298"/>
      <c r="B19" s="300"/>
      <c r="C19" s="302"/>
      <c r="D19" s="104" t="s">
        <v>3</v>
      </c>
      <c r="E19" s="101"/>
      <c r="F19" s="103" t="s">
        <v>105</v>
      </c>
      <c r="G19" s="150"/>
      <c r="H19" s="151"/>
      <c r="I19" s="151"/>
      <c r="J19" s="151"/>
      <c r="K19" s="151"/>
      <c r="L19" s="151"/>
      <c r="M19" s="151"/>
      <c r="N19" s="151"/>
      <c r="O19" s="151"/>
      <c r="P19" s="151"/>
      <c r="Q19" s="35">
        <f t="shared" si="1"/>
        <v>0</v>
      </c>
      <c r="R19" s="101"/>
      <c r="S19" s="103" t="str">
        <f t="shared" ca="1" si="4"/>
        <v>-</v>
      </c>
      <c r="T19" s="34"/>
      <c r="U19" s="101"/>
      <c r="V19" s="103" t="str">
        <f t="shared" ca="1" si="5"/>
        <v>-</v>
      </c>
      <c r="W19" s="150"/>
      <c r="X19" s="151"/>
      <c r="Y19" s="151"/>
      <c r="Z19" s="151"/>
      <c r="AA19" s="151"/>
      <c r="AB19" s="151"/>
      <c r="AC19" s="151"/>
      <c r="AD19" s="151"/>
      <c r="AE19" s="151"/>
      <c r="AF19" s="151"/>
      <c r="AG19" s="35">
        <f t="shared" si="2"/>
        <v>0</v>
      </c>
      <c r="AH19" s="101"/>
      <c r="AI19" s="103" t="str">
        <f t="shared" ca="1" si="6"/>
        <v>-</v>
      </c>
      <c r="AJ19" s="150"/>
      <c r="AK19" s="151"/>
      <c r="AL19" s="151"/>
      <c r="AM19" s="151"/>
      <c r="AN19" s="151"/>
      <c r="AO19" s="151"/>
      <c r="AP19" s="151"/>
      <c r="AQ19" s="151"/>
      <c r="AR19" s="151"/>
      <c r="AS19" s="151"/>
      <c r="AT19" s="35">
        <f t="shared" si="3"/>
        <v>0</v>
      </c>
      <c r="AU19" s="103" t="str">
        <f t="shared" si="7"/>
        <v>OK</v>
      </c>
    </row>
    <row r="20" spans="1:47" s="112" customFormat="1" ht="14.25">
      <c r="A20" s="298"/>
      <c r="B20" s="300"/>
      <c r="C20" s="302"/>
      <c r="D20" s="104" t="s">
        <v>114</v>
      </c>
      <c r="E20" s="101"/>
      <c r="F20" s="103" t="s">
        <v>105</v>
      </c>
      <c r="G20" s="150"/>
      <c r="H20" s="151"/>
      <c r="I20" s="151"/>
      <c r="J20" s="151"/>
      <c r="K20" s="151"/>
      <c r="L20" s="151"/>
      <c r="M20" s="151"/>
      <c r="N20" s="151"/>
      <c r="O20" s="151"/>
      <c r="P20" s="151"/>
      <c r="Q20" s="35">
        <f t="shared" si="1"/>
        <v>0</v>
      </c>
      <c r="R20" s="101"/>
      <c r="S20" s="103" t="str">
        <f t="shared" ca="1" si="4"/>
        <v>-</v>
      </c>
      <c r="T20" s="106"/>
      <c r="U20" s="101"/>
      <c r="V20" s="103" t="str">
        <f t="shared" ca="1" si="5"/>
        <v>-</v>
      </c>
      <c r="W20" s="150"/>
      <c r="X20" s="151"/>
      <c r="Y20" s="151"/>
      <c r="Z20" s="151"/>
      <c r="AA20" s="151"/>
      <c r="AB20" s="151"/>
      <c r="AC20" s="151"/>
      <c r="AD20" s="151"/>
      <c r="AE20" s="151"/>
      <c r="AF20" s="151"/>
      <c r="AG20" s="35">
        <f t="shared" si="2"/>
        <v>0</v>
      </c>
      <c r="AH20" s="101"/>
      <c r="AI20" s="103" t="str">
        <f t="shared" ca="1" si="6"/>
        <v>-</v>
      </c>
      <c r="AJ20" s="150"/>
      <c r="AK20" s="151"/>
      <c r="AL20" s="151"/>
      <c r="AM20" s="151"/>
      <c r="AN20" s="151"/>
      <c r="AO20" s="151"/>
      <c r="AP20" s="151"/>
      <c r="AQ20" s="151"/>
      <c r="AR20" s="151"/>
      <c r="AS20" s="151"/>
      <c r="AT20" s="35">
        <f t="shared" si="3"/>
        <v>0</v>
      </c>
      <c r="AU20" s="103" t="str">
        <f t="shared" si="7"/>
        <v>OK</v>
      </c>
    </row>
    <row r="21" spans="1:47" s="112" customFormat="1" ht="14.25">
      <c r="A21" s="298"/>
      <c r="B21" s="300"/>
      <c r="C21" s="302"/>
      <c r="D21" s="104" t="s">
        <v>104</v>
      </c>
      <c r="E21" s="101"/>
      <c r="F21" s="103" t="s">
        <v>105</v>
      </c>
      <c r="G21" s="34"/>
      <c r="H21" s="34"/>
      <c r="I21" s="34"/>
      <c r="J21" s="34"/>
      <c r="K21" s="34"/>
      <c r="L21" s="34"/>
      <c r="M21" s="34"/>
      <c r="N21" s="34"/>
      <c r="O21" s="34"/>
      <c r="P21" s="34"/>
      <c r="Q21" s="35">
        <f t="shared" si="1"/>
        <v>0</v>
      </c>
      <c r="R21" s="101"/>
      <c r="S21" s="103" t="str">
        <f t="shared" ca="1" si="4"/>
        <v>-</v>
      </c>
      <c r="T21" s="34"/>
      <c r="U21" s="101"/>
      <c r="V21" s="103" t="str">
        <f t="shared" ca="1" si="5"/>
        <v>-</v>
      </c>
      <c r="W21" s="34"/>
      <c r="X21" s="34"/>
      <c r="Y21" s="34"/>
      <c r="Z21" s="34"/>
      <c r="AA21" s="34"/>
      <c r="AB21" s="34"/>
      <c r="AC21" s="34"/>
      <c r="AD21" s="34"/>
      <c r="AE21" s="34"/>
      <c r="AF21" s="34"/>
      <c r="AG21" s="35">
        <f t="shared" si="2"/>
        <v>0</v>
      </c>
      <c r="AH21" s="101"/>
      <c r="AI21" s="103" t="str">
        <f t="shared" ca="1" si="6"/>
        <v>-</v>
      </c>
      <c r="AJ21" s="34"/>
      <c r="AK21" s="34"/>
      <c r="AL21" s="34"/>
      <c r="AM21" s="34"/>
      <c r="AN21" s="34"/>
      <c r="AO21" s="34"/>
      <c r="AP21" s="34"/>
      <c r="AQ21" s="34"/>
      <c r="AR21" s="34"/>
      <c r="AS21" s="34"/>
      <c r="AT21" s="35">
        <f t="shared" si="3"/>
        <v>0</v>
      </c>
      <c r="AU21" s="103" t="str">
        <f t="shared" si="7"/>
        <v>OK</v>
      </c>
    </row>
    <row r="22" spans="1:47" s="112" customFormat="1" ht="14.25">
      <c r="A22" s="298"/>
      <c r="B22" s="300"/>
      <c r="C22" s="302"/>
      <c r="D22" s="104" t="s">
        <v>113</v>
      </c>
      <c r="E22" s="101"/>
      <c r="F22" s="103" t="s">
        <v>105</v>
      </c>
      <c r="G22" s="150"/>
      <c r="H22" s="151"/>
      <c r="I22" s="151"/>
      <c r="J22" s="151"/>
      <c r="K22" s="151"/>
      <c r="L22" s="151"/>
      <c r="M22" s="151"/>
      <c r="N22" s="151"/>
      <c r="O22" s="151"/>
      <c r="P22" s="151"/>
      <c r="Q22" s="35">
        <f t="shared" si="1"/>
        <v>0</v>
      </c>
      <c r="R22" s="101"/>
      <c r="S22" s="103" t="str">
        <f t="shared" ca="1" si="4"/>
        <v>-</v>
      </c>
      <c r="T22" s="106"/>
      <c r="U22" s="101"/>
      <c r="V22" s="103" t="str">
        <f t="shared" ca="1" si="5"/>
        <v>-</v>
      </c>
      <c r="W22" s="150"/>
      <c r="X22" s="151"/>
      <c r="Y22" s="151"/>
      <c r="Z22" s="151"/>
      <c r="AA22" s="151"/>
      <c r="AB22" s="151"/>
      <c r="AC22" s="151"/>
      <c r="AD22" s="151"/>
      <c r="AE22" s="151"/>
      <c r="AF22" s="151"/>
      <c r="AG22" s="35">
        <f t="shared" si="2"/>
        <v>0</v>
      </c>
      <c r="AH22" s="101"/>
      <c r="AI22" s="103" t="str">
        <f t="shared" ca="1" si="6"/>
        <v>-</v>
      </c>
      <c r="AJ22" s="150"/>
      <c r="AK22" s="151"/>
      <c r="AL22" s="151"/>
      <c r="AM22" s="151"/>
      <c r="AN22" s="151"/>
      <c r="AO22" s="151"/>
      <c r="AP22" s="151"/>
      <c r="AQ22" s="151"/>
      <c r="AR22" s="151"/>
      <c r="AS22" s="151"/>
      <c r="AT22" s="35">
        <f t="shared" si="3"/>
        <v>0</v>
      </c>
      <c r="AU22" s="103" t="str">
        <f t="shared" si="7"/>
        <v>OK</v>
      </c>
    </row>
    <row r="23" spans="1:47" s="112" customFormat="1" ht="14.25">
      <c r="A23" s="298"/>
      <c r="B23" s="300"/>
      <c r="C23" s="302"/>
      <c r="D23" s="104" t="s">
        <v>389</v>
      </c>
      <c r="E23" s="101"/>
      <c r="F23" s="103" t="s">
        <v>105</v>
      </c>
      <c r="G23" s="150"/>
      <c r="H23" s="151"/>
      <c r="I23" s="151"/>
      <c r="J23" s="151"/>
      <c r="K23" s="151"/>
      <c r="L23" s="151"/>
      <c r="M23" s="151"/>
      <c r="N23" s="151"/>
      <c r="O23" s="151"/>
      <c r="P23" s="151"/>
      <c r="Q23" s="35">
        <f t="shared" si="1"/>
        <v>0</v>
      </c>
      <c r="R23" s="101"/>
      <c r="S23" s="103" t="str">
        <f t="shared" ca="1" si="4"/>
        <v>-</v>
      </c>
      <c r="T23" s="106"/>
      <c r="U23" s="101"/>
      <c r="V23" s="103" t="str">
        <f t="shared" ca="1" si="5"/>
        <v>-</v>
      </c>
      <c r="W23" s="150"/>
      <c r="X23" s="151"/>
      <c r="Y23" s="151"/>
      <c r="Z23" s="151"/>
      <c r="AA23" s="151"/>
      <c r="AB23" s="151"/>
      <c r="AC23" s="151"/>
      <c r="AD23" s="151"/>
      <c r="AE23" s="151"/>
      <c r="AF23" s="151"/>
      <c r="AG23" s="35">
        <f t="shared" si="2"/>
        <v>0</v>
      </c>
      <c r="AH23" s="101"/>
      <c r="AI23" s="103" t="str">
        <f t="shared" ca="1" si="6"/>
        <v>-</v>
      </c>
      <c r="AJ23" s="150"/>
      <c r="AK23" s="151"/>
      <c r="AL23" s="151"/>
      <c r="AM23" s="151"/>
      <c r="AN23" s="151"/>
      <c r="AO23" s="151"/>
      <c r="AP23" s="151"/>
      <c r="AQ23" s="151"/>
      <c r="AR23" s="151"/>
      <c r="AS23" s="151"/>
      <c r="AT23" s="35">
        <f t="shared" si="3"/>
        <v>0</v>
      </c>
      <c r="AU23" s="103" t="str">
        <f t="shared" si="7"/>
        <v>OK</v>
      </c>
    </row>
    <row r="24" spans="1:47" s="112" customFormat="1" ht="14.25">
      <c r="A24" s="298"/>
      <c r="B24" s="300"/>
      <c r="C24" s="302"/>
      <c r="D24" s="104" t="s">
        <v>112</v>
      </c>
      <c r="E24" s="101"/>
      <c r="F24" s="103" t="s">
        <v>105</v>
      </c>
      <c r="G24" s="150"/>
      <c r="H24" s="151"/>
      <c r="I24" s="151"/>
      <c r="J24" s="151"/>
      <c r="K24" s="151"/>
      <c r="L24" s="151"/>
      <c r="M24" s="151"/>
      <c r="N24" s="151"/>
      <c r="O24" s="151"/>
      <c r="P24" s="151"/>
      <c r="Q24" s="35">
        <f t="shared" si="1"/>
        <v>0</v>
      </c>
      <c r="R24" s="101"/>
      <c r="S24" s="103" t="str">
        <f t="shared" ca="1" si="4"/>
        <v>-</v>
      </c>
      <c r="T24" s="106"/>
      <c r="U24" s="101"/>
      <c r="V24" s="103" t="str">
        <f t="shared" ca="1" si="5"/>
        <v>-</v>
      </c>
      <c r="W24" s="150"/>
      <c r="X24" s="151"/>
      <c r="Y24" s="151"/>
      <c r="Z24" s="151"/>
      <c r="AA24" s="151"/>
      <c r="AB24" s="151"/>
      <c r="AC24" s="151"/>
      <c r="AD24" s="151"/>
      <c r="AE24" s="151"/>
      <c r="AF24" s="151"/>
      <c r="AG24" s="35">
        <f t="shared" si="2"/>
        <v>0</v>
      </c>
      <c r="AH24" s="101"/>
      <c r="AI24" s="103" t="str">
        <f t="shared" ca="1" si="6"/>
        <v>-</v>
      </c>
      <c r="AJ24" s="150"/>
      <c r="AK24" s="151"/>
      <c r="AL24" s="151"/>
      <c r="AM24" s="151"/>
      <c r="AN24" s="151"/>
      <c r="AO24" s="151"/>
      <c r="AP24" s="151"/>
      <c r="AQ24" s="151"/>
      <c r="AR24" s="151"/>
      <c r="AS24" s="151"/>
      <c r="AT24" s="35">
        <f t="shared" si="3"/>
        <v>0</v>
      </c>
      <c r="AU24" s="103" t="str">
        <f t="shared" si="7"/>
        <v>OK</v>
      </c>
    </row>
    <row r="25" spans="1:47" s="112" customFormat="1" ht="14.25">
      <c r="A25" s="298"/>
      <c r="B25" s="300"/>
      <c r="C25" s="302"/>
      <c r="D25" s="104" t="s">
        <v>111</v>
      </c>
      <c r="E25" s="101"/>
      <c r="F25" s="103" t="s">
        <v>105</v>
      </c>
      <c r="G25" s="150"/>
      <c r="H25" s="151"/>
      <c r="I25" s="151"/>
      <c r="J25" s="151"/>
      <c r="K25" s="151"/>
      <c r="L25" s="151"/>
      <c r="M25" s="151"/>
      <c r="N25" s="151"/>
      <c r="O25" s="151"/>
      <c r="P25" s="151"/>
      <c r="Q25" s="35">
        <f t="shared" si="1"/>
        <v>0</v>
      </c>
      <c r="R25" s="101"/>
      <c r="S25" s="103" t="str">
        <f t="shared" ca="1" si="4"/>
        <v>-</v>
      </c>
      <c r="T25" s="106"/>
      <c r="U25" s="101"/>
      <c r="V25" s="103" t="str">
        <f t="shared" ca="1" si="5"/>
        <v>-</v>
      </c>
      <c r="W25" s="150"/>
      <c r="X25" s="151"/>
      <c r="Y25" s="151"/>
      <c r="Z25" s="151"/>
      <c r="AA25" s="151"/>
      <c r="AB25" s="151"/>
      <c r="AC25" s="151"/>
      <c r="AD25" s="151"/>
      <c r="AE25" s="151"/>
      <c r="AF25" s="151"/>
      <c r="AG25" s="35">
        <f t="shared" si="2"/>
        <v>0</v>
      </c>
      <c r="AH25" s="101"/>
      <c r="AI25" s="103" t="str">
        <f t="shared" ca="1" si="6"/>
        <v>-</v>
      </c>
      <c r="AJ25" s="150"/>
      <c r="AK25" s="151"/>
      <c r="AL25" s="151"/>
      <c r="AM25" s="151"/>
      <c r="AN25" s="151"/>
      <c r="AO25" s="151"/>
      <c r="AP25" s="151"/>
      <c r="AQ25" s="151"/>
      <c r="AR25" s="151"/>
      <c r="AS25" s="151"/>
      <c r="AT25" s="35">
        <f t="shared" si="3"/>
        <v>0</v>
      </c>
      <c r="AU25" s="103" t="str">
        <f t="shared" si="7"/>
        <v>OK</v>
      </c>
    </row>
    <row r="26" spans="1:47" s="112" customFormat="1" ht="14.25">
      <c r="A26" s="298"/>
      <c r="B26" s="300"/>
      <c r="C26" s="302"/>
      <c r="D26" s="104" t="s">
        <v>390</v>
      </c>
      <c r="E26" s="101"/>
      <c r="F26" s="103" t="s">
        <v>105</v>
      </c>
      <c r="G26" s="150"/>
      <c r="H26" s="151"/>
      <c r="I26" s="151"/>
      <c r="J26" s="151"/>
      <c r="K26" s="151"/>
      <c r="L26" s="151"/>
      <c r="M26" s="151"/>
      <c r="N26" s="151"/>
      <c r="O26" s="151"/>
      <c r="P26" s="151"/>
      <c r="Q26" s="35">
        <f t="shared" si="1"/>
        <v>0</v>
      </c>
      <c r="R26" s="101"/>
      <c r="S26" s="103" t="str">
        <f t="shared" ca="1" si="4"/>
        <v>-</v>
      </c>
      <c r="T26" s="106"/>
      <c r="U26" s="101"/>
      <c r="V26" s="103" t="str">
        <f t="shared" ca="1" si="5"/>
        <v>-</v>
      </c>
      <c r="W26" s="150"/>
      <c r="X26" s="151"/>
      <c r="Y26" s="151"/>
      <c r="Z26" s="151"/>
      <c r="AA26" s="151"/>
      <c r="AB26" s="151"/>
      <c r="AC26" s="151"/>
      <c r="AD26" s="151"/>
      <c r="AE26" s="151"/>
      <c r="AF26" s="151"/>
      <c r="AG26" s="35">
        <f t="shared" si="2"/>
        <v>0</v>
      </c>
      <c r="AH26" s="101"/>
      <c r="AI26" s="103" t="str">
        <f t="shared" ca="1" si="6"/>
        <v>-</v>
      </c>
      <c r="AJ26" s="150"/>
      <c r="AK26" s="151"/>
      <c r="AL26" s="151"/>
      <c r="AM26" s="151"/>
      <c r="AN26" s="151"/>
      <c r="AO26" s="151"/>
      <c r="AP26" s="151"/>
      <c r="AQ26" s="151"/>
      <c r="AR26" s="151"/>
      <c r="AS26" s="151"/>
      <c r="AT26" s="35">
        <f t="shared" si="3"/>
        <v>0</v>
      </c>
      <c r="AU26" s="103" t="str">
        <f t="shared" si="7"/>
        <v>OK</v>
      </c>
    </row>
    <row r="27" spans="1:47" s="112" customFormat="1" ht="14.25">
      <c r="A27" s="298"/>
      <c r="B27" s="300"/>
      <c r="C27" s="302"/>
      <c r="D27" s="104" t="s">
        <v>110</v>
      </c>
      <c r="E27" s="101"/>
      <c r="F27" s="103" t="s">
        <v>105</v>
      </c>
      <c r="G27" s="150"/>
      <c r="H27" s="151"/>
      <c r="I27" s="151"/>
      <c r="J27" s="151"/>
      <c r="K27" s="151"/>
      <c r="L27" s="151"/>
      <c r="M27" s="151"/>
      <c r="N27" s="151"/>
      <c r="O27" s="151"/>
      <c r="P27" s="151"/>
      <c r="Q27" s="35">
        <f t="shared" si="1"/>
        <v>0</v>
      </c>
      <c r="R27" s="101"/>
      <c r="S27" s="103" t="str">
        <f t="shared" ca="1" si="4"/>
        <v>-</v>
      </c>
      <c r="T27" s="106"/>
      <c r="U27" s="101"/>
      <c r="V27" s="103" t="str">
        <f t="shared" ca="1" si="5"/>
        <v>-</v>
      </c>
      <c r="W27" s="150"/>
      <c r="X27" s="151"/>
      <c r="Y27" s="151"/>
      <c r="Z27" s="151"/>
      <c r="AA27" s="151"/>
      <c r="AB27" s="151"/>
      <c r="AC27" s="151"/>
      <c r="AD27" s="151"/>
      <c r="AE27" s="151"/>
      <c r="AF27" s="151"/>
      <c r="AG27" s="35">
        <f t="shared" si="2"/>
        <v>0</v>
      </c>
      <c r="AH27" s="101"/>
      <c r="AI27" s="103" t="str">
        <f t="shared" ca="1" si="6"/>
        <v>-</v>
      </c>
      <c r="AJ27" s="150"/>
      <c r="AK27" s="151"/>
      <c r="AL27" s="151"/>
      <c r="AM27" s="151"/>
      <c r="AN27" s="151"/>
      <c r="AO27" s="151"/>
      <c r="AP27" s="151"/>
      <c r="AQ27" s="151"/>
      <c r="AR27" s="151"/>
      <c r="AS27" s="151"/>
      <c r="AT27" s="35">
        <f t="shared" si="3"/>
        <v>0</v>
      </c>
      <c r="AU27" s="103" t="str">
        <f t="shared" si="7"/>
        <v>OK</v>
      </c>
    </row>
    <row r="28" spans="1:47" s="112" customFormat="1" ht="14.25">
      <c r="A28" s="298"/>
      <c r="B28" s="300"/>
      <c r="C28" s="302"/>
      <c r="D28" s="104" t="str">
        <f>'N1.1_Intervention_Definitions'!A17</f>
        <v>Indirect Intervention</v>
      </c>
      <c r="E28" s="101"/>
      <c r="F28" s="103" t="s">
        <v>105</v>
      </c>
      <c r="G28" s="150"/>
      <c r="H28" s="151"/>
      <c r="I28" s="151"/>
      <c r="J28" s="151"/>
      <c r="K28" s="151"/>
      <c r="L28" s="151"/>
      <c r="M28" s="151"/>
      <c r="N28" s="151"/>
      <c r="O28" s="151"/>
      <c r="P28" s="151"/>
      <c r="Q28" s="35">
        <f t="shared" si="1"/>
        <v>0</v>
      </c>
      <c r="R28" s="101"/>
      <c r="S28" s="103" t="str">
        <f t="shared" ca="1" si="4"/>
        <v>-</v>
      </c>
      <c r="T28" s="106"/>
      <c r="U28" s="101"/>
      <c r="V28" s="103" t="str">
        <f t="shared" ca="1" si="5"/>
        <v>-</v>
      </c>
      <c r="W28" s="150"/>
      <c r="X28" s="151"/>
      <c r="Y28" s="151"/>
      <c r="Z28" s="151"/>
      <c r="AA28" s="151"/>
      <c r="AB28" s="151"/>
      <c r="AC28" s="151"/>
      <c r="AD28" s="151"/>
      <c r="AE28" s="151"/>
      <c r="AF28" s="151"/>
      <c r="AG28" s="35">
        <f t="shared" si="2"/>
        <v>0</v>
      </c>
      <c r="AH28" s="101"/>
      <c r="AI28" s="103" t="str">
        <f t="shared" ca="1" si="6"/>
        <v>-</v>
      </c>
      <c r="AJ28" s="150"/>
      <c r="AK28" s="151"/>
      <c r="AL28" s="151"/>
      <c r="AM28" s="151"/>
      <c r="AN28" s="151"/>
      <c r="AO28" s="151"/>
      <c r="AP28" s="151"/>
      <c r="AQ28" s="151"/>
      <c r="AR28" s="151"/>
      <c r="AS28" s="151"/>
      <c r="AT28" s="35">
        <f t="shared" si="3"/>
        <v>0</v>
      </c>
      <c r="AU28" s="103" t="str">
        <f t="shared" si="7"/>
        <v>OK</v>
      </c>
    </row>
    <row r="29" spans="1:47" s="112" customFormat="1" ht="14.25">
      <c r="A29" s="298"/>
      <c r="B29" s="300"/>
      <c r="C29" s="302"/>
      <c r="D29" s="104" t="s">
        <v>109</v>
      </c>
      <c r="E29" s="101"/>
      <c r="F29" s="103" t="s">
        <v>105</v>
      </c>
      <c r="G29" s="34"/>
      <c r="H29" s="34"/>
      <c r="I29" s="34"/>
      <c r="J29" s="34"/>
      <c r="K29" s="34"/>
      <c r="L29" s="34"/>
      <c r="M29" s="34"/>
      <c r="N29" s="34"/>
      <c r="O29" s="34"/>
      <c r="P29" s="34"/>
      <c r="Q29" s="35">
        <f t="shared" si="1"/>
        <v>0</v>
      </c>
      <c r="R29" s="101"/>
      <c r="S29" s="103" t="str">
        <f t="shared" ca="1" si="4"/>
        <v>-</v>
      </c>
      <c r="T29" s="34"/>
      <c r="U29" s="101"/>
      <c r="V29" s="103" t="str">
        <f t="shared" ca="1" si="5"/>
        <v>-</v>
      </c>
      <c r="W29" s="34"/>
      <c r="X29" s="34"/>
      <c r="Y29" s="34"/>
      <c r="Z29" s="34"/>
      <c r="AA29" s="34"/>
      <c r="AB29" s="34"/>
      <c r="AC29" s="34"/>
      <c r="AD29" s="34"/>
      <c r="AE29" s="34"/>
      <c r="AF29" s="34"/>
      <c r="AG29" s="35">
        <f t="shared" si="2"/>
        <v>0</v>
      </c>
      <c r="AH29" s="101"/>
      <c r="AI29" s="103" t="str">
        <f t="shared" ca="1" si="6"/>
        <v>-</v>
      </c>
      <c r="AJ29" s="34"/>
      <c r="AK29" s="34"/>
      <c r="AL29" s="34"/>
      <c r="AM29" s="34"/>
      <c r="AN29" s="34"/>
      <c r="AO29" s="34"/>
      <c r="AP29" s="34"/>
      <c r="AQ29" s="34"/>
      <c r="AR29" s="34"/>
      <c r="AS29" s="34"/>
      <c r="AT29" s="35">
        <f t="shared" si="3"/>
        <v>0</v>
      </c>
      <c r="AU29" s="103" t="str">
        <f t="shared" si="7"/>
        <v>OK</v>
      </c>
    </row>
    <row r="30" spans="1:47" s="112" customFormat="1" ht="14.25">
      <c r="A30" s="298"/>
      <c r="B30" s="300"/>
      <c r="C30" s="302"/>
      <c r="D30" s="104" t="s">
        <v>108</v>
      </c>
      <c r="E30" s="101"/>
      <c r="F30" s="103" t="s">
        <v>105</v>
      </c>
      <c r="G30" s="34"/>
      <c r="H30" s="34"/>
      <c r="I30" s="34"/>
      <c r="J30" s="34"/>
      <c r="K30" s="34"/>
      <c r="L30" s="34"/>
      <c r="M30" s="34"/>
      <c r="N30" s="34"/>
      <c r="O30" s="34"/>
      <c r="P30" s="34"/>
      <c r="Q30" s="35">
        <f t="shared" si="1"/>
        <v>0</v>
      </c>
      <c r="R30" s="101"/>
      <c r="S30" s="103" t="str">
        <f t="shared" ca="1" si="4"/>
        <v>-</v>
      </c>
      <c r="T30" s="34"/>
      <c r="U30" s="101"/>
      <c r="V30" s="103" t="str">
        <f t="shared" ca="1" si="5"/>
        <v>-</v>
      </c>
      <c r="W30" s="34"/>
      <c r="X30" s="34"/>
      <c r="Y30" s="34"/>
      <c r="Z30" s="34"/>
      <c r="AA30" s="34"/>
      <c r="AB30" s="34"/>
      <c r="AC30" s="34"/>
      <c r="AD30" s="34"/>
      <c r="AE30" s="34"/>
      <c r="AF30" s="34"/>
      <c r="AG30" s="35">
        <f t="shared" si="2"/>
        <v>0</v>
      </c>
      <c r="AH30" s="101"/>
      <c r="AI30" s="103" t="str">
        <f t="shared" ca="1" si="6"/>
        <v>-</v>
      </c>
      <c r="AJ30" s="34"/>
      <c r="AK30" s="34"/>
      <c r="AL30" s="34"/>
      <c r="AM30" s="34"/>
      <c r="AN30" s="34"/>
      <c r="AO30" s="34"/>
      <c r="AP30" s="34"/>
      <c r="AQ30" s="34"/>
      <c r="AR30" s="34"/>
      <c r="AS30" s="34"/>
      <c r="AT30" s="35">
        <f t="shared" si="3"/>
        <v>0</v>
      </c>
      <c r="AU30" s="103" t="str">
        <f t="shared" si="7"/>
        <v>OK</v>
      </c>
    </row>
    <row r="31" spans="1:47" s="112" customFormat="1" ht="14.25">
      <c r="A31" s="298"/>
      <c r="B31" s="300"/>
      <c r="C31" s="302"/>
      <c r="D31" s="104" t="s">
        <v>58</v>
      </c>
      <c r="E31" s="101"/>
      <c r="F31" s="103" t="s">
        <v>105</v>
      </c>
      <c r="G31" s="34"/>
      <c r="H31" s="34"/>
      <c r="I31" s="34"/>
      <c r="J31" s="34"/>
      <c r="K31" s="34"/>
      <c r="L31" s="34"/>
      <c r="M31" s="34"/>
      <c r="N31" s="34"/>
      <c r="O31" s="34"/>
      <c r="P31" s="34"/>
      <c r="Q31" s="35">
        <f t="shared" si="1"/>
        <v>0</v>
      </c>
      <c r="R31" s="101"/>
      <c r="S31" s="103" t="str">
        <f t="shared" ca="1" si="4"/>
        <v>-</v>
      </c>
      <c r="T31" s="34"/>
      <c r="U31" s="101"/>
      <c r="V31" s="103" t="str">
        <f t="shared" ca="1" si="5"/>
        <v>-</v>
      </c>
      <c r="W31" s="34"/>
      <c r="X31" s="34"/>
      <c r="Y31" s="34"/>
      <c r="Z31" s="34"/>
      <c r="AA31" s="34"/>
      <c r="AB31" s="34"/>
      <c r="AC31" s="34"/>
      <c r="AD31" s="34"/>
      <c r="AE31" s="34"/>
      <c r="AF31" s="34"/>
      <c r="AG31" s="35">
        <f t="shared" si="2"/>
        <v>0</v>
      </c>
      <c r="AH31" s="101"/>
      <c r="AI31" s="103" t="str">
        <f t="shared" ca="1" si="6"/>
        <v>-</v>
      </c>
      <c r="AJ31" s="34"/>
      <c r="AK31" s="34"/>
      <c r="AL31" s="34"/>
      <c r="AM31" s="34"/>
      <c r="AN31" s="34"/>
      <c r="AO31" s="34"/>
      <c r="AP31" s="34"/>
      <c r="AQ31" s="34"/>
      <c r="AR31" s="34"/>
      <c r="AS31" s="34"/>
      <c r="AT31" s="35">
        <f t="shared" si="3"/>
        <v>0</v>
      </c>
      <c r="AU31" s="103" t="str">
        <f t="shared" si="7"/>
        <v>OK</v>
      </c>
    </row>
    <row r="32" spans="1:47" s="112" customFormat="1" ht="14.25">
      <c r="A32" s="298"/>
      <c r="B32" s="300"/>
      <c r="C32" s="302"/>
      <c r="D32" s="104" t="s">
        <v>107</v>
      </c>
      <c r="E32" s="101"/>
      <c r="F32" s="103" t="s">
        <v>105</v>
      </c>
      <c r="G32" s="34"/>
      <c r="H32" s="34"/>
      <c r="I32" s="34"/>
      <c r="J32" s="34"/>
      <c r="K32" s="34"/>
      <c r="L32" s="34"/>
      <c r="M32" s="34"/>
      <c r="N32" s="34"/>
      <c r="O32" s="34"/>
      <c r="P32" s="34"/>
      <c r="Q32" s="35">
        <f t="shared" si="1"/>
        <v>0</v>
      </c>
      <c r="R32" s="101"/>
      <c r="S32" s="103" t="str">
        <f t="shared" ca="1" si="4"/>
        <v>-</v>
      </c>
      <c r="T32" s="34"/>
      <c r="U32" s="101"/>
      <c r="V32" s="103" t="str">
        <f t="shared" ca="1" si="5"/>
        <v>-</v>
      </c>
      <c r="W32" s="34"/>
      <c r="X32" s="34"/>
      <c r="Y32" s="34"/>
      <c r="Z32" s="34"/>
      <c r="AA32" s="34"/>
      <c r="AB32" s="34"/>
      <c r="AC32" s="34"/>
      <c r="AD32" s="34"/>
      <c r="AE32" s="34"/>
      <c r="AF32" s="34"/>
      <c r="AG32" s="35">
        <f t="shared" si="2"/>
        <v>0</v>
      </c>
      <c r="AH32" s="101"/>
      <c r="AI32" s="103" t="str">
        <f t="shared" ca="1" si="6"/>
        <v>-</v>
      </c>
      <c r="AJ32" s="34"/>
      <c r="AK32" s="34"/>
      <c r="AL32" s="34"/>
      <c r="AM32" s="34"/>
      <c r="AN32" s="34"/>
      <c r="AO32" s="34"/>
      <c r="AP32" s="34"/>
      <c r="AQ32" s="34"/>
      <c r="AR32" s="34"/>
      <c r="AS32" s="34"/>
      <c r="AT32" s="35">
        <f t="shared" si="3"/>
        <v>0</v>
      </c>
      <c r="AU32" s="103" t="str">
        <f t="shared" si="7"/>
        <v>OK</v>
      </c>
    </row>
    <row r="33" spans="1:47" s="112" customFormat="1" ht="14.25">
      <c r="A33" s="298"/>
      <c r="B33" s="300"/>
      <c r="C33" s="302"/>
      <c r="D33" s="104" t="s">
        <v>106</v>
      </c>
      <c r="E33" s="101"/>
      <c r="F33" s="103" t="s">
        <v>105</v>
      </c>
      <c r="G33" s="150"/>
      <c r="H33" s="151"/>
      <c r="I33" s="151"/>
      <c r="J33" s="151"/>
      <c r="K33" s="151"/>
      <c r="L33" s="151"/>
      <c r="M33" s="151"/>
      <c r="N33" s="151"/>
      <c r="O33" s="151"/>
      <c r="P33" s="151"/>
      <c r="Q33" s="35">
        <f t="shared" si="1"/>
        <v>0</v>
      </c>
      <c r="R33" s="101"/>
      <c r="S33" s="103" t="str">
        <f t="shared" ca="1" si="4"/>
        <v>-</v>
      </c>
      <c r="T33" s="106"/>
      <c r="U33" s="101"/>
      <c r="V33" s="103" t="str">
        <f t="shared" ca="1" si="5"/>
        <v>-</v>
      </c>
      <c r="W33" s="150"/>
      <c r="X33" s="151"/>
      <c r="Y33" s="151"/>
      <c r="Z33" s="151"/>
      <c r="AA33" s="151"/>
      <c r="AB33" s="151"/>
      <c r="AC33" s="151"/>
      <c r="AD33" s="151"/>
      <c r="AE33" s="151"/>
      <c r="AF33" s="151"/>
      <c r="AG33" s="35">
        <f t="shared" si="2"/>
        <v>0</v>
      </c>
      <c r="AH33" s="101"/>
      <c r="AI33" s="103" t="str">
        <f t="shared" ca="1" si="6"/>
        <v>-</v>
      </c>
      <c r="AJ33" s="150"/>
      <c r="AK33" s="151"/>
      <c r="AL33" s="151"/>
      <c r="AM33" s="151"/>
      <c r="AN33" s="151"/>
      <c r="AO33" s="151"/>
      <c r="AP33" s="151"/>
      <c r="AQ33" s="151"/>
      <c r="AR33" s="151"/>
      <c r="AS33" s="151"/>
      <c r="AT33" s="35">
        <f t="shared" si="3"/>
        <v>0</v>
      </c>
      <c r="AU33" s="103" t="str">
        <f t="shared" si="7"/>
        <v>OK</v>
      </c>
    </row>
    <row r="34" spans="1:47" s="112" customFormat="1" ht="14.25">
      <c r="A34" s="298"/>
      <c r="B34" s="301"/>
      <c r="C34" s="105" t="s">
        <v>393</v>
      </c>
      <c r="D34" s="104"/>
      <c r="E34" s="101"/>
      <c r="F34" s="103" t="s">
        <v>105</v>
      </c>
      <c r="G34" s="35">
        <f t="shared" ref="G34:P34" si="8">SUM(G16:G33)</f>
        <v>0</v>
      </c>
      <c r="H34" s="35">
        <f t="shared" si="8"/>
        <v>0</v>
      </c>
      <c r="I34" s="35">
        <f t="shared" si="8"/>
        <v>0</v>
      </c>
      <c r="J34" s="35">
        <f t="shared" si="8"/>
        <v>0</v>
      </c>
      <c r="K34" s="35">
        <f t="shared" si="8"/>
        <v>0</v>
      </c>
      <c r="L34" s="35">
        <f t="shared" si="8"/>
        <v>0</v>
      </c>
      <c r="M34" s="35">
        <f t="shared" si="8"/>
        <v>0</v>
      </c>
      <c r="N34" s="35">
        <f t="shared" si="8"/>
        <v>0</v>
      </c>
      <c r="O34" s="35">
        <f t="shared" si="8"/>
        <v>0</v>
      </c>
      <c r="P34" s="35">
        <f t="shared" si="8"/>
        <v>0</v>
      </c>
      <c r="Q34" s="94">
        <f t="shared" si="1"/>
        <v>0</v>
      </c>
      <c r="R34" s="101"/>
      <c r="S34" s="103" t="str">
        <f t="shared" ca="1" si="4"/>
        <v>-</v>
      </c>
      <c r="T34" s="103"/>
      <c r="U34" s="101"/>
      <c r="V34" s="103" t="str">
        <f t="shared" ca="1" si="5"/>
        <v>-</v>
      </c>
      <c r="W34" s="35">
        <f t="shared" ref="W34:AF34" si="9">SUM(W16:W33)</f>
        <v>0</v>
      </c>
      <c r="X34" s="35">
        <f t="shared" si="9"/>
        <v>0</v>
      </c>
      <c r="Y34" s="35">
        <f t="shared" si="9"/>
        <v>0</v>
      </c>
      <c r="Z34" s="35">
        <f t="shared" si="9"/>
        <v>0</v>
      </c>
      <c r="AA34" s="35">
        <f t="shared" si="9"/>
        <v>0</v>
      </c>
      <c r="AB34" s="35">
        <f t="shared" si="9"/>
        <v>0</v>
      </c>
      <c r="AC34" s="35">
        <f t="shared" si="9"/>
        <v>0</v>
      </c>
      <c r="AD34" s="35">
        <f t="shared" si="9"/>
        <v>0</v>
      </c>
      <c r="AE34" s="35">
        <f t="shared" si="9"/>
        <v>0</v>
      </c>
      <c r="AF34" s="35">
        <f t="shared" si="9"/>
        <v>0</v>
      </c>
      <c r="AG34" s="94">
        <f>SUM(W34:AF34)</f>
        <v>0</v>
      </c>
      <c r="AH34" s="101"/>
      <c r="AI34" s="103" t="str">
        <f t="shared" ca="1" si="6"/>
        <v>-</v>
      </c>
      <c r="AJ34" s="35">
        <f t="shared" ref="AJ34:AS34" si="10">SUM(AJ16:AJ33)</f>
        <v>0</v>
      </c>
      <c r="AK34" s="35">
        <f t="shared" si="10"/>
        <v>0</v>
      </c>
      <c r="AL34" s="35">
        <f t="shared" si="10"/>
        <v>0</v>
      </c>
      <c r="AM34" s="35">
        <f t="shared" si="10"/>
        <v>0</v>
      </c>
      <c r="AN34" s="35">
        <f t="shared" si="10"/>
        <v>0</v>
      </c>
      <c r="AO34" s="35">
        <f t="shared" si="10"/>
        <v>0</v>
      </c>
      <c r="AP34" s="35">
        <f t="shared" si="10"/>
        <v>0</v>
      </c>
      <c r="AQ34" s="35">
        <f t="shared" si="10"/>
        <v>0</v>
      </c>
      <c r="AR34" s="35">
        <f t="shared" si="10"/>
        <v>0</v>
      </c>
      <c r="AS34" s="35">
        <f t="shared" si="10"/>
        <v>0</v>
      </c>
      <c r="AT34" s="94">
        <f>SUM(AJ34:AS34)</f>
        <v>0</v>
      </c>
      <c r="AU34" s="103" t="str">
        <f t="shared" si="7"/>
        <v>OK</v>
      </c>
    </row>
    <row r="35" spans="1:47" ht="15" thickBot="1">
      <c r="A35" s="299" t="s">
        <v>25</v>
      </c>
      <c r="B35" s="299" t="s">
        <v>385</v>
      </c>
      <c r="C35" s="111"/>
      <c r="D35" s="104"/>
      <c r="F35" s="110" t="s">
        <v>53</v>
      </c>
      <c r="G35" s="109" t="s">
        <v>14</v>
      </c>
      <c r="H35" s="21" t="s">
        <v>15</v>
      </c>
      <c r="I35" s="22" t="s">
        <v>16</v>
      </c>
      <c r="J35" s="23" t="s">
        <v>17</v>
      </c>
      <c r="K35" s="24" t="s">
        <v>18</v>
      </c>
      <c r="L35" s="25" t="s">
        <v>19</v>
      </c>
      <c r="M35" s="26" t="s">
        <v>20</v>
      </c>
      <c r="N35" s="29" t="s">
        <v>21</v>
      </c>
      <c r="O35" s="27" t="s">
        <v>22</v>
      </c>
      <c r="P35" s="31" t="s">
        <v>23</v>
      </c>
      <c r="Q35" s="108" t="s">
        <v>29</v>
      </c>
      <c r="S35" s="110" t="s">
        <v>53</v>
      </c>
      <c r="T35" s="110" t="s">
        <v>94</v>
      </c>
      <c r="V35" s="110" t="s">
        <v>53</v>
      </c>
      <c r="W35" s="109" t="s">
        <v>14</v>
      </c>
      <c r="X35" s="21" t="s">
        <v>15</v>
      </c>
      <c r="Y35" s="22" t="s">
        <v>16</v>
      </c>
      <c r="Z35" s="23" t="s">
        <v>17</v>
      </c>
      <c r="AA35" s="24" t="s">
        <v>18</v>
      </c>
      <c r="AB35" s="25" t="s">
        <v>19</v>
      </c>
      <c r="AC35" s="26" t="s">
        <v>20</v>
      </c>
      <c r="AD35" s="29" t="s">
        <v>21</v>
      </c>
      <c r="AE35" s="27" t="s">
        <v>22</v>
      </c>
      <c r="AF35" s="31" t="s">
        <v>23</v>
      </c>
      <c r="AG35" s="108" t="s">
        <v>29</v>
      </c>
      <c r="AI35" s="110" t="s">
        <v>53</v>
      </c>
      <c r="AJ35" s="109" t="s">
        <v>5</v>
      </c>
      <c r="AK35" s="21" t="s">
        <v>6</v>
      </c>
      <c r="AL35" s="22" t="s">
        <v>7</v>
      </c>
      <c r="AM35" s="23" t="s">
        <v>8</v>
      </c>
      <c r="AN35" s="24" t="s">
        <v>9</v>
      </c>
      <c r="AO35" s="25" t="s">
        <v>116</v>
      </c>
      <c r="AP35" s="26" t="s">
        <v>117</v>
      </c>
      <c r="AQ35" s="29" t="s">
        <v>118</v>
      </c>
      <c r="AR35" s="27" t="s">
        <v>119</v>
      </c>
      <c r="AS35" s="31" t="s">
        <v>120</v>
      </c>
      <c r="AT35" s="108" t="s">
        <v>29</v>
      </c>
      <c r="AU35" s="108" t="s">
        <v>47</v>
      </c>
    </row>
    <row r="36" spans="1:47" ht="14.25">
      <c r="A36" s="300"/>
      <c r="B36" s="300"/>
      <c r="C36" s="107" t="s">
        <v>394</v>
      </c>
      <c r="D36" s="104"/>
      <c r="F36" s="103" t="s">
        <v>205</v>
      </c>
      <c r="G36" s="103"/>
      <c r="H36" s="103"/>
      <c r="I36" s="103"/>
      <c r="J36" s="103"/>
      <c r="K36" s="103"/>
      <c r="L36" s="103"/>
      <c r="M36" s="103"/>
      <c r="N36" s="103"/>
      <c r="O36" s="103"/>
      <c r="P36" s="151"/>
      <c r="Q36" s="35">
        <f t="shared" ref="Q36:Q54" si="11">SUM(G36:P36)</f>
        <v>0</v>
      </c>
      <c r="S36" s="103"/>
      <c r="T36" s="34"/>
      <c r="V36" s="103"/>
      <c r="W36" s="34"/>
      <c r="X36" s="34"/>
      <c r="Y36" s="34"/>
      <c r="Z36" s="34"/>
      <c r="AA36" s="34"/>
      <c r="AB36" s="34"/>
      <c r="AC36" s="34"/>
      <c r="AD36" s="34"/>
      <c r="AE36" s="34"/>
      <c r="AF36" s="34"/>
      <c r="AG36" s="35">
        <f t="shared" ref="AG36:AG55" si="12">SUM(W36:AF36)</f>
        <v>0</v>
      </c>
      <c r="AI36" s="103"/>
      <c r="AJ36" s="34"/>
      <c r="AK36" s="34"/>
      <c r="AL36" s="34"/>
      <c r="AM36" s="34"/>
      <c r="AN36" s="34"/>
      <c r="AO36" s="34"/>
      <c r="AP36" s="34"/>
      <c r="AQ36" s="34"/>
      <c r="AR36" s="34"/>
      <c r="AS36" s="34"/>
      <c r="AT36" s="35">
        <f t="shared" ref="AT36:AT55" si="13">SUM(AJ36:AS36)</f>
        <v>0</v>
      </c>
      <c r="AU36" s="103"/>
    </row>
    <row r="37" spans="1:47" ht="14.25">
      <c r="A37" s="300"/>
      <c r="B37" s="300"/>
      <c r="C37" s="105" t="s">
        <v>223</v>
      </c>
      <c r="D37" s="104"/>
      <c r="F37" s="103" t="s">
        <v>105</v>
      </c>
      <c r="G37" s="35">
        <f>G34</f>
        <v>0</v>
      </c>
      <c r="H37" s="35">
        <f t="shared" ref="H37:P37" si="14">H34</f>
        <v>0</v>
      </c>
      <c r="I37" s="35">
        <f t="shared" si="14"/>
        <v>0</v>
      </c>
      <c r="J37" s="35">
        <f t="shared" si="14"/>
        <v>0</v>
      </c>
      <c r="K37" s="35">
        <f t="shared" si="14"/>
        <v>0</v>
      </c>
      <c r="L37" s="35">
        <f t="shared" si="14"/>
        <v>0</v>
      </c>
      <c r="M37" s="35">
        <f t="shared" si="14"/>
        <v>0</v>
      </c>
      <c r="N37" s="35">
        <f t="shared" si="14"/>
        <v>0</v>
      </c>
      <c r="O37" s="35">
        <f t="shared" si="14"/>
        <v>0</v>
      </c>
      <c r="P37" s="35">
        <f t="shared" si="14"/>
        <v>0</v>
      </c>
      <c r="Q37" s="35">
        <f t="shared" si="11"/>
        <v>0</v>
      </c>
      <c r="S37" s="103" t="str">
        <f ca="1">$X$12</f>
        <v>-</v>
      </c>
      <c r="T37" s="34"/>
      <c r="V37" s="103" t="str">
        <f ca="1">$X$12</f>
        <v>-</v>
      </c>
      <c r="W37" s="35">
        <f t="shared" ref="W37:AF37" si="15">W34</f>
        <v>0</v>
      </c>
      <c r="X37" s="35">
        <f t="shared" si="15"/>
        <v>0</v>
      </c>
      <c r="Y37" s="35">
        <f t="shared" si="15"/>
        <v>0</v>
      </c>
      <c r="Z37" s="35">
        <f t="shared" si="15"/>
        <v>0</v>
      </c>
      <c r="AA37" s="35">
        <f t="shared" si="15"/>
        <v>0</v>
      </c>
      <c r="AB37" s="35">
        <f t="shared" si="15"/>
        <v>0</v>
      </c>
      <c r="AC37" s="35">
        <f t="shared" si="15"/>
        <v>0</v>
      </c>
      <c r="AD37" s="35">
        <f t="shared" si="15"/>
        <v>0</v>
      </c>
      <c r="AE37" s="35">
        <f t="shared" si="15"/>
        <v>0</v>
      </c>
      <c r="AF37" s="35">
        <f t="shared" si="15"/>
        <v>0</v>
      </c>
      <c r="AG37" s="35">
        <f t="shared" si="12"/>
        <v>0</v>
      </c>
      <c r="AI37" s="103" t="str">
        <f ca="1">$X$12</f>
        <v>-</v>
      </c>
      <c r="AJ37" s="35">
        <f t="shared" ref="AJ37:AS37" si="16">AJ34</f>
        <v>0</v>
      </c>
      <c r="AK37" s="35">
        <f t="shared" si="16"/>
        <v>0</v>
      </c>
      <c r="AL37" s="35">
        <f t="shared" si="16"/>
        <v>0</v>
      </c>
      <c r="AM37" s="35">
        <f t="shared" si="16"/>
        <v>0</v>
      </c>
      <c r="AN37" s="35">
        <f t="shared" si="16"/>
        <v>0</v>
      </c>
      <c r="AO37" s="35">
        <f t="shared" si="16"/>
        <v>0</v>
      </c>
      <c r="AP37" s="35">
        <f t="shared" si="16"/>
        <v>0</v>
      </c>
      <c r="AQ37" s="35">
        <f t="shared" si="16"/>
        <v>0</v>
      </c>
      <c r="AR37" s="35">
        <f t="shared" si="16"/>
        <v>0</v>
      </c>
      <c r="AS37" s="35">
        <f t="shared" si="16"/>
        <v>0</v>
      </c>
      <c r="AT37" s="35">
        <f t="shared" si="13"/>
        <v>0</v>
      </c>
      <c r="AU37" s="103" t="str">
        <f>IF(ABS(AG37-AT37)&lt;0.01,"OK","Error")</f>
        <v>OK</v>
      </c>
    </row>
    <row r="38" spans="1:47" ht="14.25">
      <c r="A38" s="300"/>
      <c r="B38" s="300"/>
      <c r="C38" s="302" t="s">
        <v>115</v>
      </c>
      <c r="D38" s="104" t="s">
        <v>206</v>
      </c>
      <c r="F38" s="103" t="s">
        <v>105</v>
      </c>
      <c r="G38" s="150"/>
      <c r="H38" s="151"/>
      <c r="I38" s="151"/>
      <c r="J38" s="151"/>
      <c r="K38" s="151"/>
      <c r="L38" s="151"/>
      <c r="M38" s="151"/>
      <c r="N38" s="151"/>
      <c r="O38" s="151"/>
      <c r="P38" s="151"/>
      <c r="Q38" s="35">
        <f t="shared" si="11"/>
        <v>0</v>
      </c>
      <c r="S38" s="103" t="str">
        <f t="shared" ref="S38:S55" ca="1" si="17">$X$12</f>
        <v>-</v>
      </c>
      <c r="T38" s="106"/>
      <c r="V38" s="103" t="str">
        <f t="shared" ref="V38:V55" ca="1" si="18">$X$12</f>
        <v>-</v>
      </c>
      <c r="W38" s="150"/>
      <c r="X38" s="151"/>
      <c r="Y38" s="151"/>
      <c r="Z38" s="151"/>
      <c r="AA38" s="151"/>
      <c r="AB38" s="151"/>
      <c r="AC38" s="151"/>
      <c r="AD38" s="151"/>
      <c r="AE38" s="151"/>
      <c r="AF38" s="151"/>
      <c r="AG38" s="35">
        <f t="shared" si="12"/>
        <v>0</v>
      </c>
      <c r="AI38" s="103" t="str">
        <f t="shared" ref="AI38:AI55" ca="1" si="19">$X$12</f>
        <v>-</v>
      </c>
      <c r="AJ38" s="150"/>
      <c r="AK38" s="151"/>
      <c r="AL38" s="151"/>
      <c r="AM38" s="151"/>
      <c r="AN38" s="151"/>
      <c r="AO38" s="151"/>
      <c r="AP38" s="151"/>
      <c r="AQ38" s="151"/>
      <c r="AR38" s="151"/>
      <c r="AS38" s="151"/>
      <c r="AT38" s="35">
        <f t="shared" si="13"/>
        <v>0</v>
      </c>
      <c r="AU38" s="103" t="str">
        <f t="shared" ref="AU38:AU55" si="20">IF(ABS(AG38-AT38)&lt;0.01,"OK","Error")</f>
        <v>OK</v>
      </c>
    </row>
    <row r="39" spans="1:47" ht="14.25">
      <c r="A39" s="300"/>
      <c r="B39" s="300"/>
      <c r="C39" s="302"/>
      <c r="D39" s="104" t="s">
        <v>207</v>
      </c>
      <c r="F39" s="103" t="s">
        <v>105</v>
      </c>
      <c r="G39" s="150"/>
      <c r="H39" s="151"/>
      <c r="I39" s="151"/>
      <c r="J39" s="151"/>
      <c r="K39" s="151"/>
      <c r="L39" s="151"/>
      <c r="M39" s="151"/>
      <c r="N39" s="151"/>
      <c r="O39" s="151"/>
      <c r="P39" s="151"/>
      <c r="Q39" s="35">
        <f t="shared" si="11"/>
        <v>0</v>
      </c>
      <c r="S39" s="103" t="str">
        <f t="shared" ca="1" si="17"/>
        <v>-</v>
      </c>
      <c r="T39" s="106"/>
      <c r="V39" s="103" t="str">
        <f t="shared" ca="1" si="18"/>
        <v>-</v>
      </c>
      <c r="W39" s="150"/>
      <c r="X39" s="151"/>
      <c r="Y39" s="151"/>
      <c r="Z39" s="151"/>
      <c r="AA39" s="151"/>
      <c r="AB39" s="151"/>
      <c r="AC39" s="151"/>
      <c r="AD39" s="151"/>
      <c r="AE39" s="151"/>
      <c r="AF39" s="151"/>
      <c r="AG39" s="35">
        <f t="shared" si="12"/>
        <v>0</v>
      </c>
      <c r="AI39" s="103" t="str">
        <f t="shared" ca="1" si="19"/>
        <v>-</v>
      </c>
      <c r="AJ39" s="150"/>
      <c r="AK39" s="151"/>
      <c r="AL39" s="151"/>
      <c r="AM39" s="151"/>
      <c r="AN39" s="151"/>
      <c r="AO39" s="151"/>
      <c r="AP39" s="151"/>
      <c r="AQ39" s="151"/>
      <c r="AR39" s="151"/>
      <c r="AS39" s="151"/>
      <c r="AT39" s="35">
        <f t="shared" si="13"/>
        <v>0</v>
      </c>
      <c r="AU39" s="103" t="str">
        <f t="shared" si="20"/>
        <v>OK</v>
      </c>
    </row>
    <row r="40" spans="1:47" ht="14.25">
      <c r="A40" s="300"/>
      <c r="B40" s="300"/>
      <c r="C40" s="302"/>
      <c r="D40" s="104" t="s">
        <v>3</v>
      </c>
      <c r="F40" s="103" t="s">
        <v>105</v>
      </c>
      <c r="G40" s="150"/>
      <c r="H40" s="151"/>
      <c r="I40" s="151"/>
      <c r="J40" s="151"/>
      <c r="K40" s="151"/>
      <c r="L40" s="151"/>
      <c r="M40" s="151"/>
      <c r="N40" s="151"/>
      <c r="O40" s="151"/>
      <c r="P40" s="151"/>
      <c r="Q40" s="35">
        <f t="shared" si="11"/>
        <v>0</v>
      </c>
      <c r="S40" s="103" t="str">
        <f t="shared" ca="1" si="17"/>
        <v>-</v>
      </c>
      <c r="T40" s="34"/>
      <c r="V40" s="103" t="str">
        <f t="shared" ca="1" si="18"/>
        <v>-</v>
      </c>
      <c r="W40" s="150"/>
      <c r="X40" s="151"/>
      <c r="Y40" s="151"/>
      <c r="Z40" s="151"/>
      <c r="AA40" s="151"/>
      <c r="AB40" s="151"/>
      <c r="AC40" s="151"/>
      <c r="AD40" s="151"/>
      <c r="AE40" s="151"/>
      <c r="AF40" s="151"/>
      <c r="AG40" s="35">
        <f t="shared" si="12"/>
        <v>0</v>
      </c>
      <c r="AI40" s="103" t="str">
        <f t="shared" ca="1" si="19"/>
        <v>-</v>
      </c>
      <c r="AJ40" s="150"/>
      <c r="AK40" s="151"/>
      <c r="AL40" s="151"/>
      <c r="AM40" s="151"/>
      <c r="AN40" s="151"/>
      <c r="AO40" s="151"/>
      <c r="AP40" s="151"/>
      <c r="AQ40" s="151"/>
      <c r="AR40" s="151"/>
      <c r="AS40" s="151"/>
      <c r="AT40" s="35">
        <f t="shared" si="13"/>
        <v>0</v>
      </c>
      <c r="AU40" s="103" t="str">
        <f t="shared" si="20"/>
        <v>OK</v>
      </c>
    </row>
    <row r="41" spans="1:47" ht="14.25">
      <c r="A41" s="300"/>
      <c r="B41" s="300"/>
      <c r="C41" s="302"/>
      <c r="D41" s="104" t="s">
        <v>114</v>
      </c>
      <c r="F41" s="103" t="s">
        <v>105</v>
      </c>
      <c r="G41" s="150"/>
      <c r="H41" s="151"/>
      <c r="I41" s="151"/>
      <c r="J41" s="151"/>
      <c r="K41" s="151"/>
      <c r="L41" s="151"/>
      <c r="M41" s="151"/>
      <c r="N41" s="151"/>
      <c r="O41" s="151"/>
      <c r="P41" s="151"/>
      <c r="Q41" s="35">
        <f t="shared" si="11"/>
        <v>0</v>
      </c>
      <c r="S41" s="103" t="str">
        <f t="shared" ca="1" si="17"/>
        <v>-</v>
      </c>
      <c r="T41" s="106"/>
      <c r="V41" s="103" t="str">
        <f t="shared" ca="1" si="18"/>
        <v>-</v>
      </c>
      <c r="W41" s="150"/>
      <c r="X41" s="151"/>
      <c r="Y41" s="151"/>
      <c r="Z41" s="151"/>
      <c r="AA41" s="151"/>
      <c r="AB41" s="151"/>
      <c r="AC41" s="151"/>
      <c r="AD41" s="151"/>
      <c r="AE41" s="151"/>
      <c r="AF41" s="151"/>
      <c r="AG41" s="35">
        <f t="shared" si="12"/>
        <v>0</v>
      </c>
      <c r="AI41" s="103" t="str">
        <f t="shared" ca="1" si="19"/>
        <v>-</v>
      </c>
      <c r="AJ41" s="150"/>
      <c r="AK41" s="151"/>
      <c r="AL41" s="151"/>
      <c r="AM41" s="151"/>
      <c r="AN41" s="151"/>
      <c r="AO41" s="151"/>
      <c r="AP41" s="151"/>
      <c r="AQ41" s="151"/>
      <c r="AR41" s="151"/>
      <c r="AS41" s="151"/>
      <c r="AT41" s="35">
        <f t="shared" si="13"/>
        <v>0</v>
      </c>
      <c r="AU41" s="103" t="str">
        <f t="shared" si="20"/>
        <v>OK</v>
      </c>
    </row>
    <row r="42" spans="1:47" ht="14.25">
      <c r="A42" s="300"/>
      <c r="B42" s="300"/>
      <c r="C42" s="302"/>
      <c r="D42" s="104" t="s">
        <v>104</v>
      </c>
      <c r="F42" s="103" t="s">
        <v>105</v>
      </c>
      <c r="G42" s="34"/>
      <c r="H42" s="34"/>
      <c r="I42" s="34"/>
      <c r="J42" s="34"/>
      <c r="K42" s="34"/>
      <c r="L42" s="34"/>
      <c r="M42" s="34"/>
      <c r="N42" s="34"/>
      <c r="O42" s="34"/>
      <c r="P42" s="34"/>
      <c r="Q42" s="35">
        <f t="shared" si="11"/>
        <v>0</v>
      </c>
      <c r="S42" s="103" t="str">
        <f t="shared" ca="1" si="17"/>
        <v>-</v>
      </c>
      <c r="T42" s="34"/>
      <c r="V42" s="103" t="str">
        <f t="shared" ca="1" si="18"/>
        <v>-</v>
      </c>
      <c r="W42" s="34"/>
      <c r="X42" s="34"/>
      <c r="Y42" s="34"/>
      <c r="Z42" s="34"/>
      <c r="AA42" s="34"/>
      <c r="AB42" s="34"/>
      <c r="AC42" s="34"/>
      <c r="AD42" s="34"/>
      <c r="AE42" s="34"/>
      <c r="AF42" s="34"/>
      <c r="AG42" s="35">
        <f t="shared" si="12"/>
        <v>0</v>
      </c>
      <c r="AI42" s="103" t="str">
        <f t="shared" ca="1" si="19"/>
        <v>-</v>
      </c>
      <c r="AJ42" s="34"/>
      <c r="AK42" s="34"/>
      <c r="AL42" s="34"/>
      <c r="AM42" s="34"/>
      <c r="AN42" s="34"/>
      <c r="AO42" s="34"/>
      <c r="AP42" s="34"/>
      <c r="AQ42" s="34"/>
      <c r="AR42" s="34"/>
      <c r="AS42" s="34"/>
      <c r="AT42" s="35">
        <f t="shared" si="13"/>
        <v>0</v>
      </c>
      <c r="AU42" s="103" t="str">
        <f t="shared" si="20"/>
        <v>OK</v>
      </c>
    </row>
    <row r="43" spans="1:47" ht="14.25">
      <c r="A43" s="300"/>
      <c r="B43" s="300"/>
      <c r="C43" s="302"/>
      <c r="D43" s="104" t="s">
        <v>113</v>
      </c>
      <c r="F43" s="103" t="s">
        <v>105</v>
      </c>
      <c r="G43" s="150"/>
      <c r="H43" s="151"/>
      <c r="I43" s="151"/>
      <c r="J43" s="151"/>
      <c r="K43" s="151"/>
      <c r="L43" s="151"/>
      <c r="M43" s="151"/>
      <c r="N43" s="151"/>
      <c r="O43" s="151"/>
      <c r="P43" s="151"/>
      <c r="Q43" s="35">
        <f t="shared" si="11"/>
        <v>0</v>
      </c>
      <c r="S43" s="103" t="str">
        <f t="shared" ca="1" si="17"/>
        <v>-</v>
      </c>
      <c r="T43" s="106"/>
      <c r="V43" s="103" t="str">
        <f t="shared" ca="1" si="18"/>
        <v>-</v>
      </c>
      <c r="W43" s="150"/>
      <c r="X43" s="151"/>
      <c r="Y43" s="151"/>
      <c r="Z43" s="151"/>
      <c r="AA43" s="151"/>
      <c r="AB43" s="151"/>
      <c r="AC43" s="151"/>
      <c r="AD43" s="151"/>
      <c r="AE43" s="151"/>
      <c r="AF43" s="151"/>
      <c r="AG43" s="35">
        <f t="shared" si="12"/>
        <v>0</v>
      </c>
      <c r="AI43" s="103" t="str">
        <f t="shared" ca="1" si="19"/>
        <v>-</v>
      </c>
      <c r="AJ43" s="150"/>
      <c r="AK43" s="151"/>
      <c r="AL43" s="151"/>
      <c r="AM43" s="151"/>
      <c r="AN43" s="151"/>
      <c r="AO43" s="151"/>
      <c r="AP43" s="151"/>
      <c r="AQ43" s="151"/>
      <c r="AR43" s="151"/>
      <c r="AS43" s="151"/>
      <c r="AT43" s="35">
        <f t="shared" si="13"/>
        <v>0</v>
      </c>
      <c r="AU43" s="103" t="str">
        <f t="shared" si="20"/>
        <v>OK</v>
      </c>
    </row>
    <row r="44" spans="1:47" ht="14.25">
      <c r="A44" s="300"/>
      <c r="B44" s="300"/>
      <c r="C44" s="302"/>
      <c r="D44" s="104" t="s">
        <v>389</v>
      </c>
      <c r="F44" s="103" t="s">
        <v>105</v>
      </c>
      <c r="G44" s="150"/>
      <c r="H44" s="151"/>
      <c r="I44" s="151"/>
      <c r="J44" s="151"/>
      <c r="K44" s="151"/>
      <c r="L44" s="151"/>
      <c r="M44" s="151"/>
      <c r="N44" s="151"/>
      <c r="O44" s="151"/>
      <c r="P44" s="151"/>
      <c r="Q44" s="35">
        <f t="shared" si="11"/>
        <v>0</v>
      </c>
      <c r="S44" s="103" t="str">
        <f t="shared" ca="1" si="17"/>
        <v>-</v>
      </c>
      <c r="T44" s="106"/>
      <c r="V44" s="103" t="str">
        <f t="shared" ca="1" si="18"/>
        <v>-</v>
      </c>
      <c r="W44" s="150"/>
      <c r="X44" s="151"/>
      <c r="Y44" s="151"/>
      <c r="Z44" s="151"/>
      <c r="AA44" s="151"/>
      <c r="AB44" s="151"/>
      <c r="AC44" s="151"/>
      <c r="AD44" s="151"/>
      <c r="AE44" s="151"/>
      <c r="AF44" s="151"/>
      <c r="AG44" s="35">
        <f t="shared" si="12"/>
        <v>0</v>
      </c>
      <c r="AI44" s="103" t="str">
        <f t="shared" ca="1" si="19"/>
        <v>-</v>
      </c>
      <c r="AJ44" s="150"/>
      <c r="AK44" s="151"/>
      <c r="AL44" s="151"/>
      <c r="AM44" s="151"/>
      <c r="AN44" s="151"/>
      <c r="AO44" s="151"/>
      <c r="AP44" s="151"/>
      <c r="AQ44" s="151"/>
      <c r="AR44" s="151"/>
      <c r="AS44" s="151"/>
      <c r="AT44" s="35">
        <f t="shared" si="13"/>
        <v>0</v>
      </c>
      <c r="AU44" s="103" t="str">
        <f t="shared" si="20"/>
        <v>OK</v>
      </c>
    </row>
    <row r="45" spans="1:47" ht="14.25">
      <c r="A45" s="300"/>
      <c r="B45" s="300"/>
      <c r="C45" s="302"/>
      <c r="D45" s="104" t="s">
        <v>112</v>
      </c>
      <c r="F45" s="103" t="s">
        <v>105</v>
      </c>
      <c r="G45" s="150"/>
      <c r="H45" s="151"/>
      <c r="I45" s="151"/>
      <c r="J45" s="151"/>
      <c r="K45" s="151"/>
      <c r="L45" s="151"/>
      <c r="M45" s="151"/>
      <c r="N45" s="151"/>
      <c r="O45" s="151"/>
      <c r="P45" s="151"/>
      <c r="Q45" s="35">
        <f t="shared" si="11"/>
        <v>0</v>
      </c>
      <c r="S45" s="103" t="str">
        <f t="shared" ca="1" si="17"/>
        <v>-</v>
      </c>
      <c r="T45" s="106"/>
      <c r="V45" s="103" t="str">
        <f t="shared" ca="1" si="18"/>
        <v>-</v>
      </c>
      <c r="W45" s="150"/>
      <c r="X45" s="151"/>
      <c r="Y45" s="151"/>
      <c r="Z45" s="151"/>
      <c r="AA45" s="151"/>
      <c r="AB45" s="151"/>
      <c r="AC45" s="151"/>
      <c r="AD45" s="151"/>
      <c r="AE45" s="151"/>
      <c r="AF45" s="151"/>
      <c r="AG45" s="35">
        <f t="shared" si="12"/>
        <v>0</v>
      </c>
      <c r="AI45" s="103" t="str">
        <f t="shared" ca="1" si="19"/>
        <v>-</v>
      </c>
      <c r="AJ45" s="150"/>
      <c r="AK45" s="151"/>
      <c r="AL45" s="151"/>
      <c r="AM45" s="151"/>
      <c r="AN45" s="151"/>
      <c r="AO45" s="151"/>
      <c r="AP45" s="151"/>
      <c r="AQ45" s="151"/>
      <c r="AR45" s="151"/>
      <c r="AS45" s="151"/>
      <c r="AT45" s="35">
        <f t="shared" si="13"/>
        <v>0</v>
      </c>
      <c r="AU45" s="103" t="str">
        <f t="shared" si="20"/>
        <v>OK</v>
      </c>
    </row>
    <row r="46" spans="1:47" ht="14.25">
      <c r="A46" s="300"/>
      <c r="B46" s="300"/>
      <c r="C46" s="302"/>
      <c r="D46" s="104" t="s">
        <v>111</v>
      </c>
      <c r="F46" s="103" t="s">
        <v>105</v>
      </c>
      <c r="G46" s="150"/>
      <c r="H46" s="151"/>
      <c r="I46" s="151"/>
      <c r="J46" s="151"/>
      <c r="K46" s="151"/>
      <c r="L46" s="151"/>
      <c r="M46" s="151"/>
      <c r="N46" s="151"/>
      <c r="O46" s="151"/>
      <c r="P46" s="151"/>
      <c r="Q46" s="35">
        <f t="shared" si="11"/>
        <v>0</v>
      </c>
      <c r="S46" s="103" t="str">
        <f t="shared" ca="1" si="17"/>
        <v>-</v>
      </c>
      <c r="T46" s="106"/>
      <c r="V46" s="103" t="str">
        <f t="shared" ca="1" si="18"/>
        <v>-</v>
      </c>
      <c r="W46" s="150"/>
      <c r="X46" s="151"/>
      <c r="Y46" s="151"/>
      <c r="Z46" s="151"/>
      <c r="AA46" s="151"/>
      <c r="AB46" s="151"/>
      <c r="AC46" s="151"/>
      <c r="AD46" s="151"/>
      <c r="AE46" s="151"/>
      <c r="AF46" s="151"/>
      <c r="AG46" s="35">
        <f t="shared" si="12"/>
        <v>0</v>
      </c>
      <c r="AI46" s="103" t="str">
        <f t="shared" ca="1" si="19"/>
        <v>-</v>
      </c>
      <c r="AJ46" s="150"/>
      <c r="AK46" s="151"/>
      <c r="AL46" s="151"/>
      <c r="AM46" s="151"/>
      <c r="AN46" s="151"/>
      <c r="AO46" s="151"/>
      <c r="AP46" s="151"/>
      <c r="AQ46" s="151"/>
      <c r="AR46" s="151"/>
      <c r="AS46" s="151"/>
      <c r="AT46" s="35">
        <f t="shared" si="13"/>
        <v>0</v>
      </c>
      <c r="AU46" s="103" t="str">
        <f t="shared" si="20"/>
        <v>OK</v>
      </c>
    </row>
    <row r="47" spans="1:47" ht="14.25">
      <c r="A47" s="300"/>
      <c r="B47" s="300"/>
      <c r="C47" s="302"/>
      <c r="D47" s="104" t="s">
        <v>390</v>
      </c>
      <c r="F47" s="103" t="s">
        <v>105</v>
      </c>
      <c r="G47" s="150"/>
      <c r="H47" s="151"/>
      <c r="I47" s="151"/>
      <c r="J47" s="151"/>
      <c r="K47" s="151"/>
      <c r="L47" s="151"/>
      <c r="M47" s="151"/>
      <c r="N47" s="151"/>
      <c r="O47" s="151"/>
      <c r="P47" s="151"/>
      <c r="Q47" s="35">
        <f t="shared" si="11"/>
        <v>0</v>
      </c>
      <c r="S47" s="103" t="str">
        <f t="shared" ca="1" si="17"/>
        <v>-</v>
      </c>
      <c r="T47" s="106"/>
      <c r="V47" s="103" t="str">
        <f t="shared" ca="1" si="18"/>
        <v>-</v>
      </c>
      <c r="W47" s="150"/>
      <c r="X47" s="151"/>
      <c r="Y47" s="151"/>
      <c r="Z47" s="151"/>
      <c r="AA47" s="151"/>
      <c r="AB47" s="151"/>
      <c r="AC47" s="151"/>
      <c r="AD47" s="151"/>
      <c r="AE47" s="151"/>
      <c r="AF47" s="151"/>
      <c r="AG47" s="35">
        <f t="shared" si="12"/>
        <v>0</v>
      </c>
      <c r="AI47" s="103" t="str">
        <f t="shared" ca="1" si="19"/>
        <v>-</v>
      </c>
      <c r="AJ47" s="150"/>
      <c r="AK47" s="151"/>
      <c r="AL47" s="151"/>
      <c r="AM47" s="151"/>
      <c r="AN47" s="151"/>
      <c r="AO47" s="151"/>
      <c r="AP47" s="151"/>
      <c r="AQ47" s="151"/>
      <c r="AR47" s="151"/>
      <c r="AS47" s="151"/>
      <c r="AT47" s="35">
        <f t="shared" si="13"/>
        <v>0</v>
      </c>
      <c r="AU47" s="103" t="str">
        <f t="shared" si="20"/>
        <v>OK</v>
      </c>
    </row>
    <row r="48" spans="1:47" ht="14.25">
      <c r="A48" s="300"/>
      <c r="B48" s="300"/>
      <c r="C48" s="302"/>
      <c r="D48" s="104" t="s">
        <v>110</v>
      </c>
      <c r="F48" s="103" t="s">
        <v>105</v>
      </c>
      <c r="G48" s="150"/>
      <c r="H48" s="151"/>
      <c r="I48" s="151"/>
      <c r="J48" s="151"/>
      <c r="K48" s="151"/>
      <c r="L48" s="151"/>
      <c r="M48" s="151"/>
      <c r="N48" s="151"/>
      <c r="O48" s="151"/>
      <c r="P48" s="151"/>
      <c r="Q48" s="35">
        <f t="shared" si="11"/>
        <v>0</v>
      </c>
      <c r="S48" s="103" t="str">
        <f t="shared" ca="1" si="17"/>
        <v>-</v>
      </c>
      <c r="T48" s="106"/>
      <c r="V48" s="103" t="str">
        <f t="shared" ca="1" si="18"/>
        <v>-</v>
      </c>
      <c r="W48" s="150"/>
      <c r="X48" s="151"/>
      <c r="Y48" s="151"/>
      <c r="Z48" s="151"/>
      <c r="AA48" s="151"/>
      <c r="AB48" s="151"/>
      <c r="AC48" s="151"/>
      <c r="AD48" s="151"/>
      <c r="AE48" s="151"/>
      <c r="AF48" s="151"/>
      <c r="AG48" s="35">
        <f t="shared" si="12"/>
        <v>0</v>
      </c>
      <c r="AI48" s="103" t="str">
        <f t="shared" ca="1" si="19"/>
        <v>-</v>
      </c>
      <c r="AJ48" s="150"/>
      <c r="AK48" s="151"/>
      <c r="AL48" s="151"/>
      <c r="AM48" s="151"/>
      <c r="AN48" s="151"/>
      <c r="AO48" s="151"/>
      <c r="AP48" s="151"/>
      <c r="AQ48" s="151"/>
      <c r="AR48" s="151"/>
      <c r="AS48" s="151"/>
      <c r="AT48" s="35">
        <f t="shared" si="13"/>
        <v>0</v>
      </c>
      <c r="AU48" s="103" t="str">
        <f t="shared" si="20"/>
        <v>OK</v>
      </c>
    </row>
    <row r="49" spans="1:47" ht="14.25">
      <c r="A49" s="300"/>
      <c r="B49" s="300"/>
      <c r="C49" s="302"/>
      <c r="D49" s="104" t="str">
        <f>D28</f>
        <v>Indirect Intervention</v>
      </c>
      <c r="F49" s="103" t="s">
        <v>105</v>
      </c>
      <c r="G49" s="150"/>
      <c r="H49" s="151"/>
      <c r="I49" s="151"/>
      <c r="J49" s="151"/>
      <c r="K49" s="151"/>
      <c r="L49" s="151"/>
      <c r="M49" s="151"/>
      <c r="N49" s="151"/>
      <c r="O49" s="151"/>
      <c r="P49" s="151"/>
      <c r="Q49" s="35">
        <f t="shared" si="11"/>
        <v>0</v>
      </c>
      <c r="S49" s="103" t="str">
        <f t="shared" ca="1" si="17"/>
        <v>-</v>
      </c>
      <c r="T49" s="106"/>
      <c r="V49" s="103" t="str">
        <f t="shared" ca="1" si="18"/>
        <v>-</v>
      </c>
      <c r="W49" s="150"/>
      <c r="X49" s="151"/>
      <c r="Y49" s="151"/>
      <c r="Z49" s="151"/>
      <c r="AA49" s="151"/>
      <c r="AB49" s="151"/>
      <c r="AC49" s="151"/>
      <c r="AD49" s="151"/>
      <c r="AE49" s="151"/>
      <c r="AF49" s="151"/>
      <c r="AG49" s="35">
        <f t="shared" si="12"/>
        <v>0</v>
      </c>
      <c r="AI49" s="103" t="str">
        <f t="shared" ca="1" si="19"/>
        <v>-</v>
      </c>
      <c r="AJ49" s="150"/>
      <c r="AK49" s="151"/>
      <c r="AL49" s="151"/>
      <c r="AM49" s="151"/>
      <c r="AN49" s="151"/>
      <c r="AO49" s="151"/>
      <c r="AP49" s="151"/>
      <c r="AQ49" s="151"/>
      <c r="AR49" s="151"/>
      <c r="AS49" s="151"/>
      <c r="AT49" s="35">
        <f t="shared" si="13"/>
        <v>0</v>
      </c>
      <c r="AU49" s="103" t="str">
        <f t="shared" si="20"/>
        <v>OK</v>
      </c>
    </row>
    <row r="50" spans="1:47" ht="14.25">
      <c r="A50" s="300"/>
      <c r="B50" s="300"/>
      <c r="C50" s="302"/>
      <c r="D50" s="104" t="s">
        <v>109</v>
      </c>
      <c r="F50" s="103" t="s">
        <v>105</v>
      </c>
      <c r="G50" s="34"/>
      <c r="H50" s="34"/>
      <c r="I50" s="34"/>
      <c r="J50" s="34"/>
      <c r="K50" s="34"/>
      <c r="L50" s="34"/>
      <c r="M50" s="34"/>
      <c r="N50" s="34"/>
      <c r="O50" s="34"/>
      <c r="P50" s="34"/>
      <c r="Q50" s="35">
        <f t="shared" si="11"/>
        <v>0</v>
      </c>
      <c r="S50" s="103" t="str">
        <f t="shared" ca="1" si="17"/>
        <v>-</v>
      </c>
      <c r="T50" s="34"/>
      <c r="V50" s="103" t="str">
        <f t="shared" ca="1" si="18"/>
        <v>-</v>
      </c>
      <c r="W50" s="34"/>
      <c r="X50" s="34"/>
      <c r="Y50" s="34"/>
      <c r="Z50" s="34"/>
      <c r="AA50" s="34"/>
      <c r="AB50" s="34"/>
      <c r="AC50" s="34"/>
      <c r="AD50" s="34"/>
      <c r="AE50" s="34"/>
      <c r="AF50" s="34"/>
      <c r="AG50" s="35">
        <f t="shared" si="12"/>
        <v>0</v>
      </c>
      <c r="AI50" s="103" t="str">
        <f t="shared" ca="1" si="19"/>
        <v>-</v>
      </c>
      <c r="AJ50" s="34"/>
      <c r="AK50" s="34"/>
      <c r="AL50" s="34"/>
      <c r="AM50" s="34"/>
      <c r="AN50" s="34"/>
      <c r="AO50" s="34"/>
      <c r="AP50" s="34"/>
      <c r="AQ50" s="34"/>
      <c r="AR50" s="34"/>
      <c r="AS50" s="34"/>
      <c r="AT50" s="35">
        <f t="shared" si="13"/>
        <v>0</v>
      </c>
      <c r="AU50" s="103" t="str">
        <f t="shared" si="20"/>
        <v>OK</v>
      </c>
    </row>
    <row r="51" spans="1:47" ht="14.25">
      <c r="A51" s="300"/>
      <c r="B51" s="300"/>
      <c r="C51" s="302"/>
      <c r="D51" s="104" t="s">
        <v>108</v>
      </c>
      <c r="F51" s="103" t="s">
        <v>105</v>
      </c>
      <c r="G51" s="34"/>
      <c r="H51" s="34"/>
      <c r="I51" s="34"/>
      <c r="J51" s="34"/>
      <c r="K51" s="34"/>
      <c r="L51" s="34"/>
      <c r="M51" s="34"/>
      <c r="N51" s="34"/>
      <c r="O51" s="34"/>
      <c r="P51" s="34"/>
      <c r="Q51" s="35">
        <f t="shared" si="11"/>
        <v>0</v>
      </c>
      <c r="S51" s="103" t="str">
        <f t="shared" ca="1" si="17"/>
        <v>-</v>
      </c>
      <c r="T51" s="34"/>
      <c r="V51" s="103" t="str">
        <f t="shared" ca="1" si="18"/>
        <v>-</v>
      </c>
      <c r="W51" s="34"/>
      <c r="X51" s="34"/>
      <c r="Y51" s="34"/>
      <c r="Z51" s="34"/>
      <c r="AA51" s="34"/>
      <c r="AB51" s="34"/>
      <c r="AC51" s="34"/>
      <c r="AD51" s="34"/>
      <c r="AE51" s="34"/>
      <c r="AF51" s="34"/>
      <c r="AG51" s="35">
        <f t="shared" si="12"/>
        <v>0</v>
      </c>
      <c r="AI51" s="103" t="str">
        <f t="shared" ca="1" si="19"/>
        <v>-</v>
      </c>
      <c r="AJ51" s="34"/>
      <c r="AK51" s="34"/>
      <c r="AL51" s="34"/>
      <c r="AM51" s="34"/>
      <c r="AN51" s="34"/>
      <c r="AO51" s="34"/>
      <c r="AP51" s="34"/>
      <c r="AQ51" s="34"/>
      <c r="AR51" s="34"/>
      <c r="AS51" s="34"/>
      <c r="AT51" s="35">
        <f t="shared" si="13"/>
        <v>0</v>
      </c>
      <c r="AU51" s="103" t="str">
        <f t="shared" si="20"/>
        <v>OK</v>
      </c>
    </row>
    <row r="52" spans="1:47" ht="14.25">
      <c r="A52" s="300"/>
      <c r="B52" s="300"/>
      <c r="C52" s="302"/>
      <c r="D52" s="104" t="s">
        <v>58</v>
      </c>
      <c r="F52" s="103" t="s">
        <v>105</v>
      </c>
      <c r="G52" s="34"/>
      <c r="H52" s="34"/>
      <c r="I52" s="34"/>
      <c r="J52" s="34"/>
      <c r="K52" s="34"/>
      <c r="L52" s="34"/>
      <c r="M52" s="34"/>
      <c r="N52" s="34"/>
      <c r="O52" s="34"/>
      <c r="P52" s="34"/>
      <c r="Q52" s="35">
        <f t="shared" si="11"/>
        <v>0</v>
      </c>
      <c r="S52" s="103" t="str">
        <f t="shared" ca="1" si="17"/>
        <v>-</v>
      </c>
      <c r="T52" s="34"/>
      <c r="V52" s="103" t="str">
        <f t="shared" ca="1" si="18"/>
        <v>-</v>
      </c>
      <c r="W52" s="34"/>
      <c r="X52" s="34"/>
      <c r="Y52" s="34"/>
      <c r="Z52" s="34"/>
      <c r="AA52" s="34"/>
      <c r="AB52" s="34"/>
      <c r="AC52" s="34"/>
      <c r="AD52" s="34"/>
      <c r="AE52" s="34"/>
      <c r="AF52" s="34"/>
      <c r="AG52" s="35">
        <f t="shared" si="12"/>
        <v>0</v>
      </c>
      <c r="AI52" s="103" t="str">
        <f t="shared" ca="1" si="19"/>
        <v>-</v>
      </c>
      <c r="AJ52" s="34"/>
      <c r="AK52" s="34"/>
      <c r="AL52" s="34"/>
      <c r="AM52" s="34"/>
      <c r="AN52" s="34"/>
      <c r="AO52" s="34"/>
      <c r="AP52" s="34"/>
      <c r="AQ52" s="34"/>
      <c r="AR52" s="34"/>
      <c r="AS52" s="34"/>
      <c r="AT52" s="35">
        <f t="shared" si="13"/>
        <v>0</v>
      </c>
      <c r="AU52" s="103" t="str">
        <f t="shared" si="20"/>
        <v>OK</v>
      </c>
    </row>
    <row r="53" spans="1:47" ht="14.25">
      <c r="A53" s="300"/>
      <c r="B53" s="300"/>
      <c r="C53" s="302"/>
      <c r="D53" s="104" t="s">
        <v>107</v>
      </c>
      <c r="F53" s="103" t="s">
        <v>105</v>
      </c>
      <c r="G53" s="34"/>
      <c r="H53" s="34"/>
      <c r="I53" s="34"/>
      <c r="J53" s="34"/>
      <c r="K53" s="34"/>
      <c r="L53" s="34"/>
      <c r="M53" s="34"/>
      <c r="N53" s="34"/>
      <c r="O53" s="34"/>
      <c r="P53" s="34"/>
      <c r="Q53" s="35">
        <f t="shared" si="11"/>
        <v>0</v>
      </c>
      <c r="S53" s="103" t="str">
        <f t="shared" ca="1" si="17"/>
        <v>-</v>
      </c>
      <c r="T53" s="34"/>
      <c r="V53" s="103" t="str">
        <f t="shared" ca="1" si="18"/>
        <v>-</v>
      </c>
      <c r="W53" s="34"/>
      <c r="X53" s="34"/>
      <c r="Y53" s="34"/>
      <c r="Z53" s="34"/>
      <c r="AA53" s="34"/>
      <c r="AB53" s="34"/>
      <c r="AC53" s="34"/>
      <c r="AD53" s="34"/>
      <c r="AE53" s="34"/>
      <c r="AF53" s="34"/>
      <c r="AG53" s="35">
        <f t="shared" si="12"/>
        <v>0</v>
      </c>
      <c r="AI53" s="103" t="str">
        <f t="shared" ca="1" si="19"/>
        <v>-</v>
      </c>
      <c r="AJ53" s="34"/>
      <c r="AK53" s="34"/>
      <c r="AL53" s="34"/>
      <c r="AM53" s="34"/>
      <c r="AN53" s="34"/>
      <c r="AO53" s="34"/>
      <c r="AP53" s="34"/>
      <c r="AQ53" s="34"/>
      <c r="AR53" s="34"/>
      <c r="AS53" s="34"/>
      <c r="AT53" s="35">
        <f t="shared" si="13"/>
        <v>0</v>
      </c>
      <c r="AU53" s="103" t="str">
        <f t="shared" si="20"/>
        <v>OK</v>
      </c>
    </row>
    <row r="54" spans="1:47" ht="14.25">
      <c r="A54" s="300"/>
      <c r="B54" s="300"/>
      <c r="C54" s="302"/>
      <c r="D54" s="104" t="s">
        <v>106</v>
      </c>
      <c r="F54" s="103" t="s">
        <v>105</v>
      </c>
      <c r="G54" s="150"/>
      <c r="H54" s="151"/>
      <c r="I54" s="151"/>
      <c r="J54" s="151"/>
      <c r="K54" s="151"/>
      <c r="L54" s="151"/>
      <c r="M54" s="151"/>
      <c r="N54" s="151"/>
      <c r="O54" s="151"/>
      <c r="P54" s="151"/>
      <c r="Q54" s="35">
        <f t="shared" si="11"/>
        <v>0</v>
      </c>
      <c r="S54" s="103" t="str">
        <f t="shared" ca="1" si="17"/>
        <v>-</v>
      </c>
      <c r="T54" s="106"/>
      <c r="V54" s="103" t="str">
        <f t="shared" ca="1" si="18"/>
        <v>-</v>
      </c>
      <c r="W54" s="150"/>
      <c r="X54" s="151"/>
      <c r="Y54" s="151"/>
      <c r="Z54" s="151"/>
      <c r="AA54" s="151"/>
      <c r="AB54" s="151"/>
      <c r="AC54" s="151"/>
      <c r="AD54" s="151"/>
      <c r="AE54" s="151"/>
      <c r="AF54" s="151"/>
      <c r="AG54" s="35">
        <f t="shared" si="12"/>
        <v>0</v>
      </c>
      <c r="AI54" s="103" t="str">
        <f t="shared" ca="1" si="19"/>
        <v>-</v>
      </c>
      <c r="AJ54" s="150"/>
      <c r="AK54" s="151"/>
      <c r="AL54" s="151"/>
      <c r="AM54" s="151"/>
      <c r="AN54" s="151"/>
      <c r="AO54" s="151"/>
      <c r="AP54" s="151"/>
      <c r="AQ54" s="151"/>
      <c r="AR54" s="151"/>
      <c r="AS54" s="151"/>
      <c r="AT54" s="35">
        <f t="shared" si="13"/>
        <v>0</v>
      </c>
      <c r="AU54" s="103" t="str">
        <f t="shared" si="20"/>
        <v>OK</v>
      </c>
    </row>
    <row r="55" spans="1:47" ht="14.25">
      <c r="A55" s="301"/>
      <c r="B55" s="301"/>
      <c r="C55" s="105" t="s">
        <v>224</v>
      </c>
      <c r="D55" s="104"/>
      <c r="F55" s="103" t="s">
        <v>105</v>
      </c>
      <c r="G55" s="35">
        <f t="shared" ref="G55:P55" si="21">SUM(G37:G54)</f>
        <v>0</v>
      </c>
      <c r="H55" s="35">
        <f t="shared" si="21"/>
        <v>0</v>
      </c>
      <c r="I55" s="35">
        <f t="shared" si="21"/>
        <v>0</v>
      </c>
      <c r="J55" s="35">
        <f t="shared" si="21"/>
        <v>0</v>
      </c>
      <c r="K55" s="35">
        <f t="shared" si="21"/>
        <v>0</v>
      </c>
      <c r="L55" s="35">
        <f t="shared" si="21"/>
        <v>0</v>
      </c>
      <c r="M55" s="35">
        <f t="shared" si="21"/>
        <v>0</v>
      </c>
      <c r="N55" s="35">
        <f t="shared" si="21"/>
        <v>0</v>
      </c>
      <c r="O55" s="35">
        <f t="shared" si="21"/>
        <v>0</v>
      </c>
      <c r="P55" s="35">
        <f t="shared" si="21"/>
        <v>0</v>
      </c>
      <c r="Q55" s="94">
        <f>SUM(G55:P55)</f>
        <v>0</v>
      </c>
      <c r="S55" s="103" t="str">
        <f t="shared" ca="1" si="17"/>
        <v>-</v>
      </c>
      <c r="T55" s="103"/>
      <c r="V55" s="103" t="str">
        <f t="shared" ca="1" si="18"/>
        <v>-</v>
      </c>
      <c r="W55" s="35">
        <f t="shared" ref="W55:AF55" si="22">SUM(W37:W54)</f>
        <v>0</v>
      </c>
      <c r="X55" s="35">
        <f t="shared" si="22"/>
        <v>0</v>
      </c>
      <c r="Y55" s="35">
        <f t="shared" si="22"/>
        <v>0</v>
      </c>
      <c r="Z55" s="35">
        <f t="shared" si="22"/>
        <v>0</v>
      </c>
      <c r="AA55" s="35">
        <f t="shared" si="22"/>
        <v>0</v>
      </c>
      <c r="AB55" s="35">
        <f t="shared" si="22"/>
        <v>0</v>
      </c>
      <c r="AC55" s="35">
        <f t="shared" si="22"/>
        <v>0</v>
      </c>
      <c r="AD55" s="35">
        <f t="shared" si="22"/>
        <v>0</v>
      </c>
      <c r="AE55" s="35">
        <f t="shared" si="22"/>
        <v>0</v>
      </c>
      <c r="AF55" s="35">
        <f t="shared" si="22"/>
        <v>0</v>
      </c>
      <c r="AG55" s="94">
        <f t="shared" si="12"/>
        <v>0</v>
      </c>
      <c r="AI55" s="103" t="str">
        <f t="shared" ca="1" si="19"/>
        <v>-</v>
      </c>
      <c r="AJ55" s="35">
        <f t="shared" ref="AJ55:AS55" si="23">SUM(AJ37:AJ54)</f>
        <v>0</v>
      </c>
      <c r="AK55" s="35">
        <f t="shared" si="23"/>
        <v>0</v>
      </c>
      <c r="AL55" s="35">
        <f t="shared" si="23"/>
        <v>0</v>
      </c>
      <c r="AM55" s="35">
        <f t="shared" si="23"/>
        <v>0</v>
      </c>
      <c r="AN55" s="35">
        <f t="shared" si="23"/>
        <v>0</v>
      </c>
      <c r="AO55" s="35">
        <f t="shared" si="23"/>
        <v>0</v>
      </c>
      <c r="AP55" s="35">
        <f t="shared" si="23"/>
        <v>0</v>
      </c>
      <c r="AQ55" s="35">
        <f t="shared" si="23"/>
        <v>0</v>
      </c>
      <c r="AR55" s="35">
        <f t="shared" si="23"/>
        <v>0</v>
      </c>
      <c r="AS55" s="35">
        <f t="shared" si="23"/>
        <v>0</v>
      </c>
      <c r="AT55" s="94">
        <f t="shared" si="13"/>
        <v>0</v>
      </c>
      <c r="AU55" s="103" t="str">
        <f t="shared" si="20"/>
        <v>OK</v>
      </c>
    </row>
  </sheetData>
  <mergeCells count="6">
    <mergeCell ref="A14:A34"/>
    <mergeCell ref="B14:B34"/>
    <mergeCell ref="C17:C33"/>
    <mergeCell ref="A35:A55"/>
    <mergeCell ref="B35:B55"/>
    <mergeCell ref="C38:C5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8" tint="-0.249977111117893"/>
  </sheetPr>
  <dimension ref="A1:G52"/>
  <sheetViews>
    <sheetView workbookViewId="0"/>
  </sheetViews>
  <sheetFormatPr defaultColWidth="9" defaultRowHeight="12.75"/>
  <cols>
    <col min="1" max="1" width="4.5703125" style="152" customWidth="1"/>
    <col min="2" max="3" width="43.7109375" style="152" customWidth="1"/>
    <col min="4" max="5" width="11.5703125" style="152" customWidth="1"/>
    <col min="6" max="7" width="43.7109375" style="152" customWidth="1"/>
    <col min="8" max="46" width="9" style="152"/>
    <col min="47" max="47" width="9.42578125" style="152" bestFit="1" customWidth="1"/>
    <col min="48" max="16384" width="9" style="152"/>
  </cols>
  <sheetData>
    <row r="1" spans="1:7" s="49" customFormat="1" ht="24.75">
      <c r="A1" s="1" t="str">
        <f>N0_Cover!A1</f>
        <v>RIIO-2 Business Plan Data Template</v>
      </c>
      <c r="B1" s="1"/>
      <c r="C1" s="1"/>
      <c r="D1" s="2"/>
      <c r="E1" s="2"/>
      <c r="F1" s="2"/>
      <c r="G1" s="2"/>
    </row>
    <row r="2" spans="1:7" s="62" customFormat="1" ht="22.5">
      <c r="A2" s="1" t="str">
        <f>N0_Cover!$B$12</f>
        <v>Scottish Power Transmission</v>
      </c>
      <c r="B2" s="1"/>
      <c r="C2" s="1"/>
      <c r="D2" s="4"/>
      <c r="E2" s="4"/>
      <c r="F2" s="4"/>
      <c r="G2" s="4"/>
    </row>
    <row r="3" spans="1:7" s="48" customFormat="1" ht="19.5">
      <c r="A3" s="5" t="str">
        <f>"Workbook " &amp; N0_Cover!$B$14</f>
        <v>Workbook N: NARM</v>
      </c>
      <c r="B3" s="5"/>
      <c r="C3" s="5"/>
      <c r="D3" s="6"/>
      <c r="E3" s="6"/>
      <c r="F3" s="6"/>
      <c r="G3" s="6"/>
    </row>
    <row r="4" spans="1:7" s="48" customFormat="1" ht="19.5">
      <c r="A4" s="7" t="str">
        <f>"Submission Version " &amp; N0_Cover!$B$15 &amp; " - Submitted on " &amp; TEXT(N0_Cover!$B$16,"dd mmm yyyy")</f>
        <v>Submission Version 3.0 - Submitted on 09 Dec 2019</v>
      </c>
      <c r="B4" s="7"/>
      <c r="C4" s="7"/>
      <c r="D4" s="8"/>
      <c r="E4" s="8"/>
      <c r="F4" s="8"/>
      <c r="G4" s="8"/>
    </row>
    <row r="5" spans="1:7" s="48" customFormat="1" ht="19.5">
      <c r="A5" s="7" t="str">
        <f>"Template Version: " &amp; N0_Cover!$B$11</f>
        <v>Template Version: v3.0</v>
      </c>
      <c r="B5" s="7"/>
      <c r="C5" s="7"/>
      <c r="D5" s="8"/>
      <c r="E5" s="8"/>
      <c r="F5" s="8"/>
      <c r="G5" s="8"/>
    </row>
    <row r="6" spans="1:7" s="47" customFormat="1" ht="19.5">
      <c r="A6" s="5" t="str">
        <f ca="1">"Sheet: " &amp;VLOOKUP(RIGHT(CELL("filename",A1),LEN(CELL("filename",A1))-FIND("]",CELL("filename",A1))),'N0.1_Contents'!$A$11:$B$87,2,FALSE)</f>
        <v>Sheet: N0.5 Related Workbooks</v>
      </c>
      <c r="B6" s="5"/>
      <c r="C6" s="5"/>
      <c r="D6" s="6"/>
      <c r="E6" s="6"/>
      <c r="F6" s="6"/>
      <c r="G6" s="6"/>
    </row>
    <row r="7" spans="1:7" s="49" customFormat="1" ht="18">
      <c r="A7" s="7" t="str">
        <f>"Prices Base: " &amp; 'N0.5_Data_Constants'!C13</f>
        <v>Prices Base: 2018/19</v>
      </c>
      <c r="B7" s="7"/>
      <c r="C7" s="7"/>
      <c r="D7" s="8"/>
      <c r="E7" s="8"/>
      <c r="F7" s="8"/>
      <c r="G7" s="8"/>
    </row>
    <row r="8" spans="1:7" s="160" customFormat="1">
      <c r="A8" s="171" t="str">
        <f>"Error Checks: " &amp; IF(ISERROR(MATCH("Error",$A$9:$G$9,0)),"OK","Error")</f>
        <v>Error Checks: OK</v>
      </c>
      <c r="B8" s="171"/>
      <c r="C8" s="171"/>
      <c r="D8" s="172"/>
      <c r="E8" s="172"/>
      <c r="F8" s="172"/>
      <c r="G8" s="172"/>
    </row>
    <row r="9" spans="1:7" s="160" customFormat="1">
      <c r="A9" s="178" t="str">
        <f t="shared" ref="A9:G9" si="0">IF(ISERROR(MATCH("Error",A10:A166,0)),"-","Error")</f>
        <v>-</v>
      </c>
      <c r="B9" s="178" t="str">
        <f t="shared" si="0"/>
        <v>-</v>
      </c>
      <c r="C9" s="178" t="str">
        <f t="shared" si="0"/>
        <v>-</v>
      </c>
      <c r="D9" s="178" t="str">
        <f t="shared" si="0"/>
        <v>-</v>
      </c>
      <c r="E9" s="178" t="str">
        <f t="shared" si="0"/>
        <v>-</v>
      </c>
      <c r="F9" s="178" t="str">
        <f t="shared" si="0"/>
        <v>-</v>
      </c>
      <c r="G9" s="178" t="str">
        <f t="shared" si="0"/>
        <v>-</v>
      </c>
    </row>
    <row r="11" spans="1:7">
      <c r="A11" s="154" t="s">
        <v>249</v>
      </c>
    </row>
    <row r="12" spans="1:7">
      <c r="A12" s="268" t="s">
        <v>241</v>
      </c>
      <c r="B12" s="268"/>
      <c r="C12" s="268"/>
      <c r="D12" s="268"/>
      <c r="E12" s="268"/>
      <c r="F12" s="268"/>
      <c r="G12" s="268"/>
    </row>
    <row r="13" spans="1:7" ht="25.5">
      <c r="A13" s="138" t="s">
        <v>94</v>
      </c>
      <c r="B13" s="138" t="s">
        <v>244</v>
      </c>
      <c r="C13" s="138" t="s">
        <v>44</v>
      </c>
      <c r="D13" s="138" t="s">
        <v>245</v>
      </c>
      <c r="E13" s="138" t="s">
        <v>247</v>
      </c>
      <c r="F13" s="138" t="s">
        <v>242</v>
      </c>
      <c r="G13" s="145" t="s">
        <v>246</v>
      </c>
    </row>
    <row r="14" spans="1:7" ht="15">
      <c r="A14" s="155"/>
      <c r="B14" s="155"/>
      <c r="C14" s="155"/>
      <c r="D14" s="155"/>
      <c r="E14" s="155"/>
      <c r="F14" s="155"/>
      <c r="G14" s="155"/>
    </row>
    <row r="15" spans="1:7" ht="15">
      <c r="A15" s="155"/>
      <c r="B15" s="155"/>
      <c r="C15" s="155"/>
      <c r="D15" s="155"/>
      <c r="E15" s="155"/>
      <c r="F15" s="155"/>
      <c r="G15" s="155"/>
    </row>
    <row r="16" spans="1:7" ht="15">
      <c r="A16" s="155"/>
      <c r="B16" s="155"/>
      <c r="C16" s="155"/>
      <c r="D16" s="155"/>
      <c r="E16" s="155"/>
      <c r="F16" s="155"/>
      <c r="G16" s="155"/>
    </row>
    <row r="17" spans="1:7" ht="15">
      <c r="A17" s="155"/>
      <c r="B17" s="155"/>
      <c r="C17" s="155"/>
      <c r="D17" s="155"/>
      <c r="E17" s="155"/>
      <c r="F17" s="155"/>
      <c r="G17" s="155"/>
    </row>
    <row r="18" spans="1:7" ht="15">
      <c r="A18" s="155"/>
      <c r="B18" s="155"/>
      <c r="C18" s="155"/>
      <c r="D18" s="155"/>
      <c r="E18" s="155"/>
      <c r="F18" s="155"/>
      <c r="G18" s="155"/>
    </row>
    <row r="19" spans="1:7" ht="15">
      <c r="A19" s="155"/>
      <c r="B19" s="155"/>
      <c r="C19" s="155"/>
      <c r="D19" s="155"/>
      <c r="E19" s="155"/>
      <c r="F19" s="155"/>
      <c r="G19" s="155"/>
    </row>
    <row r="20" spans="1:7" ht="15">
      <c r="A20" s="155"/>
      <c r="B20" s="155"/>
      <c r="C20" s="155"/>
      <c r="D20" s="155"/>
      <c r="E20" s="155"/>
      <c r="F20" s="155"/>
      <c r="G20" s="155"/>
    </row>
    <row r="21" spans="1:7" ht="15">
      <c r="A21" s="155"/>
      <c r="B21" s="155"/>
      <c r="C21" s="155"/>
      <c r="D21" s="155"/>
      <c r="E21" s="155"/>
      <c r="F21" s="155"/>
      <c r="G21" s="155"/>
    </row>
    <row r="22" spans="1:7" ht="15">
      <c r="A22" s="155"/>
      <c r="B22" s="155"/>
      <c r="C22" s="155"/>
      <c r="D22" s="155"/>
      <c r="E22" s="155"/>
      <c r="F22" s="155"/>
      <c r="G22" s="155"/>
    </row>
    <row r="23" spans="1:7" ht="15">
      <c r="A23" s="155"/>
      <c r="B23" s="155"/>
      <c r="C23" s="155"/>
      <c r="D23" s="155"/>
      <c r="E23" s="155"/>
      <c r="F23" s="155"/>
      <c r="G23" s="155"/>
    </row>
    <row r="24" spans="1:7" ht="15">
      <c r="A24" s="155"/>
      <c r="B24" s="155"/>
      <c r="C24" s="155"/>
      <c r="D24" s="155"/>
      <c r="E24" s="155"/>
      <c r="F24" s="155"/>
      <c r="G24" s="155"/>
    </row>
    <row r="25" spans="1:7" ht="15">
      <c r="A25" s="155"/>
      <c r="B25" s="155"/>
      <c r="C25" s="155"/>
      <c r="D25" s="155"/>
      <c r="E25" s="155"/>
      <c r="F25" s="155"/>
      <c r="G25" s="155"/>
    </row>
    <row r="26" spans="1:7" ht="15">
      <c r="A26" s="155"/>
      <c r="B26" s="155"/>
      <c r="C26" s="155"/>
      <c r="D26" s="155"/>
      <c r="E26" s="155"/>
      <c r="F26" s="155"/>
      <c r="G26" s="155"/>
    </row>
    <row r="27" spans="1:7" ht="15">
      <c r="A27" s="155"/>
      <c r="B27" s="155"/>
      <c r="C27" s="155"/>
      <c r="D27" s="155"/>
      <c r="E27" s="155"/>
      <c r="F27" s="155"/>
      <c r="G27" s="155"/>
    </row>
    <row r="28" spans="1:7" ht="15">
      <c r="A28" s="155"/>
      <c r="B28" s="155"/>
      <c r="C28" s="155"/>
      <c r="D28" s="155"/>
      <c r="E28" s="155"/>
      <c r="F28" s="155"/>
      <c r="G28" s="155"/>
    </row>
    <row r="29" spans="1:7" ht="15">
      <c r="A29" s="155"/>
      <c r="B29" s="155"/>
      <c r="C29" s="155"/>
      <c r="D29" s="155"/>
      <c r="E29" s="155"/>
      <c r="F29" s="155"/>
      <c r="G29" s="155"/>
    </row>
    <row r="30" spans="1:7" ht="15">
      <c r="A30" s="155"/>
      <c r="B30" s="155"/>
      <c r="C30" s="155"/>
      <c r="D30" s="155"/>
      <c r="E30" s="155"/>
      <c r="F30" s="155"/>
      <c r="G30" s="155"/>
    </row>
    <row r="31" spans="1:7" ht="15">
      <c r="A31" s="155"/>
      <c r="B31" s="155"/>
      <c r="C31" s="155"/>
      <c r="D31" s="155"/>
      <c r="E31" s="155"/>
      <c r="F31" s="155"/>
      <c r="G31" s="155"/>
    </row>
    <row r="33" spans="1:7">
      <c r="A33" s="268" t="s">
        <v>248</v>
      </c>
      <c r="B33" s="268"/>
      <c r="C33" s="268"/>
      <c r="D33" s="268"/>
      <c r="E33" s="268"/>
      <c r="F33" s="268"/>
      <c r="G33" s="268"/>
    </row>
    <row r="34" spans="1:7" ht="25.5">
      <c r="A34" s="138" t="s">
        <v>94</v>
      </c>
      <c r="B34" s="138" t="s">
        <v>244</v>
      </c>
      <c r="C34" s="138" t="s">
        <v>44</v>
      </c>
      <c r="D34" s="138" t="s">
        <v>245</v>
      </c>
      <c r="E34" s="138" t="s">
        <v>247</v>
      </c>
      <c r="F34" s="138" t="s">
        <v>242</v>
      </c>
      <c r="G34" s="145" t="s">
        <v>246</v>
      </c>
    </row>
    <row r="35" spans="1:7" ht="15">
      <c r="A35" s="155"/>
      <c r="B35" s="155"/>
      <c r="C35" s="155"/>
      <c r="D35" s="155"/>
      <c r="E35" s="155"/>
      <c r="F35" s="155"/>
      <c r="G35" s="155"/>
    </row>
    <row r="36" spans="1:7" ht="15">
      <c r="A36" s="155"/>
      <c r="B36" s="155"/>
      <c r="C36" s="155"/>
      <c r="D36" s="155"/>
      <c r="E36" s="155"/>
      <c r="F36" s="155"/>
      <c r="G36" s="155"/>
    </row>
    <row r="37" spans="1:7" ht="15">
      <c r="A37" s="155"/>
      <c r="B37" s="155"/>
      <c r="C37" s="155"/>
      <c r="D37" s="155"/>
      <c r="E37" s="155"/>
      <c r="F37" s="155"/>
      <c r="G37" s="155"/>
    </row>
    <row r="38" spans="1:7" ht="15">
      <c r="A38" s="155"/>
      <c r="B38" s="155"/>
      <c r="C38" s="155"/>
      <c r="D38" s="155"/>
      <c r="E38" s="155"/>
      <c r="F38" s="155"/>
      <c r="G38" s="155"/>
    </row>
    <row r="39" spans="1:7" ht="15">
      <c r="A39" s="155"/>
      <c r="B39" s="155"/>
      <c r="C39" s="155"/>
      <c r="D39" s="155"/>
      <c r="E39" s="155"/>
      <c r="F39" s="155"/>
      <c r="G39" s="155"/>
    </row>
    <row r="40" spans="1:7" ht="15">
      <c r="A40" s="155"/>
      <c r="B40" s="155"/>
      <c r="C40" s="155"/>
      <c r="D40" s="155"/>
      <c r="E40" s="155"/>
      <c r="F40" s="155"/>
      <c r="G40" s="155"/>
    </row>
    <row r="41" spans="1:7" ht="15">
      <c r="A41" s="155"/>
      <c r="B41" s="155"/>
      <c r="C41" s="155"/>
      <c r="D41" s="155"/>
      <c r="E41" s="155"/>
      <c r="F41" s="155"/>
      <c r="G41" s="155"/>
    </row>
    <row r="42" spans="1:7" ht="15">
      <c r="A42" s="155"/>
      <c r="B42" s="155"/>
      <c r="C42" s="155"/>
      <c r="D42" s="155"/>
      <c r="E42" s="155"/>
      <c r="F42" s="155"/>
      <c r="G42" s="155"/>
    </row>
    <row r="43" spans="1:7" ht="15">
      <c r="A43" s="155"/>
      <c r="B43" s="155"/>
      <c r="C43" s="155"/>
      <c r="D43" s="155"/>
      <c r="E43" s="155"/>
      <c r="F43" s="155"/>
      <c r="G43" s="155"/>
    </row>
    <row r="44" spans="1:7" ht="15">
      <c r="A44" s="155"/>
      <c r="B44" s="155"/>
      <c r="C44" s="155"/>
      <c r="D44" s="155"/>
      <c r="E44" s="155"/>
      <c r="F44" s="155"/>
      <c r="G44" s="155"/>
    </row>
    <row r="45" spans="1:7" ht="15">
      <c r="A45" s="155"/>
      <c r="B45" s="155"/>
      <c r="C45" s="155"/>
      <c r="D45" s="155"/>
      <c r="E45" s="155"/>
      <c r="F45" s="155"/>
      <c r="G45" s="155"/>
    </row>
    <row r="46" spans="1:7" ht="15">
      <c r="A46" s="155"/>
      <c r="B46" s="155"/>
      <c r="C46" s="155"/>
      <c r="D46" s="155"/>
      <c r="E46" s="155"/>
      <c r="F46" s="155"/>
      <c r="G46" s="155"/>
    </row>
    <row r="47" spans="1:7" ht="15">
      <c r="A47" s="155"/>
      <c r="B47" s="155"/>
      <c r="C47" s="155"/>
      <c r="D47" s="155"/>
      <c r="E47" s="155"/>
      <c r="F47" s="155"/>
      <c r="G47" s="155"/>
    </row>
    <row r="48" spans="1:7" ht="15">
      <c r="A48" s="155"/>
      <c r="B48" s="155"/>
      <c r="C48" s="155"/>
      <c r="D48" s="155"/>
      <c r="E48" s="155"/>
      <c r="F48" s="155"/>
      <c r="G48" s="155"/>
    </row>
    <row r="49" spans="1:7" ht="15">
      <c r="A49" s="155"/>
      <c r="B49" s="155"/>
      <c r="C49" s="155"/>
      <c r="D49" s="155"/>
      <c r="E49" s="155"/>
      <c r="F49" s="155"/>
      <c r="G49" s="155"/>
    </row>
    <row r="50" spans="1:7" ht="15">
      <c r="A50" s="155"/>
      <c r="B50" s="155"/>
      <c r="C50" s="155"/>
      <c r="D50" s="155"/>
      <c r="E50" s="155"/>
      <c r="F50" s="155"/>
      <c r="G50" s="155"/>
    </row>
    <row r="51" spans="1:7" ht="15">
      <c r="A51" s="155"/>
      <c r="B51" s="155"/>
      <c r="C51" s="155"/>
      <c r="D51" s="155"/>
      <c r="E51" s="155"/>
      <c r="F51" s="155"/>
      <c r="G51" s="155"/>
    </row>
    <row r="52" spans="1:7" ht="15">
      <c r="A52" s="155"/>
      <c r="B52" s="155"/>
      <c r="C52" s="155"/>
      <c r="D52" s="155"/>
      <c r="E52" s="155"/>
      <c r="F52" s="155"/>
      <c r="G52" s="155"/>
    </row>
  </sheetData>
  <mergeCells count="2">
    <mergeCell ref="A12:G12"/>
    <mergeCell ref="A33:G33"/>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tabColor rgb="FF7030A0"/>
  </sheetPr>
  <dimension ref="A1:AU55"/>
  <sheetViews>
    <sheetView workbookViewId="0"/>
  </sheetViews>
  <sheetFormatPr defaultColWidth="9" defaultRowHeight="12.75"/>
  <cols>
    <col min="1" max="2" width="3.42578125" style="101" customWidth="1"/>
    <col min="3" max="3" width="51.28515625" style="101" bestFit="1" customWidth="1"/>
    <col min="4" max="4" width="46.5703125" style="101" bestFit="1" customWidth="1"/>
    <col min="5" max="5" width="1" style="101" customWidth="1"/>
    <col min="6" max="6" width="6.28515625" style="102" customWidth="1"/>
    <col min="7" max="17" width="9" style="101"/>
    <col min="18" max="18" width="1" style="101" customWidth="1"/>
    <col min="19" max="19" width="6.28515625" style="102" customWidth="1"/>
    <col min="20" max="20" width="9" style="101"/>
    <col min="21" max="21" width="1" style="101" customWidth="1"/>
    <col min="22" max="22" width="6.28515625" style="102" customWidth="1"/>
    <col min="23" max="33" width="9" style="101"/>
    <col min="34" max="34" width="1" style="101" customWidth="1"/>
    <col min="35" max="35" width="6.28515625" style="102" customWidth="1"/>
    <col min="36" max="46" width="9" style="101"/>
    <col min="47" max="47" width="9.42578125" style="101" bestFit="1" customWidth="1"/>
    <col min="48" max="16384" width="9" style="101"/>
  </cols>
  <sheetData>
    <row r="1" spans="1:47" ht="24.75">
      <c r="A1" s="1" t="str">
        <f>N0_Cover!A1</f>
        <v>RIIO-2 Business Plan Data Template</v>
      </c>
      <c r="B1" s="1"/>
      <c r="C1" s="2"/>
      <c r="D1" s="2"/>
      <c r="E1" s="2"/>
      <c r="F1" s="73"/>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row>
    <row r="2" spans="1:47" ht="22.5">
      <c r="A2" s="1" t="str">
        <f>N0_Cover!$B$12</f>
        <v>Scottish Power Transmission</v>
      </c>
      <c r="B2" s="1"/>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row>
    <row r="3" spans="1:47" ht="19.5">
      <c r="A3" s="5" t="str">
        <f>"Workbook " &amp; N0_Cover!$B$12</f>
        <v>Workbook Scottish Power Transmission</v>
      </c>
      <c r="B3" s="5"/>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row>
    <row r="4" spans="1:47" ht="18">
      <c r="A4" s="7" t="str">
        <f>"Submission Version " &amp; N0_Cover!$B$15 &amp; " - Submitted on " &amp; TEXT(N0_Cover!$B$16,"dd mmm yyyy")</f>
        <v>Submission Version 3.0 - Submitted on 09 Dec 2019</v>
      </c>
      <c r="B4" s="7"/>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row>
    <row r="5" spans="1:47" ht="18">
      <c r="A5" s="7" t="str">
        <f>"Template Version: " &amp; N0_Cover!$B$11</f>
        <v>Template Version: v3.0</v>
      </c>
      <c r="B5" s="7"/>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row>
    <row r="6" spans="1:47" ht="19.5">
      <c r="A6" s="5" t="str">
        <f ca="1">"Sheet: " &amp;VLOOKUP(RIGHT(CELL("filename",A1),LEN(CELL("filename",A1))-FIND("]",CELL("filename",A1))),'N0.1_Contents'!$A$11:$B$87,2,FALSE)</f>
        <v>Sheet: N3.36 No entry required</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row>
    <row r="7" spans="1:47" ht="18">
      <c r="A7" s="7" t="str">
        <f>"Prices Base: " &amp; 'N0.5_Data_Constants'!C13</f>
        <v>Prices Base: 2018/19</v>
      </c>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row>
    <row r="8" spans="1:47" s="168" customFormat="1">
      <c r="A8" s="171" t="str">
        <f ca="1">"Error Checks: " &amp; IF(ISERROR(MATCH("Error",$A$9:$AU$9,0)),"OK","Error")</f>
        <v>Error Checks: OK</v>
      </c>
      <c r="B8" s="171"/>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row>
    <row r="9" spans="1:47" s="168" customFormat="1">
      <c r="A9" s="173" t="str">
        <f t="shared" ref="A9:AU9" ca="1" si="0">IF(ISERROR(MATCH("Error",A10:A55,0)),"-","Error")</f>
        <v>-</v>
      </c>
      <c r="B9" s="173" t="str">
        <f t="shared" si="0"/>
        <v>-</v>
      </c>
      <c r="C9" s="173" t="str">
        <f t="shared" si="0"/>
        <v>-</v>
      </c>
      <c r="D9" s="173" t="str">
        <f t="shared" si="0"/>
        <v>-</v>
      </c>
      <c r="E9" s="173" t="str">
        <f t="shared" si="0"/>
        <v>-</v>
      </c>
      <c r="F9" s="173" t="str">
        <f t="shared" si="0"/>
        <v>-</v>
      </c>
      <c r="G9" s="173" t="str">
        <f t="shared" si="0"/>
        <v>-</v>
      </c>
      <c r="H9" s="173" t="str">
        <f t="shared" si="0"/>
        <v>-</v>
      </c>
      <c r="I9" s="173" t="str">
        <f t="shared" si="0"/>
        <v>-</v>
      </c>
      <c r="J9" s="173" t="str">
        <f t="shared" si="0"/>
        <v>-</v>
      </c>
      <c r="K9" s="173" t="str">
        <f t="shared" si="0"/>
        <v>-</v>
      </c>
      <c r="L9" s="173" t="str">
        <f t="shared" si="0"/>
        <v>-</v>
      </c>
      <c r="M9" s="173" t="str">
        <f t="shared" si="0"/>
        <v>-</v>
      </c>
      <c r="N9" s="173" t="str">
        <f t="shared" si="0"/>
        <v>-</v>
      </c>
      <c r="O9" s="173" t="str">
        <f t="shared" si="0"/>
        <v>-</v>
      </c>
      <c r="P9" s="173" t="str">
        <f t="shared" si="0"/>
        <v>-</v>
      </c>
      <c r="Q9" s="173" t="str">
        <f t="shared" si="0"/>
        <v>-</v>
      </c>
      <c r="R9" s="173" t="str">
        <f t="shared" si="0"/>
        <v>-</v>
      </c>
      <c r="S9" s="173" t="str">
        <f t="shared" ca="1" si="0"/>
        <v>-</v>
      </c>
      <c r="T9" s="173" t="str">
        <f t="shared" si="0"/>
        <v>-</v>
      </c>
      <c r="U9" s="173" t="str">
        <f t="shared" si="0"/>
        <v>-</v>
      </c>
      <c r="V9" s="173" t="str">
        <f t="shared" ca="1" si="0"/>
        <v>-</v>
      </c>
      <c r="W9" s="173" t="str">
        <f t="shared" si="0"/>
        <v>-</v>
      </c>
      <c r="X9" s="173" t="str">
        <f t="shared" ca="1" si="0"/>
        <v>-</v>
      </c>
      <c r="Y9" s="173" t="str">
        <f t="shared" si="0"/>
        <v>-</v>
      </c>
      <c r="Z9" s="173" t="str">
        <f t="shared" si="0"/>
        <v>-</v>
      </c>
      <c r="AA9" s="173" t="str">
        <f t="shared" si="0"/>
        <v>-</v>
      </c>
      <c r="AB9" s="173" t="str">
        <f t="shared" si="0"/>
        <v>-</v>
      </c>
      <c r="AC9" s="173" t="str">
        <f t="shared" si="0"/>
        <v>-</v>
      </c>
      <c r="AD9" s="173" t="str">
        <f t="shared" si="0"/>
        <v>-</v>
      </c>
      <c r="AE9" s="173" t="str">
        <f t="shared" si="0"/>
        <v>-</v>
      </c>
      <c r="AF9" s="173" t="str">
        <f t="shared" si="0"/>
        <v>-</v>
      </c>
      <c r="AG9" s="173" t="str">
        <f t="shared" si="0"/>
        <v>-</v>
      </c>
      <c r="AH9" s="173" t="str">
        <f t="shared" si="0"/>
        <v>-</v>
      </c>
      <c r="AI9" s="173" t="str">
        <f t="shared" ca="1" si="0"/>
        <v>-</v>
      </c>
      <c r="AJ9" s="173" t="str">
        <f t="shared" si="0"/>
        <v>-</v>
      </c>
      <c r="AK9" s="173" t="str">
        <f t="shared" si="0"/>
        <v>-</v>
      </c>
      <c r="AL9" s="173" t="str">
        <f t="shared" si="0"/>
        <v>-</v>
      </c>
      <c r="AM9" s="173" t="str">
        <f t="shared" si="0"/>
        <v>-</v>
      </c>
      <c r="AN9" s="173" t="str">
        <f t="shared" si="0"/>
        <v>-</v>
      </c>
      <c r="AO9" s="173" t="str">
        <f t="shared" si="0"/>
        <v>-</v>
      </c>
      <c r="AP9" s="173" t="str">
        <f t="shared" si="0"/>
        <v>-</v>
      </c>
      <c r="AQ9" s="173" t="str">
        <f t="shared" si="0"/>
        <v>-</v>
      </c>
      <c r="AR9" s="173" t="str">
        <f t="shared" si="0"/>
        <v>-</v>
      </c>
      <c r="AS9" s="173" t="str">
        <f t="shared" si="0"/>
        <v>-</v>
      </c>
      <c r="AT9" s="173" t="str">
        <f t="shared" si="0"/>
        <v>-</v>
      </c>
      <c r="AU9" s="173" t="str">
        <f t="shared" si="0"/>
        <v>-</v>
      </c>
    </row>
    <row r="12" spans="1:47" ht="19.5">
      <c r="A12" s="11" t="str">
        <f ca="1">SUBSTITUTE(VLOOKUP(RIGHT(CELL("filename",A1),LEN(CELL("filename",A1))-FIND("]",CELL("filename",A1))),'N0.1_Contents'!$A$11:$B$87,2,FALSE), LEFT(VLOOKUP(RIGHT(CELL("filename",A1),LEN(CELL("filename",A1))-FIND("]",CELL("filename",A1))),'N0.1_Contents'!$A$11:$B$87,2,FALSE),FIND(" ",VLOOKUP(RIGHT(CELL("filename",A1),LEN(CELL("filename",A1))-FIND("]",CELL("filename",A1))),'N0.1_Contents'!$A$11:$B$87,2,FALSE))),"")</f>
        <v>No entry required</v>
      </c>
      <c r="B12" s="11"/>
      <c r="D12"/>
      <c r="F12" s="11" t="s">
        <v>0</v>
      </c>
      <c r="S12" s="11" t="s">
        <v>2</v>
      </c>
      <c r="W12" s="190" t="s">
        <v>331</v>
      </c>
      <c r="X12" s="189" t="str">
        <f ca="1">VLOOKUP(A12, 'N0.6_Lookup_References'!A14:B50, 2, FALSE)</f>
        <v>-</v>
      </c>
      <c r="AI12" s="11"/>
    </row>
    <row r="13" spans="1:47" ht="15">
      <c r="C13" s="12"/>
      <c r="D13"/>
      <c r="S13" s="124" t="s">
        <v>152</v>
      </c>
      <c r="V13" s="124" t="s">
        <v>150</v>
      </c>
      <c r="AI13" s="124" t="s">
        <v>151</v>
      </c>
    </row>
    <row r="14" spans="1:47" s="112" customFormat="1" ht="13.9" customHeight="1" thickBot="1">
      <c r="A14" s="297" t="s">
        <v>24</v>
      </c>
      <c r="B14" s="299" t="s">
        <v>384</v>
      </c>
      <c r="C14" s="111"/>
      <c r="D14" s="104"/>
      <c r="E14" s="101"/>
      <c r="F14" s="110" t="s">
        <v>53</v>
      </c>
      <c r="G14" s="109" t="s">
        <v>14</v>
      </c>
      <c r="H14" s="21" t="s">
        <v>15</v>
      </c>
      <c r="I14" s="22" t="s">
        <v>16</v>
      </c>
      <c r="J14" s="23" t="s">
        <v>17</v>
      </c>
      <c r="K14" s="24" t="s">
        <v>18</v>
      </c>
      <c r="L14" s="25" t="s">
        <v>19</v>
      </c>
      <c r="M14" s="26" t="s">
        <v>20</v>
      </c>
      <c r="N14" s="29" t="s">
        <v>21</v>
      </c>
      <c r="O14" s="27" t="s">
        <v>22</v>
      </c>
      <c r="P14" s="31" t="s">
        <v>23</v>
      </c>
      <c r="Q14" s="108" t="s">
        <v>29</v>
      </c>
      <c r="R14" s="101"/>
      <c r="S14" s="110" t="s">
        <v>53</v>
      </c>
      <c r="T14" s="110" t="s">
        <v>94</v>
      </c>
      <c r="U14" s="101"/>
      <c r="V14" s="110" t="s">
        <v>53</v>
      </c>
      <c r="W14" s="109" t="s">
        <v>14</v>
      </c>
      <c r="X14" s="21" t="s">
        <v>15</v>
      </c>
      <c r="Y14" s="22" t="s">
        <v>16</v>
      </c>
      <c r="Z14" s="23" t="s">
        <v>17</v>
      </c>
      <c r="AA14" s="24" t="s">
        <v>18</v>
      </c>
      <c r="AB14" s="25" t="s">
        <v>19</v>
      </c>
      <c r="AC14" s="26" t="s">
        <v>20</v>
      </c>
      <c r="AD14" s="29" t="s">
        <v>21</v>
      </c>
      <c r="AE14" s="27" t="s">
        <v>22</v>
      </c>
      <c r="AF14" s="31" t="s">
        <v>23</v>
      </c>
      <c r="AG14" s="108" t="s">
        <v>29</v>
      </c>
      <c r="AH14" s="101"/>
      <c r="AI14" s="110" t="s">
        <v>53</v>
      </c>
      <c r="AJ14" s="109" t="s">
        <v>5</v>
      </c>
      <c r="AK14" s="21" t="s">
        <v>6</v>
      </c>
      <c r="AL14" s="22" t="s">
        <v>7</v>
      </c>
      <c r="AM14" s="23" t="s">
        <v>8</v>
      </c>
      <c r="AN14" s="24" t="s">
        <v>9</v>
      </c>
      <c r="AO14" s="25" t="s">
        <v>116</v>
      </c>
      <c r="AP14" s="26" t="s">
        <v>117</v>
      </c>
      <c r="AQ14" s="29" t="s">
        <v>118</v>
      </c>
      <c r="AR14" s="27" t="s">
        <v>119</v>
      </c>
      <c r="AS14" s="31" t="s">
        <v>120</v>
      </c>
      <c r="AT14" s="108" t="s">
        <v>29</v>
      </c>
      <c r="AU14" s="108" t="s">
        <v>47</v>
      </c>
    </row>
    <row r="15" spans="1:47" s="112" customFormat="1" ht="14.25" customHeight="1">
      <c r="A15" s="298"/>
      <c r="B15" s="300"/>
      <c r="C15" s="107" t="s">
        <v>383</v>
      </c>
      <c r="D15" s="104"/>
      <c r="E15" s="101"/>
      <c r="F15" s="103" t="s">
        <v>205</v>
      </c>
      <c r="G15" s="34"/>
      <c r="H15" s="34"/>
      <c r="I15" s="34"/>
      <c r="J15" s="34"/>
      <c r="K15" s="34"/>
      <c r="L15" s="34"/>
      <c r="M15" s="34"/>
      <c r="N15" s="34"/>
      <c r="O15" s="34"/>
      <c r="P15" s="34"/>
      <c r="Q15" s="35">
        <f t="shared" ref="Q15:Q34" si="1">SUM(G15:P15)</f>
        <v>0</v>
      </c>
      <c r="R15" s="101"/>
      <c r="S15" s="103"/>
      <c r="T15" s="34"/>
      <c r="U15" s="101"/>
      <c r="V15" s="103"/>
      <c r="W15" s="34"/>
      <c r="X15" s="34"/>
      <c r="Y15" s="34"/>
      <c r="Z15" s="34"/>
      <c r="AA15" s="34"/>
      <c r="AB15" s="34"/>
      <c r="AC15" s="34"/>
      <c r="AD15" s="34"/>
      <c r="AE15" s="34"/>
      <c r="AF15" s="34"/>
      <c r="AG15" s="35">
        <f t="shared" ref="AG15:AG33" si="2">SUM(W15:AF15)</f>
        <v>0</v>
      </c>
      <c r="AH15" s="101"/>
      <c r="AI15" s="103"/>
      <c r="AJ15" s="34"/>
      <c r="AK15" s="34"/>
      <c r="AL15" s="34"/>
      <c r="AM15" s="34"/>
      <c r="AN15" s="34"/>
      <c r="AO15" s="34"/>
      <c r="AP15" s="34"/>
      <c r="AQ15" s="34"/>
      <c r="AR15" s="34"/>
      <c r="AS15" s="34"/>
      <c r="AT15" s="35">
        <f t="shared" ref="AT15:AT33" si="3">SUM(AJ15:AS15)</f>
        <v>0</v>
      </c>
      <c r="AU15" s="103"/>
    </row>
    <row r="16" spans="1:47" s="112" customFormat="1" ht="14.25">
      <c r="A16" s="298"/>
      <c r="B16" s="300"/>
      <c r="C16" s="105" t="s">
        <v>554</v>
      </c>
      <c r="D16" s="104"/>
      <c r="E16" s="101"/>
      <c r="F16" s="103" t="s">
        <v>105</v>
      </c>
      <c r="G16" s="150"/>
      <c r="H16" s="151"/>
      <c r="I16" s="151"/>
      <c r="J16" s="151"/>
      <c r="K16" s="151"/>
      <c r="L16" s="151"/>
      <c r="M16" s="151"/>
      <c r="N16" s="151"/>
      <c r="O16" s="151"/>
      <c r="P16" s="151"/>
      <c r="Q16" s="35">
        <f t="shared" si="1"/>
        <v>0</v>
      </c>
      <c r="R16" s="101"/>
      <c r="S16" s="103" t="str">
        <f ca="1">$X$12</f>
        <v>-</v>
      </c>
      <c r="T16" s="34"/>
      <c r="U16" s="101"/>
      <c r="V16" s="103" t="str">
        <f ca="1">$X$12</f>
        <v>-</v>
      </c>
      <c r="W16" s="150"/>
      <c r="X16" s="151"/>
      <c r="Y16" s="151"/>
      <c r="Z16" s="151"/>
      <c r="AA16" s="151"/>
      <c r="AB16" s="151"/>
      <c r="AC16" s="151"/>
      <c r="AD16" s="151"/>
      <c r="AE16" s="151"/>
      <c r="AF16" s="151"/>
      <c r="AG16" s="35">
        <f t="shared" si="2"/>
        <v>0</v>
      </c>
      <c r="AH16" s="101"/>
      <c r="AI16" s="103" t="str">
        <f ca="1">$X$12</f>
        <v>-</v>
      </c>
      <c r="AJ16" s="150"/>
      <c r="AK16" s="151"/>
      <c r="AL16" s="151"/>
      <c r="AM16" s="151"/>
      <c r="AN16" s="151"/>
      <c r="AO16" s="151"/>
      <c r="AP16" s="151"/>
      <c r="AQ16" s="151"/>
      <c r="AR16" s="151"/>
      <c r="AS16" s="151"/>
      <c r="AT16" s="35">
        <f t="shared" si="3"/>
        <v>0</v>
      </c>
      <c r="AU16" s="103" t="str">
        <f>IF(ABS(AG16-AT16)&lt;0.01,"OK","Error")</f>
        <v>OK</v>
      </c>
    </row>
    <row r="17" spans="1:47" s="112" customFormat="1" ht="14.25">
      <c r="A17" s="298"/>
      <c r="B17" s="300"/>
      <c r="C17" s="302" t="s">
        <v>115</v>
      </c>
      <c r="D17" s="104" t="s">
        <v>206</v>
      </c>
      <c r="E17" s="101"/>
      <c r="F17" s="103" t="s">
        <v>105</v>
      </c>
      <c r="G17" s="150"/>
      <c r="H17" s="151"/>
      <c r="I17" s="151"/>
      <c r="J17" s="151"/>
      <c r="K17" s="151"/>
      <c r="L17" s="151"/>
      <c r="M17" s="151"/>
      <c r="N17" s="151"/>
      <c r="O17" s="151"/>
      <c r="P17" s="151"/>
      <c r="Q17" s="35">
        <f t="shared" si="1"/>
        <v>0</v>
      </c>
      <c r="R17" s="101"/>
      <c r="S17" s="103" t="str">
        <f t="shared" ref="S17:S34" ca="1" si="4">$X$12</f>
        <v>-</v>
      </c>
      <c r="T17" s="106"/>
      <c r="U17" s="101"/>
      <c r="V17" s="103" t="str">
        <f t="shared" ref="V17:V34" ca="1" si="5">$X$12</f>
        <v>-</v>
      </c>
      <c r="W17" s="150"/>
      <c r="X17" s="151"/>
      <c r="Y17" s="151"/>
      <c r="Z17" s="151"/>
      <c r="AA17" s="151"/>
      <c r="AB17" s="151"/>
      <c r="AC17" s="151"/>
      <c r="AD17" s="151"/>
      <c r="AE17" s="151"/>
      <c r="AF17" s="151"/>
      <c r="AG17" s="35">
        <f t="shared" si="2"/>
        <v>0</v>
      </c>
      <c r="AH17" s="101"/>
      <c r="AI17" s="103" t="str">
        <f t="shared" ref="AI17:AI34" ca="1" si="6">$X$12</f>
        <v>-</v>
      </c>
      <c r="AJ17" s="150"/>
      <c r="AK17" s="151"/>
      <c r="AL17" s="151"/>
      <c r="AM17" s="151"/>
      <c r="AN17" s="151"/>
      <c r="AO17" s="151"/>
      <c r="AP17" s="151"/>
      <c r="AQ17" s="151"/>
      <c r="AR17" s="151"/>
      <c r="AS17" s="151"/>
      <c r="AT17" s="35">
        <f t="shared" si="3"/>
        <v>0</v>
      </c>
      <c r="AU17" s="103" t="str">
        <f t="shared" ref="AU17:AU34" si="7">IF(ABS(AG17-AT17)&lt;0.01,"OK","Error")</f>
        <v>OK</v>
      </c>
    </row>
    <row r="18" spans="1:47" s="112" customFormat="1" ht="14.25">
      <c r="A18" s="298"/>
      <c r="B18" s="300"/>
      <c r="C18" s="302"/>
      <c r="D18" s="104" t="s">
        <v>207</v>
      </c>
      <c r="E18" s="101"/>
      <c r="F18" s="103" t="s">
        <v>105</v>
      </c>
      <c r="G18" s="150"/>
      <c r="H18" s="151"/>
      <c r="I18" s="151"/>
      <c r="J18" s="151"/>
      <c r="K18" s="151"/>
      <c r="L18" s="151"/>
      <c r="M18" s="151"/>
      <c r="N18" s="151"/>
      <c r="O18" s="151"/>
      <c r="P18" s="151"/>
      <c r="Q18" s="35">
        <f t="shared" si="1"/>
        <v>0</v>
      </c>
      <c r="R18" s="101"/>
      <c r="S18" s="103" t="str">
        <f t="shared" ca="1" si="4"/>
        <v>-</v>
      </c>
      <c r="T18" s="106"/>
      <c r="U18" s="101"/>
      <c r="V18" s="103" t="str">
        <f t="shared" ca="1" si="5"/>
        <v>-</v>
      </c>
      <c r="W18" s="150"/>
      <c r="X18" s="151"/>
      <c r="Y18" s="151"/>
      <c r="Z18" s="151"/>
      <c r="AA18" s="151"/>
      <c r="AB18" s="151"/>
      <c r="AC18" s="151"/>
      <c r="AD18" s="151"/>
      <c r="AE18" s="151"/>
      <c r="AF18" s="151"/>
      <c r="AG18" s="35">
        <f t="shared" si="2"/>
        <v>0</v>
      </c>
      <c r="AH18" s="101"/>
      <c r="AI18" s="103" t="str">
        <f t="shared" ca="1" si="6"/>
        <v>-</v>
      </c>
      <c r="AJ18" s="150"/>
      <c r="AK18" s="151"/>
      <c r="AL18" s="151"/>
      <c r="AM18" s="151"/>
      <c r="AN18" s="151"/>
      <c r="AO18" s="151"/>
      <c r="AP18" s="151"/>
      <c r="AQ18" s="151"/>
      <c r="AR18" s="151"/>
      <c r="AS18" s="151"/>
      <c r="AT18" s="35">
        <f t="shared" si="3"/>
        <v>0</v>
      </c>
      <c r="AU18" s="103" t="str">
        <f t="shared" si="7"/>
        <v>OK</v>
      </c>
    </row>
    <row r="19" spans="1:47" s="112" customFormat="1" ht="14.25">
      <c r="A19" s="298"/>
      <c r="B19" s="300"/>
      <c r="C19" s="302"/>
      <c r="D19" s="104" t="s">
        <v>3</v>
      </c>
      <c r="E19" s="101"/>
      <c r="F19" s="103" t="s">
        <v>105</v>
      </c>
      <c r="G19" s="150"/>
      <c r="H19" s="151"/>
      <c r="I19" s="151"/>
      <c r="J19" s="151"/>
      <c r="K19" s="151"/>
      <c r="L19" s="151"/>
      <c r="M19" s="151"/>
      <c r="N19" s="151"/>
      <c r="O19" s="151"/>
      <c r="P19" s="151"/>
      <c r="Q19" s="35">
        <f t="shared" si="1"/>
        <v>0</v>
      </c>
      <c r="R19" s="101"/>
      <c r="S19" s="103" t="str">
        <f t="shared" ca="1" si="4"/>
        <v>-</v>
      </c>
      <c r="T19" s="34"/>
      <c r="U19" s="101"/>
      <c r="V19" s="103" t="str">
        <f t="shared" ca="1" si="5"/>
        <v>-</v>
      </c>
      <c r="W19" s="150"/>
      <c r="X19" s="151"/>
      <c r="Y19" s="151"/>
      <c r="Z19" s="151"/>
      <c r="AA19" s="151"/>
      <c r="AB19" s="151"/>
      <c r="AC19" s="151"/>
      <c r="AD19" s="151"/>
      <c r="AE19" s="151"/>
      <c r="AF19" s="151"/>
      <c r="AG19" s="35">
        <f t="shared" si="2"/>
        <v>0</v>
      </c>
      <c r="AH19" s="101"/>
      <c r="AI19" s="103" t="str">
        <f t="shared" ca="1" si="6"/>
        <v>-</v>
      </c>
      <c r="AJ19" s="150"/>
      <c r="AK19" s="151"/>
      <c r="AL19" s="151"/>
      <c r="AM19" s="151"/>
      <c r="AN19" s="151"/>
      <c r="AO19" s="151"/>
      <c r="AP19" s="151"/>
      <c r="AQ19" s="151"/>
      <c r="AR19" s="151"/>
      <c r="AS19" s="151"/>
      <c r="AT19" s="35">
        <f t="shared" si="3"/>
        <v>0</v>
      </c>
      <c r="AU19" s="103" t="str">
        <f t="shared" si="7"/>
        <v>OK</v>
      </c>
    </row>
    <row r="20" spans="1:47" s="112" customFormat="1" ht="14.25">
      <c r="A20" s="298"/>
      <c r="B20" s="300"/>
      <c r="C20" s="302"/>
      <c r="D20" s="104" t="s">
        <v>114</v>
      </c>
      <c r="E20" s="101"/>
      <c r="F20" s="103" t="s">
        <v>105</v>
      </c>
      <c r="G20" s="150"/>
      <c r="H20" s="151"/>
      <c r="I20" s="151"/>
      <c r="J20" s="151"/>
      <c r="K20" s="151"/>
      <c r="L20" s="151"/>
      <c r="M20" s="151"/>
      <c r="N20" s="151"/>
      <c r="O20" s="151"/>
      <c r="P20" s="151"/>
      <c r="Q20" s="35">
        <f t="shared" si="1"/>
        <v>0</v>
      </c>
      <c r="R20" s="101"/>
      <c r="S20" s="103" t="str">
        <f t="shared" ca="1" si="4"/>
        <v>-</v>
      </c>
      <c r="T20" s="106"/>
      <c r="U20" s="101"/>
      <c r="V20" s="103" t="str">
        <f t="shared" ca="1" si="5"/>
        <v>-</v>
      </c>
      <c r="W20" s="150"/>
      <c r="X20" s="151"/>
      <c r="Y20" s="151"/>
      <c r="Z20" s="151"/>
      <c r="AA20" s="151"/>
      <c r="AB20" s="151"/>
      <c r="AC20" s="151"/>
      <c r="AD20" s="151"/>
      <c r="AE20" s="151"/>
      <c r="AF20" s="151"/>
      <c r="AG20" s="35">
        <f t="shared" si="2"/>
        <v>0</v>
      </c>
      <c r="AH20" s="101"/>
      <c r="AI20" s="103" t="str">
        <f t="shared" ca="1" si="6"/>
        <v>-</v>
      </c>
      <c r="AJ20" s="150"/>
      <c r="AK20" s="151"/>
      <c r="AL20" s="151"/>
      <c r="AM20" s="151"/>
      <c r="AN20" s="151"/>
      <c r="AO20" s="151"/>
      <c r="AP20" s="151"/>
      <c r="AQ20" s="151"/>
      <c r="AR20" s="151"/>
      <c r="AS20" s="151"/>
      <c r="AT20" s="35">
        <f t="shared" si="3"/>
        <v>0</v>
      </c>
      <c r="AU20" s="103" t="str">
        <f t="shared" si="7"/>
        <v>OK</v>
      </c>
    </row>
    <row r="21" spans="1:47" s="112" customFormat="1" ht="14.25">
      <c r="A21" s="298"/>
      <c r="B21" s="300"/>
      <c r="C21" s="302"/>
      <c r="D21" s="104" t="s">
        <v>104</v>
      </c>
      <c r="E21" s="101"/>
      <c r="F21" s="103" t="s">
        <v>105</v>
      </c>
      <c r="G21" s="34"/>
      <c r="H21" s="34"/>
      <c r="I21" s="34"/>
      <c r="J21" s="34"/>
      <c r="K21" s="34"/>
      <c r="L21" s="34"/>
      <c r="M21" s="34"/>
      <c r="N21" s="34"/>
      <c r="O21" s="34"/>
      <c r="P21" s="34"/>
      <c r="Q21" s="35">
        <f t="shared" si="1"/>
        <v>0</v>
      </c>
      <c r="R21" s="101"/>
      <c r="S21" s="103" t="str">
        <f t="shared" ca="1" si="4"/>
        <v>-</v>
      </c>
      <c r="T21" s="34"/>
      <c r="U21" s="101"/>
      <c r="V21" s="103" t="str">
        <f t="shared" ca="1" si="5"/>
        <v>-</v>
      </c>
      <c r="W21" s="34"/>
      <c r="X21" s="34"/>
      <c r="Y21" s="34"/>
      <c r="Z21" s="34"/>
      <c r="AA21" s="34"/>
      <c r="AB21" s="34"/>
      <c r="AC21" s="34"/>
      <c r="AD21" s="34"/>
      <c r="AE21" s="34"/>
      <c r="AF21" s="34"/>
      <c r="AG21" s="35">
        <f t="shared" si="2"/>
        <v>0</v>
      </c>
      <c r="AH21" s="101"/>
      <c r="AI21" s="103" t="str">
        <f t="shared" ca="1" si="6"/>
        <v>-</v>
      </c>
      <c r="AJ21" s="34"/>
      <c r="AK21" s="34"/>
      <c r="AL21" s="34"/>
      <c r="AM21" s="34"/>
      <c r="AN21" s="34"/>
      <c r="AO21" s="34"/>
      <c r="AP21" s="34"/>
      <c r="AQ21" s="34"/>
      <c r="AR21" s="34"/>
      <c r="AS21" s="34"/>
      <c r="AT21" s="35">
        <f t="shared" si="3"/>
        <v>0</v>
      </c>
      <c r="AU21" s="103" t="str">
        <f t="shared" si="7"/>
        <v>OK</v>
      </c>
    </row>
    <row r="22" spans="1:47" s="112" customFormat="1" ht="14.25">
      <c r="A22" s="298"/>
      <c r="B22" s="300"/>
      <c r="C22" s="302"/>
      <c r="D22" s="104" t="s">
        <v>113</v>
      </c>
      <c r="E22" s="101"/>
      <c r="F22" s="103" t="s">
        <v>105</v>
      </c>
      <c r="G22" s="150"/>
      <c r="H22" s="151"/>
      <c r="I22" s="151"/>
      <c r="J22" s="151"/>
      <c r="K22" s="151"/>
      <c r="L22" s="151"/>
      <c r="M22" s="151"/>
      <c r="N22" s="151"/>
      <c r="O22" s="151"/>
      <c r="P22" s="151"/>
      <c r="Q22" s="35">
        <f t="shared" si="1"/>
        <v>0</v>
      </c>
      <c r="R22" s="101"/>
      <c r="S22" s="103" t="str">
        <f t="shared" ca="1" si="4"/>
        <v>-</v>
      </c>
      <c r="T22" s="106"/>
      <c r="U22" s="101"/>
      <c r="V22" s="103" t="str">
        <f t="shared" ca="1" si="5"/>
        <v>-</v>
      </c>
      <c r="W22" s="150"/>
      <c r="X22" s="151"/>
      <c r="Y22" s="151"/>
      <c r="Z22" s="151"/>
      <c r="AA22" s="151"/>
      <c r="AB22" s="151"/>
      <c r="AC22" s="151"/>
      <c r="AD22" s="151"/>
      <c r="AE22" s="151"/>
      <c r="AF22" s="151"/>
      <c r="AG22" s="35">
        <f t="shared" si="2"/>
        <v>0</v>
      </c>
      <c r="AH22" s="101"/>
      <c r="AI22" s="103" t="str">
        <f t="shared" ca="1" si="6"/>
        <v>-</v>
      </c>
      <c r="AJ22" s="150"/>
      <c r="AK22" s="151"/>
      <c r="AL22" s="151"/>
      <c r="AM22" s="151"/>
      <c r="AN22" s="151"/>
      <c r="AO22" s="151"/>
      <c r="AP22" s="151"/>
      <c r="AQ22" s="151"/>
      <c r="AR22" s="151"/>
      <c r="AS22" s="151"/>
      <c r="AT22" s="35">
        <f t="shared" si="3"/>
        <v>0</v>
      </c>
      <c r="AU22" s="103" t="str">
        <f t="shared" si="7"/>
        <v>OK</v>
      </c>
    </row>
    <row r="23" spans="1:47" s="112" customFormat="1" ht="14.25">
      <c r="A23" s="298"/>
      <c r="B23" s="300"/>
      <c r="C23" s="302"/>
      <c r="D23" s="104" t="s">
        <v>389</v>
      </c>
      <c r="E23" s="101"/>
      <c r="F23" s="103" t="s">
        <v>105</v>
      </c>
      <c r="G23" s="150"/>
      <c r="H23" s="151"/>
      <c r="I23" s="151"/>
      <c r="J23" s="151"/>
      <c r="K23" s="151"/>
      <c r="L23" s="151"/>
      <c r="M23" s="151"/>
      <c r="N23" s="151"/>
      <c r="O23" s="151"/>
      <c r="P23" s="151"/>
      <c r="Q23" s="35">
        <f t="shared" si="1"/>
        <v>0</v>
      </c>
      <c r="R23" s="101"/>
      <c r="S23" s="103" t="str">
        <f t="shared" ca="1" si="4"/>
        <v>-</v>
      </c>
      <c r="T23" s="106"/>
      <c r="U23" s="101"/>
      <c r="V23" s="103" t="str">
        <f t="shared" ca="1" si="5"/>
        <v>-</v>
      </c>
      <c r="W23" s="150"/>
      <c r="X23" s="151"/>
      <c r="Y23" s="151"/>
      <c r="Z23" s="151"/>
      <c r="AA23" s="151"/>
      <c r="AB23" s="151"/>
      <c r="AC23" s="151"/>
      <c r="AD23" s="151"/>
      <c r="AE23" s="151"/>
      <c r="AF23" s="151"/>
      <c r="AG23" s="35">
        <f t="shared" si="2"/>
        <v>0</v>
      </c>
      <c r="AH23" s="101"/>
      <c r="AI23" s="103" t="str">
        <f t="shared" ca="1" si="6"/>
        <v>-</v>
      </c>
      <c r="AJ23" s="150"/>
      <c r="AK23" s="151"/>
      <c r="AL23" s="151"/>
      <c r="AM23" s="151"/>
      <c r="AN23" s="151"/>
      <c r="AO23" s="151"/>
      <c r="AP23" s="151"/>
      <c r="AQ23" s="151"/>
      <c r="AR23" s="151"/>
      <c r="AS23" s="151"/>
      <c r="AT23" s="35">
        <f t="shared" si="3"/>
        <v>0</v>
      </c>
      <c r="AU23" s="103" t="str">
        <f t="shared" si="7"/>
        <v>OK</v>
      </c>
    </row>
    <row r="24" spans="1:47" s="112" customFormat="1" ht="14.25">
      <c r="A24" s="298"/>
      <c r="B24" s="300"/>
      <c r="C24" s="302"/>
      <c r="D24" s="104" t="s">
        <v>112</v>
      </c>
      <c r="E24" s="101"/>
      <c r="F24" s="103" t="s">
        <v>105</v>
      </c>
      <c r="G24" s="150"/>
      <c r="H24" s="151"/>
      <c r="I24" s="151"/>
      <c r="J24" s="151"/>
      <c r="K24" s="151"/>
      <c r="L24" s="151"/>
      <c r="M24" s="151"/>
      <c r="N24" s="151"/>
      <c r="O24" s="151"/>
      <c r="P24" s="151"/>
      <c r="Q24" s="35">
        <f t="shared" si="1"/>
        <v>0</v>
      </c>
      <c r="R24" s="101"/>
      <c r="S24" s="103" t="str">
        <f t="shared" ca="1" si="4"/>
        <v>-</v>
      </c>
      <c r="T24" s="106"/>
      <c r="U24" s="101"/>
      <c r="V24" s="103" t="str">
        <f t="shared" ca="1" si="5"/>
        <v>-</v>
      </c>
      <c r="W24" s="150"/>
      <c r="X24" s="151"/>
      <c r="Y24" s="151"/>
      <c r="Z24" s="151"/>
      <c r="AA24" s="151"/>
      <c r="AB24" s="151"/>
      <c r="AC24" s="151"/>
      <c r="AD24" s="151"/>
      <c r="AE24" s="151"/>
      <c r="AF24" s="151"/>
      <c r="AG24" s="35">
        <f t="shared" si="2"/>
        <v>0</v>
      </c>
      <c r="AH24" s="101"/>
      <c r="AI24" s="103" t="str">
        <f t="shared" ca="1" si="6"/>
        <v>-</v>
      </c>
      <c r="AJ24" s="150"/>
      <c r="AK24" s="151"/>
      <c r="AL24" s="151"/>
      <c r="AM24" s="151"/>
      <c r="AN24" s="151"/>
      <c r="AO24" s="151"/>
      <c r="AP24" s="151"/>
      <c r="AQ24" s="151"/>
      <c r="AR24" s="151"/>
      <c r="AS24" s="151"/>
      <c r="AT24" s="35">
        <f t="shared" si="3"/>
        <v>0</v>
      </c>
      <c r="AU24" s="103" t="str">
        <f t="shared" si="7"/>
        <v>OK</v>
      </c>
    </row>
    <row r="25" spans="1:47" s="112" customFormat="1" ht="14.25">
      <c r="A25" s="298"/>
      <c r="B25" s="300"/>
      <c r="C25" s="302"/>
      <c r="D25" s="104" t="s">
        <v>111</v>
      </c>
      <c r="E25" s="101"/>
      <c r="F25" s="103" t="s">
        <v>105</v>
      </c>
      <c r="G25" s="150"/>
      <c r="H25" s="151"/>
      <c r="I25" s="151"/>
      <c r="J25" s="151"/>
      <c r="K25" s="151"/>
      <c r="L25" s="151"/>
      <c r="M25" s="151"/>
      <c r="N25" s="151"/>
      <c r="O25" s="151"/>
      <c r="P25" s="151"/>
      <c r="Q25" s="35">
        <f t="shared" si="1"/>
        <v>0</v>
      </c>
      <c r="R25" s="101"/>
      <c r="S25" s="103" t="str">
        <f t="shared" ca="1" si="4"/>
        <v>-</v>
      </c>
      <c r="T25" s="106"/>
      <c r="U25" s="101"/>
      <c r="V25" s="103" t="str">
        <f t="shared" ca="1" si="5"/>
        <v>-</v>
      </c>
      <c r="W25" s="150"/>
      <c r="X25" s="151"/>
      <c r="Y25" s="151"/>
      <c r="Z25" s="151"/>
      <c r="AA25" s="151"/>
      <c r="AB25" s="151"/>
      <c r="AC25" s="151"/>
      <c r="AD25" s="151"/>
      <c r="AE25" s="151"/>
      <c r="AF25" s="151"/>
      <c r="AG25" s="35">
        <f t="shared" si="2"/>
        <v>0</v>
      </c>
      <c r="AH25" s="101"/>
      <c r="AI25" s="103" t="str">
        <f t="shared" ca="1" si="6"/>
        <v>-</v>
      </c>
      <c r="AJ25" s="150"/>
      <c r="AK25" s="151"/>
      <c r="AL25" s="151"/>
      <c r="AM25" s="151"/>
      <c r="AN25" s="151"/>
      <c r="AO25" s="151"/>
      <c r="AP25" s="151"/>
      <c r="AQ25" s="151"/>
      <c r="AR25" s="151"/>
      <c r="AS25" s="151"/>
      <c r="AT25" s="35">
        <f t="shared" si="3"/>
        <v>0</v>
      </c>
      <c r="AU25" s="103" t="str">
        <f t="shared" si="7"/>
        <v>OK</v>
      </c>
    </row>
    <row r="26" spans="1:47" s="112" customFormat="1" ht="14.25">
      <c r="A26" s="298"/>
      <c r="B26" s="300"/>
      <c r="C26" s="302"/>
      <c r="D26" s="104" t="s">
        <v>390</v>
      </c>
      <c r="E26" s="101"/>
      <c r="F26" s="103" t="s">
        <v>105</v>
      </c>
      <c r="G26" s="150"/>
      <c r="H26" s="151"/>
      <c r="I26" s="151"/>
      <c r="J26" s="151"/>
      <c r="K26" s="151"/>
      <c r="L26" s="151"/>
      <c r="M26" s="151"/>
      <c r="N26" s="151"/>
      <c r="O26" s="151"/>
      <c r="P26" s="151"/>
      <c r="Q26" s="35">
        <f t="shared" si="1"/>
        <v>0</v>
      </c>
      <c r="R26" s="101"/>
      <c r="S26" s="103" t="str">
        <f t="shared" ca="1" si="4"/>
        <v>-</v>
      </c>
      <c r="T26" s="106"/>
      <c r="U26" s="101"/>
      <c r="V26" s="103" t="str">
        <f t="shared" ca="1" si="5"/>
        <v>-</v>
      </c>
      <c r="W26" s="150"/>
      <c r="X26" s="151"/>
      <c r="Y26" s="151"/>
      <c r="Z26" s="151"/>
      <c r="AA26" s="151"/>
      <c r="AB26" s="151"/>
      <c r="AC26" s="151"/>
      <c r="AD26" s="151"/>
      <c r="AE26" s="151"/>
      <c r="AF26" s="151"/>
      <c r="AG26" s="35">
        <f t="shared" si="2"/>
        <v>0</v>
      </c>
      <c r="AH26" s="101"/>
      <c r="AI26" s="103" t="str">
        <f t="shared" ca="1" si="6"/>
        <v>-</v>
      </c>
      <c r="AJ26" s="150"/>
      <c r="AK26" s="151"/>
      <c r="AL26" s="151"/>
      <c r="AM26" s="151"/>
      <c r="AN26" s="151"/>
      <c r="AO26" s="151"/>
      <c r="AP26" s="151"/>
      <c r="AQ26" s="151"/>
      <c r="AR26" s="151"/>
      <c r="AS26" s="151"/>
      <c r="AT26" s="35">
        <f t="shared" si="3"/>
        <v>0</v>
      </c>
      <c r="AU26" s="103" t="str">
        <f t="shared" si="7"/>
        <v>OK</v>
      </c>
    </row>
    <row r="27" spans="1:47" s="112" customFormat="1" ht="14.25">
      <c r="A27" s="298"/>
      <c r="B27" s="300"/>
      <c r="C27" s="302"/>
      <c r="D27" s="104" t="s">
        <v>110</v>
      </c>
      <c r="E27" s="101"/>
      <c r="F27" s="103" t="s">
        <v>105</v>
      </c>
      <c r="G27" s="150"/>
      <c r="H27" s="151"/>
      <c r="I27" s="151"/>
      <c r="J27" s="151"/>
      <c r="K27" s="151"/>
      <c r="L27" s="151"/>
      <c r="M27" s="151"/>
      <c r="N27" s="151"/>
      <c r="O27" s="151"/>
      <c r="P27" s="151"/>
      <c r="Q27" s="35">
        <f t="shared" si="1"/>
        <v>0</v>
      </c>
      <c r="R27" s="101"/>
      <c r="S27" s="103" t="str">
        <f t="shared" ca="1" si="4"/>
        <v>-</v>
      </c>
      <c r="T27" s="106"/>
      <c r="U27" s="101"/>
      <c r="V27" s="103" t="str">
        <f t="shared" ca="1" si="5"/>
        <v>-</v>
      </c>
      <c r="W27" s="150"/>
      <c r="X27" s="151"/>
      <c r="Y27" s="151"/>
      <c r="Z27" s="151"/>
      <c r="AA27" s="151"/>
      <c r="AB27" s="151"/>
      <c r="AC27" s="151"/>
      <c r="AD27" s="151"/>
      <c r="AE27" s="151"/>
      <c r="AF27" s="151"/>
      <c r="AG27" s="35">
        <f t="shared" si="2"/>
        <v>0</v>
      </c>
      <c r="AH27" s="101"/>
      <c r="AI27" s="103" t="str">
        <f t="shared" ca="1" si="6"/>
        <v>-</v>
      </c>
      <c r="AJ27" s="150"/>
      <c r="AK27" s="151"/>
      <c r="AL27" s="151"/>
      <c r="AM27" s="151"/>
      <c r="AN27" s="151"/>
      <c r="AO27" s="151"/>
      <c r="AP27" s="151"/>
      <c r="AQ27" s="151"/>
      <c r="AR27" s="151"/>
      <c r="AS27" s="151"/>
      <c r="AT27" s="35">
        <f t="shared" si="3"/>
        <v>0</v>
      </c>
      <c r="AU27" s="103" t="str">
        <f t="shared" si="7"/>
        <v>OK</v>
      </c>
    </row>
    <row r="28" spans="1:47" s="112" customFormat="1" ht="14.25">
      <c r="A28" s="298"/>
      <c r="B28" s="300"/>
      <c r="C28" s="302"/>
      <c r="D28" s="104" t="str">
        <f>'N1.1_Intervention_Definitions'!A17</f>
        <v>Indirect Intervention</v>
      </c>
      <c r="E28" s="101"/>
      <c r="F28" s="103" t="s">
        <v>105</v>
      </c>
      <c r="G28" s="150"/>
      <c r="H28" s="151"/>
      <c r="I28" s="151"/>
      <c r="J28" s="151"/>
      <c r="K28" s="151"/>
      <c r="L28" s="151"/>
      <c r="M28" s="151"/>
      <c r="N28" s="151"/>
      <c r="O28" s="151"/>
      <c r="P28" s="151"/>
      <c r="Q28" s="35">
        <f t="shared" si="1"/>
        <v>0</v>
      </c>
      <c r="R28" s="101"/>
      <c r="S28" s="103" t="str">
        <f t="shared" ca="1" si="4"/>
        <v>-</v>
      </c>
      <c r="T28" s="106"/>
      <c r="U28" s="101"/>
      <c r="V28" s="103" t="str">
        <f t="shared" ca="1" si="5"/>
        <v>-</v>
      </c>
      <c r="W28" s="150"/>
      <c r="X28" s="151"/>
      <c r="Y28" s="151"/>
      <c r="Z28" s="151"/>
      <c r="AA28" s="151"/>
      <c r="AB28" s="151"/>
      <c r="AC28" s="151"/>
      <c r="AD28" s="151"/>
      <c r="AE28" s="151"/>
      <c r="AF28" s="151"/>
      <c r="AG28" s="35">
        <f t="shared" si="2"/>
        <v>0</v>
      </c>
      <c r="AH28" s="101"/>
      <c r="AI28" s="103" t="str">
        <f t="shared" ca="1" si="6"/>
        <v>-</v>
      </c>
      <c r="AJ28" s="150"/>
      <c r="AK28" s="151"/>
      <c r="AL28" s="151"/>
      <c r="AM28" s="151"/>
      <c r="AN28" s="151"/>
      <c r="AO28" s="151"/>
      <c r="AP28" s="151"/>
      <c r="AQ28" s="151"/>
      <c r="AR28" s="151"/>
      <c r="AS28" s="151"/>
      <c r="AT28" s="35">
        <f t="shared" si="3"/>
        <v>0</v>
      </c>
      <c r="AU28" s="103" t="str">
        <f t="shared" si="7"/>
        <v>OK</v>
      </c>
    </row>
    <row r="29" spans="1:47" s="112" customFormat="1" ht="14.25">
      <c r="A29" s="298"/>
      <c r="B29" s="300"/>
      <c r="C29" s="302"/>
      <c r="D29" s="104" t="s">
        <v>109</v>
      </c>
      <c r="E29" s="101"/>
      <c r="F29" s="103" t="s">
        <v>105</v>
      </c>
      <c r="G29" s="34"/>
      <c r="H29" s="34"/>
      <c r="I29" s="34"/>
      <c r="J29" s="34"/>
      <c r="K29" s="34"/>
      <c r="L29" s="34"/>
      <c r="M29" s="34"/>
      <c r="N29" s="34"/>
      <c r="O29" s="34"/>
      <c r="P29" s="34"/>
      <c r="Q29" s="35">
        <f t="shared" si="1"/>
        <v>0</v>
      </c>
      <c r="R29" s="101"/>
      <c r="S29" s="103" t="str">
        <f t="shared" ca="1" si="4"/>
        <v>-</v>
      </c>
      <c r="T29" s="34"/>
      <c r="U29" s="101"/>
      <c r="V29" s="103" t="str">
        <f t="shared" ca="1" si="5"/>
        <v>-</v>
      </c>
      <c r="W29" s="34"/>
      <c r="X29" s="34"/>
      <c r="Y29" s="34"/>
      <c r="Z29" s="34"/>
      <c r="AA29" s="34"/>
      <c r="AB29" s="34"/>
      <c r="AC29" s="34"/>
      <c r="AD29" s="34"/>
      <c r="AE29" s="34"/>
      <c r="AF29" s="34"/>
      <c r="AG29" s="35">
        <f t="shared" si="2"/>
        <v>0</v>
      </c>
      <c r="AH29" s="101"/>
      <c r="AI29" s="103" t="str">
        <f t="shared" ca="1" si="6"/>
        <v>-</v>
      </c>
      <c r="AJ29" s="34"/>
      <c r="AK29" s="34"/>
      <c r="AL29" s="34"/>
      <c r="AM29" s="34"/>
      <c r="AN29" s="34"/>
      <c r="AO29" s="34"/>
      <c r="AP29" s="34"/>
      <c r="AQ29" s="34"/>
      <c r="AR29" s="34"/>
      <c r="AS29" s="34"/>
      <c r="AT29" s="35">
        <f t="shared" si="3"/>
        <v>0</v>
      </c>
      <c r="AU29" s="103" t="str">
        <f t="shared" si="7"/>
        <v>OK</v>
      </c>
    </row>
    <row r="30" spans="1:47" s="112" customFormat="1" ht="14.25">
      <c r="A30" s="298"/>
      <c r="B30" s="300"/>
      <c r="C30" s="302"/>
      <c r="D30" s="104" t="s">
        <v>108</v>
      </c>
      <c r="E30" s="101"/>
      <c r="F30" s="103" t="s">
        <v>105</v>
      </c>
      <c r="G30" s="34"/>
      <c r="H30" s="34"/>
      <c r="I30" s="34"/>
      <c r="J30" s="34"/>
      <c r="K30" s="34"/>
      <c r="L30" s="34"/>
      <c r="M30" s="34"/>
      <c r="N30" s="34"/>
      <c r="O30" s="34"/>
      <c r="P30" s="34"/>
      <c r="Q30" s="35">
        <f t="shared" si="1"/>
        <v>0</v>
      </c>
      <c r="R30" s="101"/>
      <c r="S30" s="103" t="str">
        <f t="shared" ca="1" si="4"/>
        <v>-</v>
      </c>
      <c r="T30" s="34"/>
      <c r="U30" s="101"/>
      <c r="V30" s="103" t="str">
        <f t="shared" ca="1" si="5"/>
        <v>-</v>
      </c>
      <c r="W30" s="34"/>
      <c r="X30" s="34"/>
      <c r="Y30" s="34"/>
      <c r="Z30" s="34"/>
      <c r="AA30" s="34"/>
      <c r="AB30" s="34"/>
      <c r="AC30" s="34"/>
      <c r="AD30" s="34"/>
      <c r="AE30" s="34"/>
      <c r="AF30" s="34"/>
      <c r="AG30" s="35">
        <f t="shared" si="2"/>
        <v>0</v>
      </c>
      <c r="AH30" s="101"/>
      <c r="AI30" s="103" t="str">
        <f t="shared" ca="1" si="6"/>
        <v>-</v>
      </c>
      <c r="AJ30" s="34"/>
      <c r="AK30" s="34"/>
      <c r="AL30" s="34"/>
      <c r="AM30" s="34"/>
      <c r="AN30" s="34"/>
      <c r="AO30" s="34"/>
      <c r="AP30" s="34"/>
      <c r="AQ30" s="34"/>
      <c r="AR30" s="34"/>
      <c r="AS30" s="34"/>
      <c r="AT30" s="35">
        <f t="shared" si="3"/>
        <v>0</v>
      </c>
      <c r="AU30" s="103" t="str">
        <f t="shared" si="7"/>
        <v>OK</v>
      </c>
    </row>
    <row r="31" spans="1:47" s="112" customFormat="1" ht="14.25">
      <c r="A31" s="298"/>
      <c r="B31" s="300"/>
      <c r="C31" s="302"/>
      <c r="D31" s="104" t="s">
        <v>58</v>
      </c>
      <c r="E31" s="101"/>
      <c r="F31" s="103" t="s">
        <v>105</v>
      </c>
      <c r="G31" s="34"/>
      <c r="H31" s="34"/>
      <c r="I31" s="34"/>
      <c r="J31" s="34"/>
      <c r="K31" s="34"/>
      <c r="L31" s="34"/>
      <c r="M31" s="34"/>
      <c r="N31" s="34"/>
      <c r="O31" s="34"/>
      <c r="P31" s="34"/>
      <c r="Q31" s="35">
        <f t="shared" si="1"/>
        <v>0</v>
      </c>
      <c r="R31" s="101"/>
      <c r="S31" s="103" t="str">
        <f t="shared" ca="1" si="4"/>
        <v>-</v>
      </c>
      <c r="T31" s="34"/>
      <c r="U31" s="101"/>
      <c r="V31" s="103" t="str">
        <f t="shared" ca="1" si="5"/>
        <v>-</v>
      </c>
      <c r="W31" s="34"/>
      <c r="X31" s="34"/>
      <c r="Y31" s="34"/>
      <c r="Z31" s="34"/>
      <c r="AA31" s="34"/>
      <c r="AB31" s="34"/>
      <c r="AC31" s="34"/>
      <c r="AD31" s="34"/>
      <c r="AE31" s="34"/>
      <c r="AF31" s="34"/>
      <c r="AG31" s="35">
        <f t="shared" si="2"/>
        <v>0</v>
      </c>
      <c r="AH31" s="101"/>
      <c r="AI31" s="103" t="str">
        <f t="shared" ca="1" si="6"/>
        <v>-</v>
      </c>
      <c r="AJ31" s="34"/>
      <c r="AK31" s="34"/>
      <c r="AL31" s="34"/>
      <c r="AM31" s="34"/>
      <c r="AN31" s="34"/>
      <c r="AO31" s="34"/>
      <c r="AP31" s="34"/>
      <c r="AQ31" s="34"/>
      <c r="AR31" s="34"/>
      <c r="AS31" s="34"/>
      <c r="AT31" s="35">
        <f t="shared" si="3"/>
        <v>0</v>
      </c>
      <c r="AU31" s="103" t="str">
        <f t="shared" si="7"/>
        <v>OK</v>
      </c>
    </row>
    <row r="32" spans="1:47" s="112" customFormat="1" ht="14.25">
      <c r="A32" s="298"/>
      <c r="B32" s="300"/>
      <c r="C32" s="302"/>
      <c r="D32" s="104" t="s">
        <v>107</v>
      </c>
      <c r="E32" s="101"/>
      <c r="F32" s="103" t="s">
        <v>105</v>
      </c>
      <c r="G32" s="34"/>
      <c r="H32" s="34"/>
      <c r="I32" s="34"/>
      <c r="J32" s="34"/>
      <c r="K32" s="34"/>
      <c r="L32" s="34"/>
      <c r="M32" s="34"/>
      <c r="N32" s="34"/>
      <c r="O32" s="34"/>
      <c r="P32" s="34"/>
      <c r="Q32" s="35">
        <f t="shared" si="1"/>
        <v>0</v>
      </c>
      <c r="R32" s="101"/>
      <c r="S32" s="103" t="str">
        <f t="shared" ca="1" si="4"/>
        <v>-</v>
      </c>
      <c r="T32" s="34"/>
      <c r="U32" s="101"/>
      <c r="V32" s="103" t="str">
        <f t="shared" ca="1" si="5"/>
        <v>-</v>
      </c>
      <c r="W32" s="34"/>
      <c r="X32" s="34"/>
      <c r="Y32" s="34"/>
      <c r="Z32" s="34"/>
      <c r="AA32" s="34"/>
      <c r="AB32" s="34"/>
      <c r="AC32" s="34"/>
      <c r="AD32" s="34"/>
      <c r="AE32" s="34"/>
      <c r="AF32" s="34"/>
      <c r="AG32" s="35">
        <f t="shared" si="2"/>
        <v>0</v>
      </c>
      <c r="AH32" s="101"/>
      <c r="AI32" s="103" t="str">
        <f t="shared" ca="1" si="6"/>
        <v>-</v>
      </c>
      <c r="AJ32" s="34"/>
      <c r="AK32" s="34"/>
      <c r="AL32" s="34"/>
      <c r="AM32" s="34"/>
      <c r="AN32" s="34"/>
      <c r="AO32" s="34"/>
      <c r="AP32" s="34"/>
      <c r="AQ32" s="34"/>
      <c r="AR32" s="34"/>
      <c r="AS32" s="34"/>
      <c r="AT32" s="35">
        <f t="shared" si="3"/>
        <v>0</v>
      </c>
      <c r="AU32" s="103" t="str">
        <f t="shared" si="7"/>
        <v>OK</v>
      </c>
    </row>
    <row r="33" spans="1:47" s="112" customFormat="1" ht="14.25">
      <c r="A33" s="298"/>
      <c r="B33" s="300"/>
      <c r="C33" s="302"/>
      <c r="D33" s="104" t="s">
        <v>106</v>
      </c>
      <c r="E33" s="101"/>
      <c r="F33" s="103" t="s">
        <v>105</v>
      </c>
      <c r="G33" s="150"/>
      <c r="H33" s="151"/>
      <c r="I33" s="151"/>
      <c r="J33" s="151"/>
      <c r="K33" s="151"/>
      <c r="L33" s="151"/>
      <c r="M33" s="151"/>
      <c r="N33" s="151"/>
      <c r="O33" s="151"/>
      <c r="P33" s="151"/>
      <c r="Q33" s="35">
        <f t="shared" si="1"/>
        <v>0</v>
      </c>
      <c r="R33" s="101"/>
      <c r="S33" s="103" t="str">
        <f t="shared" ca="1" si="4"/>
        <v>-</v>
      </c>
      <c r="T33" s="106"/>
      <c r="U33" s="101"/>
      <c r="V33" s="103" t="str">
        <f t="shared" ca="1" si="5"/>
        <v>-</v>
      </c>
      <c r="W33" s="150"/>
      <c r="X33" s="151"/>
      <c r="Y33" s="151"/>
      <c r="Z33" s="151"/>
      <c r="AA33" s="151"/>
      <c r="AB33" s="151"/>
      <c r="AC33" s="151"/>
      <c r="AD33" s="151"/>
      <c r="AE33" s="151"/>
      <c r="AF33" s="151"/>
      <c r="AG33" s="35">
        <f t="shared" si="2"/>
        <v>0</v>
      </c>
      <c r="AH33" s="101"/>
      <c r="AI33" s="103" t="str">
        <f t="shared" ca="1" si="6"/>
        <v>-</v>
      </c>
      <c r="AJ33" s="150"/>
      <c r="AK33" s="151"/>
      <c r="AL33" s="151"/>
      <c r="AM33" s="151"/>
      <c r="AN33" s="151"/>
      <c r="AO33" s="151"/>
      <c r="AP33" s="151"/>
      <c r="AQ33" s="151"/>
      <c r="AR33" s="151"/>
      <c r="AS33" s="151"/>
      <c r="AT33" s="35">
        <f t="shared" si="3"/>
        <v>0</v>
      </c>
      <c r="AU33" s="103" t="str">
        <f t="shared" si="7"/>
        <v>OK</v>
      </c>
    </row>
    <row r="34" spans="1:47" s="112" customFormat="1" ht="14.25">
      <c r="A34" s="298"/>
      <c r="B34" s="301"/>
      <c r="C34" s="105" t="s">
        <v>393</v>
      </c>
      <c r="D34" s="104"/>
      <c r="E34" s="101"/>
      <c r="F34" s="103" t="s">
        <v>105</v>
      </c>
      <c r="G34" s="35">
        <f t="shared" ref="G34:P34" si="8">SUM(G16:G33)</f>
        <v>0</v>
      </c>
      <c r="H34" s="35">
        <f t="shared" si="8"/>
        <v>0</v>
      </c>
      <c r="I34" s="35">
        <f t="shared" si="8"/>
        <v>0</v>
      </c>
      <c r="J34" s="35">
        <f t="shared" si="8"/>
        <v>0</v>
      </c>
      <c r="K34" s="35">
        <f t="shared" si="8"/>
        <v>0</v>
      </c>
      <c r="L34" s="35">
        <f t="shared" si="8"/>
        <v>0</v>
      </c>
      <c r="M34" s="35">
        <f t="shared" si="8"/>
        <v>0</v>
      </c>
      <c r="N34" s="35">
        <f t="shared" si="8"/>
        <v>0</v>
      </c>
      <c r="O34" s="35">
        <f t="shared" si="8"/>
        <v>0</v>
      </c>
      <c r="P34" s="35">
        <f t="shared" si="8"/>
        <v>0</v>
      </c>
      <c r="Q34" s="94">
        <f t="shared" si="1"/>
        <v>0</v>
      </c>
      <c r="R34" s="101"/>
      <c r="S34" s="103" t="str">
        <f t="shared" ca="1" si="4"/>
        <v>-</v>
      </c>
      <c r="T34" s="103"/>
      <c r="U34" s="101"/>
      <c r="V34" s="103" t="str">
        <f t="shared" ca="1" si="5"/>
        <v>-</v>
      </c>
      <c r="W34" s="35">
        <f t="shared" ref="W34:AF34" si="9">SUM(W16:W33)</f>
        <v>0</v>
      </c>
      <c r="X34" s="35">
        <f t="shared" si="9"/>
        <v>0</v>
      </c>
      <c r="Y34" s="35">
        <f t="shared" si="9"/>
        <v>0</v>
      </c>
      <c r="Z34" s="35">
        <f t="shared" si="9"/>
        <v>0</v>
      </c>
      <c r="AA34" s="35">
        <f t="shared" si="9"/>
        <v>0</v>
      </c>
      <c r="AB34" s="35">
        <f t="shared" si="9"/>
        <v>0</v>
      </c>
      <c r="AC34" s="35">
        <f t="shared" si="9"/>
        <v>0</v>
      </c>
      <c r="AD34" s="35">
        <f t="shared" si="9"/>
        <v>0</v>
      </c>
      <c r="AE34" s="35">
        <f t="shared" si="9"/>
        <v>0</v>
      </c>
      <c r="AF34" s="35">
        <f t="shared" si="9"/>
        <v>0</v>
      </c>
      <c r="AG34" s="94">
        <f>SUM(W34:AF34)</f>
        <v>0</v>
      </c>
      <c r="AH34" s="101"/>
      <c r="AI34" s="103" t="str">
        <f t="shared" ca="1" si="6"/>
        <v>-</v>
      </c>
      <c r="AJ34" s="35">
        <f t="shared" ref="AJ34:AS34" si="10">SUM(AJ16:AJ33)</f>
        <v>0</v>
      </c>
      <c r="AK34" s="35">
        <f t="shared" si="10"/>
        <v>0</v>
      </c>
      <c r="AL34" s="35">
        <f t="shared" si="10"/>
        <v>0</v>
      </c>
      <c r="AM34" s="35">
        <f t="shared" si="10"/>
        <v>0</v>
      </c>
      <c r="AN34" s="35">
        <f t="shared" si="10"/>
        <v>0</v>
      </c>
      <c r="AO34" s="35">
        <f t="shared" si="10"/>
        <v>0</v>
      </c>
      <c r="AP34" s="35">
        <f t="shared" si="10"/>
        <v>0</v>
      </c>
      <c r="AQ34" s="35">
        <f t="shared" si="10"/>
        <v>0</v>
      </c>
      <c r="AR34" s="35">
        <f t="shared" si="10"/>
        <v>0</v>
      </c>
      <c r="AS34" s="35">
        <f t="shared" si="10"/>
        <v>0</v>
      </c>
      <c r="AT34" s="94">
        <f>SUM(AJ34:AS34)</f>
        <v>0</v>
      </c>
      <c r="AU34" s="103" t="str">
        <f t="shared" si="7"/>
        <v>OK</v>
      </c>
    </row>
    <row r="35" spans="1:47" ht="15" thickBot="1">
      <c r="A35" s="299" t="s">
        <v>25</v>
      </c>
      <c r="B35" s="299" t="s">
        <v>385</v>
      </c>
      <c r="C35" s="111"/>
      <c r="D35" s="104"/>
      <c r="F35" s="110" t="s">
        <v>53</v>
      </c>
      <c r="G35" s="109" t="s">
        <v>14</v>
      </c>
      <c r="H35" s="21" t="s">
        <v>15</v>
      </c>
      <c r="I35" s="22" t="s">
        <v>16</v>
      </c>
      <c r="J35" s="23" t="s">
        <v>17</v>
      </c>
      <c r="K35" s="24" t="s">
        <v>18</v>
      </c>
      <c r="L35" s="25" t="s">
        <v>19</v>
      </c>
      <c r="M35" s="26" t="s">
        <v>20</v>
      </c>
      <c r="N35" s="29" t="s">
        <v>21</v>
      </c>
      <c r="O35" s="27" t="s">
        <v>22</v>
      </c>
      <c r="P35" s="31" t="s">
        <v>23</v>
      </c>
      <c r="Q35" s="108" t="s">
        <v>29</v>
      </c>
      <c r="S35" s="110" t="s">
        <v>53</v>
      </c>
      <c r="T35" s="110" t="s">
        <v>94</v>
      </c>
      <c r="V35" s="110" t="s">
        <v>53</v>
      </c>
      <c r="W35" s="109" t="s">
        <v>14</v>
      </c>
      <c r="X35" s="21" t="s">
        <v>15</v>
      </c>
      <c r="Y35" s="22" t="s">
        <v>16</v>
      </c>
      <c r="Z35" s="23" t="s">
        <v>17</v>
      </c>
      <c r="AA35" s="24" t="s">
        <v>18</v>
      </c>
      <c r="AB35" s="25" t="s">
        <v>19</v>
      </c>
      <c r="AC35" s="26" t="s">
        <v>20</v>
      </c>
      <c r="AD35" s="29" t="s">
        <v>21</v>
      </c>
      <c r="AE35" s="27" t="s">
        <v>22</v>
      </c>
      <c r="AF35" s="31" t="s">
        <v>23</v>
      </c>
      <c r="AG35" s="108" t="s">
        <v>29</v>
      </c>
      <c r="AI35" s="110" t="s">
        <v>53</v>
      </c>
      <c r="AJ35" s="109" t="s">
        <v>5</v>
      </c>
      <c r="AK35" s="21" t="s">
        <v>6</v>
      </c>
      <c r="AL35" s="22" t="s">
        <v>7</v>
      </c>
      <c r="AM35" s="23" t="s">
        <v>8</v>
      </c>
      <c r="AN35" s="24" t="s">
        <v>9</v>
      </c>
      <c r="AO35" s="25" t="s">
        <v>116</v>
      </c>
      <c r="AP35" s="26" t="s">
        <v>117</v>
      </c>
      <c r="AQ35" s="29" t="s">
        <v>118</v>
      </c>
      <c r="AR35" s="27" t="s">
        <v>119</v>
      </c>
      <c r="AS35" s="31" t="s">
        <v>120</v>
      </c>
      <c r="AT35" s="108" t="s">
        <v>29</v>
      </c>
      <c r="AU35" s="108" t="s">
        <v>47</v>
      </c>
    </row>
    <row r="36" spans="1:47" ht="14.25">
      <c r="A36" s="300"/>
      <c r="B36" s="300"/>
      <c r="C36" s="107" t="s">
        <v>394</v>
      </c>
      <c r="D36" s="104"/>
      <c r="F36" s="103" t="s">
        <v>205</v>
      </c>
      <c r="G36" s="103"/>
      <c r="H36" s="103"/>
      <c r="I36" s="103"/>
      <c r="J36" s="103"/>
      <c r="K36" s="103"/>
      <c r="L36" s="103"/>
      <c r="M36" s="103"/>
      <c r="N36" s="103"/>
      <c r="O36" s="103"/>
      <c r="P36" s="151"/>
      <c r="Q36" s="35">
        <f t="shared" ref="Q36:Q54" si="11">SUM(G36:P36)</f>
        <v>0</v>
      </c>
      <c r="S36" s="103"/>
      <c r="T36" s="34"/>
      <c r="V36" s="103"/>
      <c r="W36" s="34"/>
      <c r="X36" s="34"/>
      <c r="Y36" s="34"/>
      <c r="Z36" s="34"/>
      <c r="AA36" s="34"/>
      <c r="AB36" s="34"/>
      <c r="AC36" s="34"/>
      <c r="AD36" s="34"/>
      <c r="AE36" s="34"/>
      <c r="AF36" s="34"/>
      <c r="AG36" s="35">
        <f t="shared" ref="AG36:AG55" si="12">SUM(W36:AF36)</f>
        <v>0</v>
      </c>
      <c r="AI36" s="103"/>
      <c r="AJ36" s="34"/>
      <c r="AK36" s="34"/>
      <c r="AL36" s="34"/>
      <c r="AM36" s="34"/>
      <c r="AN36" s="34"/>
      <c r="AO36" s="34"/>
      <c r="AP36" s="34"/>
      <c r="AQ36" s="34"/>
      <c r="AR36" s="34"/>
      <c r="AS36" s="34"/>
      <c r="AT36" s="35">
        <f t="shared" ref="AT36:AT55" si="13">SUM(AJ36:AS36)</f>
        <v>0</v>
      </c>
      <c r="AU36" s="103"/>
    </row>
    <row r="37" spans="1:47" ht="14.25">
      <c r="A37" s="300"/>
      <c r="B37" s="300"/>
      <c r="C37" s="105" t="s">
        <v>223</v>
      </c>
      <c r="D37" s="104"/>
      <c r="F37" s="103" t="s">
        <v>105</v>
      </c>
      <c r="G37" s="35">
        <f>G34</f>
        <v>0</v>
      </c>
      <c r="H37" s="35">
        <f t="shared" ref="H37:P37" si="14">H34</f>
        <v>0</v>
      </c>
      <c r="I37" s="35">
        <f t="shared" si="14"/>
        <v>0</v>
      </c>
      <c r="J37" s="35">
        <f t="shared" si="14"/>
        <v>0</v>
      </c>
      <c r="K37" s="35">
        <f t="shared" si="14"/>
        <v>0</v>
      </c>
      <c r="L37" s="35">
        <f t="shared" si="14"/>
        <v>0</v>
      </c>
      <c r="M37" s="35">
        <f t="shared" si="14"/>
        <v>0</v>
      </c>
      <c r="N37" s="35">
        <f t="shared" si="14"/>
        <v>0</v>
      </c>
      <c r="O37" s="35">
        <f t="shared" si="14"/>
        <v>0</v>
      </c>
      <c r="P37" s="35">
        <f t="shared" si="14"/>
        <v>0</v>
      </c>
      <c r="Q37" s="35">
        <f t="shared" si="11"/>
        <v>0</v>
      </c>
      <c r="S37" s="103" t="str">
        <f ca="1">$X$12</f>
        <v>-</v>
      </c>
      <c r="T37" s="34"/>
      <c r="V37" s="103" t="str">
        <f ca="1">$X$12</f>
        <v>-</v>
      </c>
      <c r="W37" s="35">
        <f t="shared" ref="W37:AF37" si="15">W34</f>
        <v>0</v>
      </c>
      <c r="X37" s="35">
        <f t="shared" si="15"/>
        <v>0</v>
      </c>
      <c r="Y37" s="35">
        <f t="shared" si="15"/>
        <v>0</v>
      </c>
      <c r="Z37" s="35">
        <f t="shared" si="15"/>
        <v>0</v>
      </c>
      <c r="AA37" s="35">
        <f t="shared" si="15"/>
        <v>0</v>
      </c>
      <c r="AB37" s="35">
        <f t="shared" si="15"/>
        <v>0</v>
      </c>
      <c r="AC37" s="35">
        <f t="shared" si="15"/>
        <v>0</v>
      </c>
      <c r="AD37" s="35">
        <f t="shared" si="15"/>
        <v>0</v>
      </c>
      <c r="AE37" s="35">
        <f t="shared" si="15"/>
        <v>0</v>
      </c>
      <c r="AF37" s="35">
        <f t="shared" si="15"/>
        <v>0</v>
      </c>
      <c r="AG37" s="35">
        <f t="shared" si="12"/>
        <v>0</v>
      </c>
      <c r="AI37" s="103" t="str">
        <f ca="1">$X$12</f>
        <v>-</v>
      </c>
      <c r="AJ37" s="35">
        <f t="shared" ref="AJ37:AS37" si="16">AJ34</f>
        <v>0</v>
      </c>
      <c r="AK37" s="35">
        <f t="shared" si="16"/>
        <v>0</v>
      </c>
      <c r="AL37" s="35">
        <f t="shared" si="16"/>
        <v>0</v>
      </c>
      <c r="AM37" s="35">
        <f t="shared" si="16"/>
        <v>0</v>
      </c>
      <c r="AN37" s="35">
        <f t="shared" si="16"/>
        <v>0</v>
      </c>
      <c r="AO37" s="35">
        <f t="shared" si="16"/>
        <v>0</v>
      </c>
      <c r="AP37" s="35">
        <f t="shared" si="16"/>
        <v>0</v>
      </c>
      <c r="AQ37" s="35">
        <f t="shared" si="16"/>
        <v>0</v>
      </c>
      <c r="AR37" s="35">
        <f t="shared" si="16"/>
        <v>0</v>
      </c>
      <c r="AS37" s="35">
        <f t="shared" si="16"/>
        <v>0</v>
      </c>
      <c r="AT37" s="35">
        <f t="shared" si="13"/>
        <v>0</v>
      </c>
      <c r="AU37" s="103" t="str">
        <f>IF(ABS(AG37-AT37)&lt;0.01,"OK","Error")</f>
        <v>OK</v>
      </c>
    </row>
    <row r="38" spans="1:47" ht="14.25">
      <c r="A38" s="300"/>
      <c r="B38" s="300"/>
      <c r="C38" s="302" t="s">
        <v>115</v>
      </c>
      <c r="D38" s="104" t="s">
        <v>206</v>
      </c>
      <c r="F38" s="103" t="s">
        <v>105</v>
      </c>
      <c r="G38" s="150"/>
      <c r="H38" s="151"/>
      <c r="I38" s="151"/>
      <c r="J38" s="151"/>
      <c r="K38" s="151"/>
      <c r="L38" s="151"/>
      <c r="M38" s="151"/>
      <c r="N38" s="151"/>
      <c r="O38" s="151"/>
      <c r="P38" s="151"/>
      <c r="Q38" s="35">
        <f t="shared" si="11"/>
        <v>0</v>
      </c>
      <c r="S38" s="103" t="str">
        <f t="shared" ref="S38:S55" ca="1" si="17">$X$12</f>
        <v>-</v>
      </c>
      <c r="T38" s="106"/>
      <c r="V38" s="103" t="str">
        <f t="shared" ref="V38:V55" ca="1" si="18">$X$12</f>
        <v>-</v>
      </c>
      <c r="W38" s="150"/>
      <c r="X38" s="151"/>
      <c r="Y38" s="151"/>
      <c r="Z38" s="151"/>
      <c r="AA38" s="151"/>
      <c r="AB38" s="151"/>
      <c r="AC38" s="151"/>
      <c r="AD38" s="151"/>
      <c r="AE38" s="151"/>
      <c r="AF38" s="151"/>
      <c r="AG38" s="35">
        <f t="shared" si="12"/>
        <v>0</v>
      </c>
      <c r="AI38" s="103" t="str">
        <f t="shared" ref="AI38:AI55" ca="1" si="19">$X$12</f>
        <v>-</v>
      </c>
      <c r="AJ38" s="150"/>
      <c r="AK38" s="151"/>
      <c r="AL38" s="151"/>
      <c r="AM38" s="151"/>
      <c r="AN38" s="151"/>
      <c r="AO38" s="151"/>
      <c r="AP38" s="151"/>
      <c r="AQ38" s="151"/>
      <c r="AR38" s="151"/>
      <c r="AS38" s="151"/>
      <c r="AT38" s="35">
        <f t="shared" si="13"/>
        <v>0</v>
      </c>
      <c r="AU38" s="103" t="str">
        <f t="shared" ref="AU38:AU55" si="20">IF(ABS(AG38-AT38)&lt;0.01,"OK","Error")</f>
        <v>OK</v>
      </c>
    </row>
    <row r="39" spans="1:47" ht="14.25">
      <c r="A39" s="300"/>
      <c r="B39" s="300"/>
      <c r="C39" s="302"/>
      <c r="D39" s="104" t="s">
        <v>207</v>
      </c>
      <c r="F39" s="103" t="s">
        <v>105</v>
      </c>
      <c r="G39" s="150"/>
      <c r="H39" s="151"/>
      <c r="I39" s="151"/>
      <c r="J39" s="151"/>
      <c r="K39" s="151"/>
      <c r="L39" s="151"/>
      <c r="M39" s="151"/>
      <c r="N39" s="151"/>
      <c r="O39" s="151"/>
      <c r="P39" s="151"/>
      <c r="Q39" s="35">
        <f t="shared" si="11"/>
        <v>0</v>
      </c>
      <c r="S39" s="103" t="str">
        <f t="shared" ca="1" si="17"/>
        <v>-</v>
      </c>
      <c r="T39" s="106"/>
      <c r="V39" s="103" t="str">
        <f t="shared" ca="1" si="18"/>
        <v>-</v>
      </c>
      <c r="W39" s="150"/>
      <c r="X39" s="151"/>
      <c r="Y39" s="151"/>
      <c r="Z39" s="151"/>
      <c r="AA39" s="151"/>
      <c r="AB39" s="151"/>
      <c r="AC39" s="151"/>
      <c r="AD39" s="151"/>
      <c r="AE39" s="151"/>
      <c r="AF39" s="151"/>
      <c r="AG39" s="35">
        <f t="shared" si="12"/>
        <v>0</v>
      </c>
      <c r="AI39" s="103" t="str">
        <f t="shared" ca="1" si="19"/>
        <v>-</v>
      </c>
      <c r="AJ39" s="150"/>
      <c r="AK39" s="151"/>
      <c r="AL39" s="151"/>
      <c r="AM39" s="151"/>
      <c r="AN39" s="151"/>
      <c r="AO39" s="151"/>
      <c r="AP39" s="151"/>
      <c r="AQ39" s="151"/>
      <c r="AR39" s="151"/>
      <c r="AS39" s="151"/>
      <c r="AT39" s="35">
        <f t="shared" si="13"/>
        <v>0</v>
      </c>
      <c r="AU39" s="103" t="str">
        <f t="shared" si="20"/>
        <v>OK</v>
      </c>
    </row>
    <row r="40" spans="1:47" ht="14.25">
      <c r="A40" s="300"/>
      <c r="B40" s="300"/>
      <c r="C40" s="302"/>
      <c r="D40" s="104" t="s">
        <v>3</v>
      </c>
      <c r="F40" s="103" t="s">
        <v>105</v>
      </c>
      <c r="G40" s="150"/>
      <c r="H40" s="151"/>
      <c r="I40" s="151"/>
      <c r="J40" s="151"/>
      <c r="K40" s="151"/>
      <c r="L40" s="151"/>
      <c r="M40" s="151"/>
      <c r="N40" s="151"/>
      <c r="O40" s="151"/>
      <c r="P40" s="151"/>
      <c r="Q40" s="35">
        <f t="shared" si="11"/>
        <v>0</v>
      </c>
      <c r="S40" s="103" t="str">
        <f t="shared" ca="1" si="17"/>
        <v>-</v>
      </c>
      <c r="T40" s="34"/>
      <c r="V40" s="103" t="str">
        <f t="shared" ca="1" si="18"/>
        <v>-</v>
      </c>
      <c r="W40" s="150"/>
      <c r="X40" s="151"/>
      <c r="Y40" s="151"/>
      <c r="Z40" s="151"/>
      <c r="AA40" s="151"/>
      <c r="AB40" s="151"/>
      <c r="AC40" s="151"/>
      <c r="AD40" s="151"/>
      <c r="AE40" s="151"/>
      <c r="AF40" s="151"/>
      <c r="AG40" s="35">
        <f t="shared" si="12"/>
        <v>0</v>
      </c>
      <c r="AI40" s="103" t="str">
        <f t="shared" ca="1" si="19"/>
        <v>-</v>
      </c>
      <c r="AJ40" s="150"/>
      <c r="AK40" s="151"/>
      <c r="AL40" s="151"/>
      <c r="AM40" s="151"/>
      <c r="AN40" s="151"/>
      <c r="AO40" s="151"/>
      <c r="AP40" s="151"/>
      <c r="AQ40" s="151"/>
      <c r="AR40" s="151"/>
      <c r="AS40" s="151"/>
      <c r="AT40" s="35">
        <f t="shared" si="13"/>
        <v>0</v>
      </c>
      <c r="AU40" s="103" t="str">
        <f t="shared" si="20"/>
        <v>OK</v>
      </c>
    </row>
    <row r="41" spans="1:47" ht="14.25">
      <c r="A41" s="300"/>
      <c r="B41" s="300"/>
      <c r="C41" s="302"/>
      <c r="D41" s="104" t="s">
        <v>114</v>
      </c>
      <c r="F41" s="103" t="s">
        <v>105</v>
      </c>
      <c r="G41" s="150"/>
      <c r="H41" s="151"/>
      <c r="I41" s="151"/>
      <c r="J41" s="151"/>
      <c r="K41" s="151"/>
      <c r="L41" s="151"/>
      <c r="M41" s="151"/>
      <c r="N41" s="151"/>
      <c r="O41" s="151"/>
      <c r="P41" s="151"/>
      <c r="Q41" s="35">
        <f t="shared" si="11"/>
        <v>0</v>
      </c>
      <c r="S41" s="103" t="str">
        <f t="shared" ca="1" si="17"/>
        <v>-</v>
      </c>
      <c r="T41" s="106"/>
      <c r="V41" s="103" t="str">
        <f t="shared" ca="1" si="18"/>
        <v>-</v>
      </c>
      <c r="W41" s="150"/>
      <c r="X41" s="151"/>
      <c r="Y41" s="151"/>
      <c r="Z41" s="151"/>
      <c r="AA41" s="151"/>
      <c r="AB41" s="151"/>
      <c r="AC41" s="151"/>
      <c r="AD41" s="151"/>
      <c r="AE41" s="151"/>
      <c r="AF41" s="151"/>
      <c r="AG41" s="35">
        <f t="shared" si="12"/>
        <v>0</v>
      </c>
      <c r="AI41" s="103" t="str">
        <f t="shared" ca="1" si="19"/>
        <v>-</v>
      </c>
      <c r="AJ41" s="150"/>
      <c r="AK41" s="151"/>
      <c r="AL41" s="151"/>
      <c r="AM41" s="151"/>
      <c r="AN41" s="151"/>
      <c r="AO41" s="151"/>
      <c r="AP41" s="151"/>
      <c r="AQ41" s="151"/>
      <c r="AR41" s="151"/>
      <c r="AS41" s="151"/>
      <c r="AT41" s="35">
        <f t="shared" si="13"/>
        <v>0</v>
      </c>
      <c r="AU41" s="103" t="str">
        <f t="shared" si="20"/>
        <v>OK</v>
      </c>
    </row>
    <row r="42" spans="1:47" ht="14.25">
      <c r="A42" s="300"/>
      <c r="B42" s="300"/>
      <c r="C42" s="302"/>
      <c r="D42" s="104" t="s">
        <v>104</v>
      </c>
      <c r="F42" s="103" t="s">
        <v>105</v>
      </c>
      <c r="G42" s="34"/>
      <c r="H42" s="34"/>
      <c r="I42" s="34"/>
      <c r="J42" s="34"/>
      <c r="K42" s="34"/>
      <c r="L42" s="34"/>
      <c r="M42" s="34"/>
      <c r="N42" s="34"/>
      <c r="O42" s="34"/>
      <c r="P42" s="34"/>
      <c r="Q42" s="35">
        <f t="shared" si="11"/>
        <v>0</v>
      </c>
      <c r="S42" s="103" t="str">
        <f t="shared" ca="1" si="17"/>
        <v>-</v>
      </c>
      <c r="T42" s="34"/>
      <c r="V42" s="103" t="str">
        <f t="shared" ca="1" si="18"/>
        <v>-</v>
      </c>
      <c r="W42" s="34"/>
      <c r="X42" s="34"/>
      <c r="Y42" s="34"/>
      <c r="Z42" s="34"/>
      <c r="AA42" s="34"/>
      <c r="AB42" s="34"/>
      <c r="AC42" s="34"/>
      <c r="AD42" s="34"/>
      <c r="AE42" s="34"/>
      <c r="AF42" s="34"/>
      <c r="AG42" s="35">
        <f t="shared" si="12"/>
        <v>0</v>
      </c>
      <c r="AI42" s="103" t="str">
        <f t="shared" ca="1" si="19"/>
        <v>-</v>
      </c>
      <c r="AJ42" s="34"/>
      <c r="AK42" s="34"/>
      <c r="AL42" s="34"/>
      <c r="AM42" s="34"/>
      <c r="AN42" s="34"/>
      <c r="AO42" s="34"/>
      <c r="AP42" s="34"/>
      <c r="AQ42" s="34"/>
      <c r="AR42" s="34"/>
      <c r="AS42" s="34"/>
      <c r="AT42" s="35">
        <f t="shared" si="13"/>
        <v>0</v>
      </c>
      <c r="AU42" s="103" t="str">
        <f t="shared" si="20"/>
        <v>OK</v>
      </c>
    </row>
    <row r="43" spans="1:47" ht="14.25">
      <c r="A43" s="300"/>
      <c r="B43" s="300"/>
      <c r="C43" s="302"/>
      <c r="D43" s="104" t="s">
        <v>113</v>
      </c>
      <c r="F43" s="103" t="s">
        <v>105</v>
      </c>
      <c r="G43" s="150"/>
      <c r="H43" s="151"/>
      <c r="I43" s="151"/>
      <c r="J43" s="151"/>
      <c r="K43" s="151"/>
      <c r="L43" s="151"/>
      <c r="M43" s="151"/>
      <c r="N43" s="151"/>
      <c r="O43" s="151"/>
      <c r="P43" s="151"/>
      <c r="Q43" s="35">
        <f t="shared" si="11"/>
        <v>0</v>
      </c>
      <c r="S43" s="103" t="str">
        <f t="shared" ca="1" si="17"/>
        <v>-</v>
      </c>
      <c r="T43" s="106"/>
      <c r="V43" s="103" t="str">
        <f t="shared" ca="1" si="18"/>
        <v>-</v>
      </c>
      <c r="W43" s="150"/>
      <c r="X43" s="151"/>
      <c r="Y43" s="151"/>
      <c r="Z43" s="151"/>
      <c r="AA43" s="151"/>
      <c r="AB43" s="151"/>
      <c r="AC43" s="151"/>
      <c r="AD43" s="151"/>
      <c r="AE43" s="151"/>
      <c r="AF43" s="151"/>
      <c r="AG43" s="35">
        <f t="shared" si="12"/>
        <v>0</v>
      </c>
      <c r="AI43" s="103" t="str">
        <f t="shared" ca="1" si="19"/>
        <v>-</v>
      </c>
      <c r="AJ43" s="150"/>
      <c r="AK43" s="151"/>
      <c r="AL43" s="151"/>
      <c r="AM43" s="151"/>
      <c r="AN43" s="151"/>
      <c r="AO43" s="151"/>
      <c r="AP43" s="151"/>
      <c r="AQ43" s="151"/>
      <c r="AR43" s="151"/>
      <c r="AS43" s="151"/>
      <c r="AT43" s="35">
        <f t="shared" si="13"/>
        <v>0</v>
      </c>
      <c r="AU43" s="103" t="str">
        <f t="shared" si="20"/>
        <v>OK</v>
      </c>
    </row>
    <row r="44" spans="1:47" ht="14.25">
      <c r="A44" s="300"/>
      <c r="B44" s="300"/>
      <c r="C44" s="302"/>
      <c r="D44" s="104" t="s">
        <v>389</v>
      </c>
      <c r="F44" s="103" t="s">
        <v>105</v>
      </c>
      <c r="G44" s="150"/>
      <c r="H44" s="151"/>
      <c r="I44" s="151"/>
      <c r="J44" s="151"/>
      <c r="K44" s="151"/>
      <c r="L44" s="151"/>
      <c r="M44" s="151"/>
      <c r="N44" s="151"/>
      <c r="O44" s="151"/>
      <c r="P44" s="151"/>
      <c r="Q44" s="35">
        <f t="shared" si="11"/>
        <v>0</v>
      </c>
      <c r="S44" s="103" t="str">
        <f t="shared" ca="1" si="17"/>
        <v>-</v>
      </c>
      <c r="T44" s="106"/>
      <c r="V44" s="103" t="str">
        <f t="shared" ca="1" si="18"/>
        <v>-</v>
      </c>
      <c r="W44" s="150"/>
      <c r="X44" s="151"/>
      <c r="Y44" s="151"/>
      <c r="Z44" s="151"/>
      <c r="AA44" s="151"/>
      <c r="AB44" s="151"/>
      <c r="AC44" s="151"/>
      <c r="AD44" s="151"/>
      <c r="AE44" s="151"/>
      <c r="AF44" s="151"/>
      <c r="AG44" s="35">
        <f t="shared" si="12"/>
        <v>0</v>
      </c>
      <c r="AI44" s="103" t="str">
        <f t="shared" ca="1" si="19"/>
        <v>-</v>
      </c>
      <c r="AJ44" s="150"/>
      <c r="AK44" s="151"/>
      <c r="AL44" s="151"/>
      <c r="AM44" s="151"/>
      <c r="AN44" s="151"/>
      <c r="AO44" s="151"/>
      <c r="AP44" s="151"/>
      <c r="AQ44" s="151"/>
      <c r="AR44" s="151"/>
      <c r="AS44" s="151"/>
      <c r="AT44" s="35">
        <f t="shared" si="13"/>
        <v>0</v>
      </c>
      <c r="AU44" s="103" t="str">
        <f t="shared" si="20"/>
        <v>OK</v>
      </c>
    </row>
    <row r="45" spans="1:47" ht="14.25">
      <c r="A45" s="300"/>
      <c r="B45" s="300"/>
      <c r="C45" s="302"/>
      <c r="D45" s="104" t="s">
        <v>112</v>
      </c>
      <c r="F45" s="103" t="s">
        <v>105</v>
      </c>
      <c r="G45" s="150"/>
      <c r="H45" s="151"/>
      <c r="I45" s="151"/>
      <c r="J45" s="151"/>
      <c r="K45" s="151"/>
      <c r="L45" s="151"/>
      <c r="M45" s="151"/>
      <c r="N45" s="151"/>
      <c r="O45" s="151"/>
      <c r="P45" s="151"/>
      <c r="Q45" s="35">
        <f t="shared" si="11"/>
        <v>0</v>
      </c>
      <c r="S45" s="103" t="str">
        <f t="shared" ca="1" si="17"/>
        <v>-</v>
      </c>
      <c r="T45" s="106"/>
      <c r="V45" s="103" t="str">
        <f t="shared" ca="1" si="18"/>
        <v>-</v>
      </c>
      <c r="W45" s="150"/>
      <c r="X45" s="151"/>
      <c r="Y45" s="151"/>
      <c r="Z45" s="151"/>
      <c r="AA45" s="151"/>
      <c r="AB45" s="151"/>
      <c r="AC45" s="151"/>
      <c r="AD45" s="151"/>
      <c r="AE45" s="151"/>
      <c r="AF45" s="151"/>
      <c r="AG45" s="35">
        <f t="shared" si="12"/>
        <v>0</v>
      </c>
      <c r="AI45" s="103" t="str">
        <f t="shared" ca="1" si="19"/>
        <v>-</v>
      </c>
      <c r="AJ45" s="150"/>
      <c r="AK45" s="151"/>
      <c r="AL45" s="151"/>
      <c r="AM45" s="151"/>
      <c r="AN45" s="151"/>
      <c r="AO45" s="151"/>
      <c r="AP45" s="151"/>
      <c r="AQ45" s="151"/>
      <c r="AR45" s="151"/>
      <c r="AS45" s="151"/>
      <c r="AT45" s="35">
        <f t="shared" si="13"/>
        <v>0</v>
      </c>
      <c r="AU45" s="103" t="str">
        <f t="shared" si="20"/>
        <v>OK</v>
      </c>
    </row>
    <row r="46" spans="1:47" ht="14.25">
      <c r="A46" s="300"/>
      <c r="B46" s="300"/>
      <c r="C46" s="302"/>
      <c r="D46" s="104" t="s">
        <v>111</v>
      </c>
      <c r="F46" s="103" t="s">
        <v>105</v>
      </c>
      <c r="G46" s="150"/>
      <c r="H46" s="151"/>
      <c r="I46" s="151"/>
      <c r="J46" s="151"/>
      <c r="K46" s="151"/>
      <c r="L46" s="151"/>
      <c r="M46" s="151"/>
      <c r="N46" s="151"/>
      <c r="O46" s="151"/>
      <c r="P46" s="151"/>
      <c r="Q46" s="35">
        <f t="shared" si="11"/>
        <v>0</v>
      </c>
      <c r="S46" s="103" t="str">
        <f t="shared" ca="1" si="17"/>
        <v>-</v>
      </c>
      <c r="T46" s="106"/>
      <c r="V46" s="103" t="str">
        <f t="shared" ca="1" si="18"/>
        <v>-</v>
      </c>
      <c r="W46" s="150"/>
      <c r="X46" s="151"/>
      <c r="Y46" s="151"/>
      <c r="Z46" s="151"/>
      <c r="AA46" s="151"/>
      <c r="AB46" s="151"/>
      <c r="AC46" s="151"/>
      <c r="AD46" s="151"/>
      <c r="AE46" s="151"/>
      <c r="AF46" s="151"/>
      <c r="AG46" s="35">
        <f t="shared" si="12"/>
        <v>0</v>
      </c>
      <c r="AI46" s="103" t="str">
        <f t="shared" ca="1" si="19"/>
        <v>-</v>
      </c>
      <c r="AJ46" s="150"/>
      <c r="AK46" s="151"/>
      <c r="AL46" s="151"/>
      <c r="AM46" s="151"/>
      <c r="AN46" s="151"/>
      <c r="AO46" s="151"/>
      <c r="AP46" s="151"/>
      <c r="AQ46" s="151"/>
      <c r="AR46" s="151"/>
      <c r="AS46" s="151"/>
      <c r="AT46" s="35">
        <f t="shared" si="13"/>
        <v>0</v>
      </c>
      <c r="AU46" s="103" t="str">
        <f t="shared" si="20"/>
        <v>OK</v>
      </c>
    </row>
    <row r="47" spans="1:47" ht="14.25">
      <c r="A47" s="300"/>
      <c r="B47" s="300"/>
      <c r="C47" s="302"/>
      <c r="D47" s="104" t="s">
        <v>390</v>
      </c>
      <c r="F47" s="103" t="s">
        <v>105</v>
      </c>
      <c r="G47" s="150"/>
      <c r="H47" s="151"/>
      <c r="I47" s="151"/>
      <c r="J47" s="151"/>
      <c r="K47" s="151"/>
      <c r="L47" s="151"/>
      <c r="M47" s="151"/>
      <c r="N47" s="151"/>
      <c r="O47" s="151"/>
      <c r="P47" s="151"/>
      <c r="Q47" s="35">
        <f t="shared" si="11"/>
        <v>0</v>
      </c>
      <c r="S47" s="103" t="str">
        <f t="shared" ca="1" si="17"/>
        <v>-</v>
      </c>
      <c r="T47" s="106"/>
      <c r="V47" s="103" t="str">
        <f t="shared" ca="1" si="18"/>
        <v>-</v>
      </c>
      <c r="W47" s="150"/>
      <c r="X47" s="151"/>
      <c r="Y47" s="151"/>
      <c r="Z47" s="151"/>
      <c r="AA47" s="151"/>
      <c r="AB47" s="151"/>
      <c r="AC47" s="151"/>
      <c r="AD47" s="151"/>
      <c r="AE47" s="151"/>
      <c r="AF47" s="151"/>
      <c r="AG47" s="35">
        <f t="shared" si="12"/>
        <v>0</v>
      </c>
      <c r="AI47" s="103" t="str">
        <f t="shared" ca="1" si="19"/>
        <v>-</v>
      </c>
      <c r="AJ47" s="150"/>
      <c r="AK47" s="151"/>
      <c r="AL47" s="151"/>
      <c r="AM47" s="151"/>
      <c r="AN47" s="151"/>
      <c r="AO47" s="151"/>
      <c r="AP47" s="151"/>
      <c r="AQ47" s="151"/>
      <c r="AR47" s="151"/>
      <c r="AS47" s="151"/>
      <c r="AT47" s="35">
        <f t="shared" si="13"/>
        <v>0</v>
      </c>
      <c r="AU47" s="103" t="str">
        <f t="shared" si="20"/>
        <v>OK</v>
      </c>
    </row>
    <row r="48" spans="1:47" ht="14.25">
      <c r="A48" s="300"/>
      <c r="B48" s="300"/>
      <c r="C48" s="302"/>
      <c r="D48" s="104" t="s">
        <v>110</v>
      </c>
      <c r="F48" s="103" t="s">
        <v>105</v>
      </c>
      <c r="G48" s="150"/>
      <c r="H48" s="151"/>
      <c r="I48" s="151"/>
      <c r="J48" s="151"/>
      <c r="K48" s="151"/>
      <c r="L48" s="151"/>
      <c r="M48" s="151"/>
      <c r="N48" s="151"/>
      <c r="O48" s="151"/>
      <c r="P48" s="151"/>
      <c r="Q48" s="35">
        <f t="shared" si="11"/>
        <v>0</v>
      </c>
      <c r="S48" s="103" t="str">
        <f t="shared" ca="1" si="17"/>
        <v>-</v>
      </c>
      <c r="T48" s="106"/>
      <c r="V48" s="103" t="str">
        <f t="shared" ca="1" si="18"/>
        <v>-</v>
      </c>
      <c r="W48" s="150"/>
      <c r="X48" s="151"/>
      <c r="Y48" s="151"/>
      <c r="Z48" s="151"/>
      <c r="AA48" s="151"/>
      <c r="AB48" s="151"/>
      <c r="AC48" s="151"/>
      <c r="AD48" s="151"/>
      <c r="AE48" s="151"/>
      <c r="AF48" s="151"/>
      <c r="AG48" s="35">
        <f t="shared" si="12"/>
        <v>0</v>
      </c>
      <c r="AI48" s="103" t="str">
        <f t="shared" ca="1" si="19"/>
        <v>-</v>
      </c>
      <c r="AJ48" s="150"/>
      <c r="AK48" s="151"/>
      <c r="AL48" s="151"/>
      <c r="AM48" s="151"/>
      <c r="AN48" s="151"/>
      <c r="AO48" s="151"/>
      <c r="AP48" s="151"/>
      <c r="AQ48" s="151"/>
      <c r="AR48" s="151"/>
      <c r="AS48" s="151"/>
      <c r="AT48" s="35">
        <f t="shared" si="13"/>
        <v>0</v>
      </c>
      <c r="AU48" s="103" t="str">
        <f t="shared" si="20"/>
        <v>OK</v>
      </c>
    </row>
    <row r="49" spans="1:47" ht="14.25">
      <c r="A49" s="300"/>
      <c r="B49" s="300"/>
      <c r="C49" s="302"/>
      <c r="D49" s="104" t="str">
        <f>D28</f>
        <v>Indirect Intervention</v>
      </c>
      <c r="F49" s="103" t="s">
        <v>105</v>
      </c>
      <c r="G49" s="150"/>
      <c r="H49" s="151"/>
      <c r="I49" s="151"/>
      <c r="J49" s="151"/>
      <c r="K49" s="151"/>
      <c r="L49" s="151"/>
      <c r="M49" s="151"/>
      <c r="N49" s="151"/>
      <c r="O49" s="151"/>
      <c r="P49" s="151"/>
      <c r="Q49" s="35">
        <f t="shared" si="11"/>
        <v>0</v>
      </c>
      <c r="S49" s="103" t="str">
        <f t="shared" ca="1" si="17"/>
        <v>-</v>
      </c>
      <c r="T49" s="106"/>
      <c r="V49" s="103" t="str">
        <f t="shared" ca="1" si="18"/>
        <v>-</v>
      </c>
      <c r="W49" s="150"/>
      <c r="X49" s="151"/>
      <c r="Y49" s="151"/>
      <c r="Z49" s="151"/>
      <c r="AA49" s="151"/>
      <c r="AB49" s="151"/>
      <c r="AC49" s="151"/>
      <c r="AD49" s="151"/>
      <c r="AE49" s="151"/>
      <c r="AF49" s="151"/>
      <c r="AG49" s="35">
        <f t="shared" si="12"/>
        <v>0</v>
      </c>
      <c r="AI49" s="103" t="str">
        <f t="shared" ca="1" si="19"/>
        <v>-</v>
      </c>
      <c r="AJ49" s="150"/>
      <c r="AK49" s="151"/>
      <c r="AL49" s="151"/>
      <c r="AM49" s="151"/>
      <c r="AN49" s="151"/>
      <c r="AO49" s="151"/>
      <c r="AP49" s="151"/>
      <c r="AQ49" s="151"/>
      <c r="AR49" s="151"/>
      <c r="AS49" s="151"/>
      <c r="AT49" s="35">
        <f t="shared" si="13"/>
        <v>0</v>
      </c>
      <c r="AU49" s="103" t="str">
        <f t="shared" si="20"/>
        <v>OK</v>
      </c>
    </row>
    <row r="50" spans="1:47" ht="14.25">
      <c r="A50" s="300"/>
      <c r="B50" s="300"/>
      <c r="C50" s="302"/>
      <c r="D50" s="104" t="s">
        <v>109</v>
      </c>
      <c r="F50" s="103" t="s">
        <v>105</v>
      </c>
      <c r="G50" s="34"/>
      <c r="H50" s="34"/>
      <c r="I50" s="34"/>
      <c r="J50" s="34"/>
      <c r="K50" s="34"/>
      <c r="L50" s="34"/>
      <c r="M50" s="34"/>
      <c r="N50" s="34"/>
      <c r="O50" s="34"/>
      <c r="P50" s="34"/>
      <c r="Q50" s="35">
        <f t="shared" si="11"/>
        <v>0</v>
      </c>
      <c r="S50" s="103" t="str">
        <f t="shared" ca="1" si="17"/>
        <v>-</v>
      </c>
      <c r="T50" s="34"/>
      <c r="V50" s="103" t="str">
        <f t="shared" ca="1" si="18"/>
        <v>-</v>
      </c>
      <c r="W50" s="34"/>
      <c r="X50" s="34"/>
      <c r="Y50" s="34"/>
      <c r="Z50" s="34"/>
      <c r="AA50" s="34"/>
      <c r="AB50" s="34"/>
      <c r="AC50" s="34"/>
      <c r="AD50" s="34"/>
      <c r="AE50" s="34"/>
      <c r="AF50" s="34"/>
      <c r="AG50" s="35">
        <f t="shared" si="12"/>
        <v>0</v>
      </c>
      <c r="AI50" s="103" t="str">
        <f t="shared" ca="1" si="19"/>
        <v>-</v>
      </c>
      <c r="AJ50" s="34"/>
      <c r="AK50" s="34"/>
      <c r="AL50" s="34"/>
      <c r="AM50" s="34"/>
      <c r="AN50" s="34"/>
      <c r="AO50" s="34"/>
      <c r="AP50" s="34"/>
      <c r="AQ50" s="34"/>
      <c r="AR50" s="34"/>
      <c r="AS50" s="34"/>
      <c r="AT50" s="35">
        <f t="shared" si="13"/>
        <v>0</v>
      </c>
      <c r="AU50" s="103" t="str">
        <f t="shared" si="20"/>
        <v>OK</v>
      </c>
    </row>
    <row r="51" spans="1:47" ht="14.25">
      <c r="A51" s="300"/>
      <c r="B51" s="300"/>
      <c r="C51" s="302"/>
      <c r="D51" s="104" t="s">
        <v>108</v>
      </c>
      <c r="F51" s="103" t="s">
        <v>105</v>
      </c>
      <c r="G51" s="34"/>
      <c r="H51" s="34"/>
      <c r="I51" s="34"/>
      <c r="J51" s="34"/>
      <c r="K51" s="34"/>
      <c r="L51" s="34"/>
      <c r="M51" s="34"/>
      <c r="N51" s="34"/>
      <c r="O51" s="34"/>
      <c r="P51" s="34"/>
      <c r="Q51" s="35">
        <f t="shared" si="11"/>
        <v>0</v>
      </c>
      <c r="S51" s="103" t="str">
        <f t="shared" ca="1" si="17"/>
        <v>-</v>
      </c>
      <c r="T51" s="34"/>
      <c r="V51" s="103" t="str">
        <f t="shared" ca="1" si="18"/>
        <v>-</v>
      </c>
      <c r="W51" s="34"/>
      <c r="X51" s="34"/>
      <c r="Y51" s="34"/>
      <c r="Z51" s="34"/>
      <c r="AA51" s="34"/>
      <c r="AB51" s="34"/>
      <c r="AC51" s="34"/>
      <c r="AD51" s="34"/>
      <c r="AE51" s="34"/>
      <c r="AF51" s="34"/>
      <c r="AG51" s="35">
        <f t="shared" si="12"/>
        <v>0</v>
      </c>
      <c r="AI51" s="103" t="str">
        <f t="shared" ca="1" si="19"/>
        <v>-</v>
      </c>
      <c r="AJ51" s="34"/>
      <c r="AK51" s="34"/>
      <c r="AL51" s="34"/>
      <c r="AM51" s="34"/>
      <c r="AN51" s="34"/>
      <c r="AO51" s="34"/>
      <c r="AP51" s="34"/>
      <c r="AQ51" s="34"/>
      <c r="AR51" s="34"/>
      <c r="AS51" s="34"/>
      <c r="AT51" s="35">
        <f t="shared" si="13"/>
        <v>0</v>
      </c>
      <c r="AU51" s="103" t="str">
        <f t="shared" si="20"/>
        <v>OK</v>
      </c>
    </row>
    <row r="52" spans="1:47" ht="14.25">
      <c r="A52" s="300"/>
      <c r="B52" s="300"/>
      <c r="C52" s="302"/>
      <c r="D52" s="104" t="s">
        <v>58</v>
      </c>
      <c r="F52" s="103" t="s">
        <v>105</v>
      </c>
      <c r="G52" s="34"/>
      <c r="H52" s="34"/>
      <c r="I52" s="34"/>
      <c r="J52" s="34"/>
      <c r="K52" s="34"/>
      <c r="L52" s="34"/>
      <c r="M52" s="34"/>
      <c r="N52" s="34"/>
      <c r="O52" s="34"/>
      <c r="P52" s="34"/>
      <c r="Q52" s="35">
        <f t="shared" si="11"/>
        <v>0</v>
      </c>
      <c r="S52" s="103" t="str">
        <f t="shared" ca="1" si="17"/>
        <v>-</v>
      </c>
      <c r="T52" s="34"/>
      <c r="V52" s="103" t="str">
        <f t="shared" ca="1" si="18"/>
        <v>-</v>
      </c>
      <c r="W52" s="34"/>
      <c r="X52" s="34"/>
      <c r="Y52" s="34"/>
      <c r="Z52" s="34"/>
      <c r="AA52" s="34"/>
      <c r="AB52" s="34"/>
      <c r="AC52" s="34"/>
      <c r="AD52" s="34"/>
      <c r="AE52" s="34"/>
      <c r="AF52" s="34"/>
      <c r="AG52" s="35">
        <f t="shared" si="12"/>
        <v>0</v>
      </c>
      <c r="AI52" s="103" t="str">
        <f t="shared" ca="1" si="19"/>
        <v>-</v>
      </c>
      <c r="AJ52" s="34"/>
      <c r="AK52" s="34"/>
      <c r="AL52" s="34"/>
      <c r="AM52" s="34"/>
      <c r="AN52" s="34"/>
      <c r="AO52" s="34"/>
      <c r="AP52" s="34"/>
      <c r="AQ52" s="34"/>
      <c r="AR52" s="34"/>
      <c r="AS52" s="34"/>
      <c r="AT52" s="35">
        <f t="shared" si="13"/>
        <v>0</v>
      </c>
      <c r="AU52" s="103" t="str">
        <f t="shared" si="20"/>
        <v>OK</v>
      </c>
    </row>
    <row r="53" spans="1:47" ht="14.25">
      <c r="A53" s="300"/>
      <c r="B53" s="300"/>
      <c r="C53" s="302"/>
      <c r="D53" s="104" t="s">
        <v>107</v>
      </c>
      <c r="F53" s="103" t="s">
        <v>105</v>
      </c>
      <c r="G53" s="34"/>
      <c r="H53" s="34"/>
      <c r="I53" s="34"/>
      <c r="J53" s="34"/>
      <c r="K53" s="34"/>
      <c r="L53" s="34"/>
      <c r="M53" s="34"/>
      <c r="N53" s="34"/>
      <c r="O53" s="34"/>
      <c r="P53" s="34"/>
      <c r="Q53" s="35">
        <f t="shared" si="11"/>
        <v>0</v>
      </c>
      <c r="S53" s="103" t="str">
        <f t="shared" ca="1" si="17"/>
        <v>-</v>
      </c>
      <c r="T53" s="34"/>
      <c r="V53" s="103" t="str">
        <f t="shared" ca="1" si="18"/>
        <v>-</v>
      </c>
      <c r="W53" s="34"/>
      <c r="X53" s="34"/>
      <c r="Y53" s="34"/>
      <c r="Z53" s="34"/>
      <c r="AA53" s="34"/>
      <c r="AB53" s="34"/>
      <c r="AC53" s="34"/>
      <c r="AD53" s="34"/>
      <c r="AE53" s="34"/>
      <c r="AF53" s="34"/>
      <c r="AG53" s="35">
        <f t="shared" si="12"/>
        <v>0</v>
      </c>
      <c r="AI53" s="103" t="str">
        <f t="shared" ca="1" si="19"/>
        <v>-</v>
      </c>
      <c r="AJ53" s="34"/>
      <c r="AK53" s="34"/>
      <c r="AL53" s="34"/>
      <c r="AM53" s="34"/>
      <c r="AN53" s="34"/>
      <c r="AO53" s="34"/>
      <c r="AP53" s="34"/>
      <c r="AQ53" s="34"/>
      <c r="AR53" s="34"/>
      <c r="AS53" s="34"/>
      <c r="AT53" s="35">
        <f t="shared" si="13"/>
        <v>0</v>
      </c>
      <c r="AU53" s="103" t="str">
        <f t="shared" si="20"/>
        <v>OK</v>
      </c>
    </row>
    <row r="54" spans="1:47" ht="14.25">
      <c r="A54" s="300"/>
      <c r="B54" s="300"/>
      <c r="C54" s="302"/>
      <c r="D54" s="104" t="s">
        <v>106</v>
      </c>
      <c r="F54" s="103" t="s">
        <v>105</v>
      </c>
      <c r="G54" s="150"/>
      <c r="H54" s="151"/>
      <c r="I54" s="151"/>
      <c r="J54" s="151"/>
      <c r="K54" s="151"/>
      <c r="L54" s="151"/>
      <c r="M54" s="151"/>
      <c r="N54" s="151"/>
      <c r="O54" s="151"/>
      <c r="P54" s="151"/>
      <c r="Q54" s="35">
        <f t="shared" si="11"/>
        <v>0</v>
      </c>
      <c r="S54" s="103" t="str">
        <f t="shared" ca="1" si="17"/>
        <v>-</v>
      </c>
      <c r="T54" s="106"/>
      <c r="V54" s="103" t="str">
        <f t="shared" ca="1" si="18"/>
        <v>-</v>
      </c>
      <c r="W54" s="150"/>
      <c r="X54" s="151"/>
      <c r="Y54" s="151"/>
      <c r="Z54" s="151"/>
      <c r="AA54" s="151"/>
      <c r="AB54" s="151"/>
      <c r="AC54" s="151"/>
      <c r="AD54" s="151"/>
      <c r="AE54" s="151"/>
      <c r="AF54" s="151"/>
      <c r="AG54" s="35">
        <f t="shared" si="12"/>
        <v>0</v>
      </c>
      <c r="AI54" s="103" t="str">
        <f t="shared" ca="1" si="19"/>
        <v>-</v>
      </c>
      <c r="AJ54" s="150"/>
      <c r="AK54" s="151"/>
      <c r="AL54" s="151"/>
      <c r="AM54" s="151"/>
      <c r="AN54" s="151"/>
      <c r="AO54" s="151"/>
      <c r="AP54" s="151"/>
      <c r="AQ54" s="151"/>
      <c r="AR54" s="151"/>
      <c r="AS54" s="151"/>
      <c r="AT54" s="35">
        <f t="shared" si="13"/>
        <v>0</v>
      </c>
      <c r="AU54" s="103" t="str">
        <f t="shared" si="20"/>
        <v>OK</v>
      </c>
    </row>
    <row r="55" spans="1:47" ht="14.25">
      <c r="A55" s="301"/>
      <c r="B55" s="301"/>
      <c r="C55" s="105" t="s">
        <v>224</v>
      </c>
      <c r="D55" s="104"/>
      <c r="F55" s="103" t="s">
        <v>105</v>
      </c>
      <c r="G55" s="35">
        <f t="shared" ref="G55:P55" si="21">SUM(G37:G54)</f>
        <v>0</v>
      </c>
      <c r="H55" s="35">
        <f t="shared" si="21"/>
        <v>0</v>
      </c>
      <c r="I55" s="35">
        <f t="shared" si="21"/>
        <v>0</v>
      </c>
      <c r="J55" s="35">
        <f t="shared" si="21"/>
        <v>0</v>
      </c>
      <c r="K55" s="35">
        <f t="shared" si="21"/>
        <v>0</v>
      </c>
      <c r="L55" s="35">
        <f t="shared" si="21"/>
        <v>0</v>
      </c>
      <c r="M55" s="35">
        <f t="shared" si="21"/>
        <v>0</v>
      </c>
      <c r="N55" s="35">
        <f t="shared" si="21"/>
        <v>0</v>
      </c>
      <c r="O55" s="35">
        <f t="shared" si="21"/>
        <v>0</v>
      </c>
      <c r="P55" s="35">
        <f t="shared" si="21"/>
        <v>0</v>
      </c>
      <c r="Q55" s="94">
        <f>SUM(G55:P55)</f>
        <v>0</v>
      </c>
      <c r="S55" s="103" t="str">
        <f t="shared" ca="1" si="17"/>
        <v>-</v>
      </c>
      <c r="T55" s="103"/>
      <c r="V55" s="103" t="str">
        <f t="shared" ca="1" si="18"/>
        <v>-</v>
      </c>
      <c r="W55" s="35">
        <f t="shared" ref="W55:AF55" si="22">SUM(W37:W54)</f>
        <v>0</v>
      </c>
      <c r="X55" s="35">
        <f t="shared" si="22"/>
        <v>0</v>
      </c>
      <c r="Y55" s="35">
        <f t="shared" si="22"/>
        <v>0</v>
      </c>
      <c r="Z55" s="35">
        <f t="shared" si="22"/>
        <v>0</v>
      </c>
      <c r="AA55" s="35">
        <f t="shared" si="22"/>
        <v>0</v>
      </c>
      <c r="AB55" s="35">
        <f t="shared" si="22"/>
        <v>0</v>
      </c>
      <c r="AC55" s="35">
        <f t="shared" si="22"/>
        <v>0</v>
      </c>
      <c r="AD55" s="35">
        <f t="shared" si="22"/>
        <v>0</v>
      </c>
      <c r="AE55" s="35">
        <f t="shared" si="22"/>
        <v>0</v>
      </c>
      <c r="AF55" s="35">
        <f t="shared" si="22"/>
        <v>0</v>
      </c>
      <c r="AG55" s="94">
        <f t="shared" si="12"/>
        <v>0</v>
      </c>
      <c r="AI55" s="103" t="str">
        <f t="shared" ca="1" si="19"/>
        <v>-</v>
      </c>
      <c r="AJ55" s="35">
        <f t="shared" ref="AJ55:AS55" si="23">SUM(AJ37:AJ54)</f>
        <v>0</v>
      </c>
      <c r="AK55" s="35">
        <f t="shared" si="23"/>
        <v>0</v>
      </c>
      <c r="AL55" s="35">
        <f t="shared" si="23"/>
        <v>0</v>
      </c>
      <c r="AM55" s="35">
        <f t="shared" si="23"/>
        <v>0</v>
      </c>
      <c r="AN55" s="35">
        <f t="shared" si="23"/>
        <v>0</v>
      </c>
      <c r="AO55" s="35">
        <f t="shared" si="23"/>
        <v>0</v>
      </c>
      <c r="AP55" s="35">
        <f t="shared" si="23"/>
        <v>0</v>
      </c>
      <c r="AQ55" s="35">
        <f t="shared" si="23"/>
        <v>0</v>
      </c>
      <c r="AR55" s="35">
        <f t="shared" si="23"/>
        <v>0</v>
      </c>
      <c r="AS55" s="35">
        <f t="shared" si="23"/>
        <v>0</v>
      </c>
      <c r="AT55" s="94">
        <f t="shared" si="13"/>
        <v>0</v>
      </c>
      <c r="AU55" s="103" t="str">
        <f t="shared" si="20"/>
        <v>OK</v>
      </c>
    </row>
  </sheetData>
  <mergeCells count="6">
    <mergeCell ref="A14:A34"/>
    <mergeCell ref="B14:B34"/>
    <mergeCell ref="C17:C33"/>
    <mergeCell ref="A35:A55"/>
    <mergeCell ref="B35:B55"/>
    <mergeCell ref="C38:C54"/>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2">
    <tabColor rgb="FF7030A0"/>
  </sheetPr>
  <dimension ref="A1:AU55"/>
  <sheetViews>
    <sheetView workbookViewId="0"/>
  </sheetViews>
  <sheetFormatPr defaultColWidth="9" defaultRowHeight="12.75"/>
  <cols>
    <col min="1" max="2" width="3.42578125" style="101" customWidth="1"/>
    <col min="3" max="3" width="51.28515625" style="101" bestFit="1" customWidth="1"/>
    <col min="4" max="4" width="46.5703125" style="101" bestFit="1" customWidth="1"/>
    <col min="5" max="5" width="1" style="101" customWidth="1"/>
    <col min="6" max="6" width="6.28515625" style="102" customWidth="1"/>
    <col min="7" max="17" width="9" style="101"/>
    <col min="18" max="18" width="1" style="101" customWidth="1"/>
    <col min="19" max="19" width="6.28515625" style="102" customWidth="1"/>
    <col min="20" max="20" width="9" style="101"/>
    <col min="21" max="21" width="1" style="101" customWidth="1"/>
    <col min="22" max="22" width="6.28515625" style="102" customWidth="1"/>
    <col min="23" max="33" width="9" style="101"/>
    <col min="34" max="34" width="1" style="101" customWidth="1"/>
    <col min="35" max="35" width="6.28515625" style="102" customWidth="1"/>
    <col min="36" max="46" width="9" style="101"/>
    <col min="47" max="47" width="9.42578125" style="101" bestFit="1" customWidth="1"/>
    <col min="48" max="16384" width="9" style="101"/>
  </cols>
  <sheetData>
    <row r="1" spans="1:47" ht="24.75">
      <c r="A1" s="1" t="str">
        <f>N0_Cover!A1</f>
        <v>RIIO-2 Business Plan Data Template</v>
      </c>
      <c r="B1" s="1"/>
      <c r="C1" s="2"/>
      <c r="D1" s="2"/>
      <c r="E1" s="2"/>
      <c r="F1" s="73"/>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row>
    <row r="2" spans="1:47" ht="22.5">
      <c r="A2" s="1" t="str">
        <f>N0_Cover!$B$12</f>
        <v>Scottish Power Transmission</v>
      </c>
      <c r="B2" s="1"/>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row>
    <row r="3" spans="1:47" ht="19.5">
      <c r="A3" s="5" t="str">
        <f>"Workbook " &amp; N0_Cover!$B$12</f>
        <v>Workbook Scottish Power Transmission</v>
      </c>
      <c r="B3" s="5"/>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row>
    <row r="4" spans="1:47" ht="18">
      <c r="A4" s="7" t="str">
        <f>"Submission Version " &amp; N0_Cover!$B$15 &amp; " - Submitted on " &amp; TEXT(N0_Cover!$B$16,"dd mmm yyyy")</f>
        <v>Submission Version 3.0 - Submitted on 09 Dec 2019</v>
      </c>
      <c r="B4" s="7"/>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row>
    <row r="5" spans="1:47" ht="18">
      <c r="A5" s="7" t="str">
        <f>"Template Version: " &amp; N0_Cover!$B$11</f>
        <v>Template Version: v3.0</v>
      </c>
      <c r="B5" s="7"/>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row>
    <row r="6" spans="1:47" ht="19.5">
      <c r="A6" s="5" t="str">
        <f ca="1">"Sheet: " &amp;VLOOKUP(RIGHT(CELL("filename",A1),LEN(CELL("filename",A1))-FIND("]",CELL("filename",A1))),'N0.1_Contents'!$A$11:$B$87,2,FALSE)</f>
        <v>Sheet: N3.37 No entry required</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row>
    <row r="7" spans="1:47" ht="18">
      <c r="A7" s="7" t="str">
        <f>"Prices Base: " &amp; 'N0.5_Data_Constants'!C13</f>
        <v>Prices Base: 2018/19</v>
      </c>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row>
    <row r="8" spans="1:47" s="168" customFormat="1">
      <c r="A8" s="171" t="str">
        <f ca="1">"Error Checks: " &amp; IF(ISERROR(MATCH("Error",$A$9:$AU$9,0)),"OK","Error")</f>
        <v>Error Checks: OK</v>
      </c>
      <c r="B8" s="171"/>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row>
    <row r="9" spans="1:47" s="168" customFormat="1">
      <c r="A9" s="173" t="str">
        <f t="shared" ref="A9:AU9" ca="1" si="0">IF(ISERROR(MATCH("Error",A10:A55,0)),"-","Error")</f>
        <v>-</v>
      </c>
      <c r="B9" s="173" t="str">
        <f t="shared" si="0"/>
        <v>-</v>
      </c>
      <c r="C9" s="173" t="str">
        <f t="shared" si="0"/>
        <v>-</v>
      </c>
      <c r="D9" s="173" t="str">
        <f t="shared" si="0"/>
        <v>-</v>
      </c>
      <c r="E9" s="173" t="str">
        <f t="shared" si="0"/>
        <v>-</v>
      </c>
      <c r="F9" s="173" t="str">
        <f t="shared" si="0"/>
        <v>-</v>
      </c>
      <c r="G9" s="173" t="str">
        <f t="shared" si="0"/>
        <v>-</v>
      </c>
      <c r="H9" s="173" t="str">
        <f t="shared" si="0"/>
        <v>-</v>
      </c>
      <c r="I9" s="173" t="str">
        <f t="shared" si="0"/>
        <v>-</v>
      </c>
      <c r="J9" s="173" t="str">
        <f t="shared" si="0"/>
        <v>-</v>
      </c>
      <c r="K9" s="173" t="str">
        <f t="shared" si="0"/>
        <v>-</v>
      </c>
      <c r="L9" s="173" t="str">
        <f t="shared" si="0"/>
        <v>-</v>
      </c>
      <c r="M9" s="173" t="str">
        <f t="shared" si="0"/>
        <v>-</v>
      </c>
      <c r="N9" s="173" t="str">
        <f t="shared" si="0"/>
        <v>-</v>
      </c>
      <c r="O9" s="173" t="str">
        <f t="shared" si="0"/>
        <v>-</v>
      </c>
      <c r="P9" s="173" t="str">
        <f t="shared" si="0"/>
        <v>-</v>
      </c>
      <c r="Q9" s="173" t="str">
        <f t="shared" si="0"/>
        <v>-</v>
      </c>
      <c r="R9" s="173" t="str">
        <f t="shared" si="0"/>
        <v>-</v>
      </c>
      <c r="S9" s="173" t="str">
        <f t="shared" ca="1" si="0"/>
        <v>-</v>
      </c>
      <c r="T9" s="173" t="str">
        <f t="shared" si="0"/>
        <v>-</v>
      </c>
      <c r="U9" s="173" t="str">
        <f t="shared" si="0"/>
        <v>-</v>
      </c>
      <c r="V9" s="173" t="str">
        <f t="shared" ca="1" si="0"/>
        <v>-</v>
      </c>
      <c r="W9" s="173" t="str">
        <f t="shared" si="0"/>
        <v>-</v>
      </c>
      <c r="X9" s="173" t="str">
        <f t="shared" ca="1" si="0"/>
        <v>-</v>
      </c>
      <c r="Y9" s="173" t="str">
        <f t="shared" si="0"/>
        <v>-</v>
      </c>
      <c r="Z9" s="173" t="str">
        <f t="shared" si="0"/>
        <v>-</v>
      </c>
      <c r="AA9" s="173" t="str">
        <f t="shared" si="0"/>
        <v>-</v>
      </c>
      <c r="AB9" s="173" t="str">
        <f t="shared" si="0"/>
        <v>-</v>
      </c>
      <c r="AC9" s="173" t="str">
        <f t="shared" si="0"/>
        <v>-</v>
      </c>
      <c r="AD9" s="173" t="str">
        <f t="shared" si="0"/>
        <v>-</v>
      </c>
      <c r="AE9" s="173" t="str">
        <f t="shared" si="0"/>
        <v>-</v>
      </c>
      <c r="AF9" s="173" t="str">
        <f t="shared" si="0"/>
        <v>-</v>
      </c>
      <c r="AG9" s="173" t="str">
        <f t="shared" si="0"/>
        <v>-</v>
      </c>
      <c r="AH9" s="173" t="str">
        <f t="shared" si="0"/>
        <v>-</v>
      </c>
      <c r="AI9" s="173" t="str">
        <f t="shared" ca="1" si="0"/>
        <v>-</v>
      </c>
      <c r="AJ9" s="173" t="str">
        <f t="shared" si="0"/>
        <v>-</v>
      </c>
      <c r="AK9" s="173" t="str">
        <f t="shared" si="0"/>
        <v>-</v>
      </c>
      <c r="AL9" s="173" t="str">
        <f t="shared" si="0"/>
        <v>-</v>
      </c>
      <c r="AM9" s="173" t="str">
        <f t="shared" si="0"/>
        <v>-</v>
      </c>
      <c r="AN9" s="173" t="str">
        <f t="shared" si="0"/>
        <v>-</v>
      </c>
      <c r="AO9" s="173" t="str">
        <f t="shared" si="0"/>
        <v>-</v>
      </c>
      <c r="AP9" s="173" t="str">
        <f t="shared" si="0"/>
        <v>-</v>
      </c>
      <c r="AQ9" s="173" t="str">
        <f t="shared" si="0"/>
        <v>-</v>
      </c>
      <c r="AR9" s="173" t="str">
        <f t="shared" si="0"/>
        <v>-</v>
      </c>
      <c r="AS9" s="173" t="str">
        <f t="shared" si="0"/>
        <v>-</v>
      </c>
      <c r="AT9" s="173" t="str">
        <f t="shared" si="0"/>
        <v>-</v>
      </c>
      <c r="AU9" s="173" t="str">
        <f t="shared" si="0"/>
        <v>-</v>
      </c>
    </row>
    <row r="12" spans="1:47" ht="19.5">
      <c r="A12" s="11" t="str">
        <f ca="1">SUBSTITUTE(VLOOKUP(RIGHT(CELL("filename",A1),LEN(CELL("filename",A1))-FIND("]",CELL("filename",A1))),'N0.1_Contents'!$A$11:$B$87,2,FALSE), LEFT(VLOOKUP(RIGHT(CELL("filename",A1),LEN(CELL("filename",A1))-FIND("]",CELL("filename",A1))),'N0.1_Contents'!$A$11:$B$87,2,FALSE),FIND(" ",VLOOKUP(RIGHT(CELL("filename",A1),LEN(CELL("filename",A1))-FIND("]",CELL("filename",A1))),'N0.1_Contents'!$A$11:$B$87,2,FALSE))),"")</f>
        <v>No entry required</v>
      </c>
      <c r="B12" s="11"/>
      <c r="D12"/>
      <c r="F12" s="11" t="s">
        <v>0</v>
      </c>
      <c r="S12" s="11" t="s">
        <v>2</v>
      </c>
      <c r="W12" s="190" t="s">
        <v>331</v>
      </c>
      <c r="X12" s="189" t="str">
        <f ca="1">VLOOKUP(A12, 'N0.6_Lookup_References'!A14:B50, 2, FALSE)</f>
        <v>-</v>
      </c>
      <c r="AI12" s="11"/>
    </row>
    <row r="13" spans="1:47" ht="15">
      <c r="C13" s="12"/>
      <c r="D13"/>
      <c r="S13" s="124" t="s">
        <v>152</v>
      </c>
      <c r="V13" s="124" t="s">
        <v>150</v>
      </c>
      <c r="AI13" s="124" t="s">
        <v>151</v>
      </c>
    </row>
    <row r="14" spans="1:47" s="112" customFormat="1" ht="13.9" customHeight="1" thickBot="1">
      <c r="A14" s="297" t="s">
        <v>24</v>
      </c>
      <c r="B14" s="299" t="s">
        <v>384</v>
      </c>
      <c r="C14" s="111"/>
      <c r="D14" s="104"/>
      <c r="E14" s="101"/>
      <c r="F14" s="110" t="s">
        <v>53</v>
      </c>
      <c r="G14" s="109" t="s">
        <v>14</v>
      </c>
      <c r="H14" s="21" t="s">
        <v>15</v>
      </c>
      <c r="I14" s="22" t="s">
        <v>16</v>
      </c>
      <c r="J14" s="23" t="s">
        <v>17</v>
      </c>
      <c r="K14" s="24" t="s">
        <v>18</v>
      </c>
      <c r="L14" s="25" t="s">
        <v>19</v>
      </c>
      <c r="M14" s="26" t="s">
        <v>20</v>
      </c>
      <c r="N14" s="29" t="s">
        <v>21</v>
      </c>
      <c r="O14" s="27" t="s">
        <v>22</v>
      </c>
      <c r="P14" s="31" t="s">
        <v>23</v>
      </c>
      <c r="Q14" s="108" t="s">
        <v>29</v>
      </c>
      <c r="R14" s="101"/>
      <c r="S14" s="110" t="s">
        <v>53</v>
      </c>
      <c r="T14" s="110" t="s">
        <v>94</v>
      </c>
      <c r="U14" s="101"/>
      <c r="V14" s="110" t="s">
        <v>53</v>
      </c>
      <c r="W14" s="109" t="s">
        <v>14</v>
      </c>
      <c r="X14" s="21" t="s">
        <v>15</v>
      </c>
      <c r="Y14" s="22" t="s">
        <v>16</v>
      </c>
      <c r="Z14" s="23" t="s">
        <v>17</v>
      </c>
      <c r="AA14" s="24" t="s">
        <v>18</v>
      </c>
      <c r="AB14" s="25" t="s">
        <v>19</v>
      </c>
      <c r="AC14" s="26" t="s">
        <v>20</v>
      </c>
      <c r="AD14" s="29" t="s">
        <v>21</v>
      </c>
      <c r="AE14" s="27" t="s">
        <v>22</v>
      </c>
      <c r="AF14" s="31" t="s">
        <v>23</v>
      </c>
      <c r="AG14" s="108" t="s">
        <v>29</v>
      </c>
      <c r="AH14" s="101"/>
      <c r="AI14" s="110" t="s">
        <v>53</v>
      </c>
      <c r="AJ14" s="109" t="s">
        <v>5</v>
      </c>
      <c r="AK14" s="21" t="s">
        <v>6</v>
      </c>
      <c r="AL14" s="22" t="s">
        <v>7</v>
      </c>
      <c r="AM14" s="23" t="s">
        <v>8</v>
      </c>
      <c r="AN14" s="24" t="s">
        <v>9</v>
      </c>
      <c r="AO14" s="25" t="s">
        <v>116</v>
      </c>
      <c r="AP14" s="26" t="s">
        <v>117</v>
      </c>
      <c r="AQ14" s="29" t="s">
        <v>118</v>
      </c>
      <c r="AR14" s="27" t="s">
        <v>119</v>
      </c>
      <c r="AS14" s="31" t="s">
        <v>120</v>
      </c>
      <c r="AT14" s="108" t="s">
        <v>29</v>
      </c>
      <c r="AU14" s="108" t="s">
        <v>47</v>
      </c>
    </row>
    <row r="15" spans="1:47" s="112" customFormat="1" ht="14.25" customHeight="1">
      <c r="A15" s="298"/>
      <c r="B15" s="300"/>
      <c r="C15" s="107" t="s">
        <v>383</v>
      </c>
      <c r="D15" s="104"/>
      <c r="E15" s="101"/>
      <c r="F15" s="103" t="s">
        <v>205</v>
      </c>
      <c r="G15" s="34"/>
      <c r="H15" s="34"/>
      <c r="I15" s="34"/>
      <c r="J15" s="34"/>
      <c r="K15" s="34"/>
      <c r="L15" s="34"/>
      <c r="M15" s="34"/>
      <c r="N15" s="34"/>
      <c r="O15" s="34"/>
      <c r="P15" s="34"/>
      <c r="Q15" s="35">
        <f t="shared" ref="Q15:Q34" si="1">SUM(G15:P15)</f>
        <v>0</v>
      </c>
      <c r="R15" s="101"/>
      <c r="S15" s="103"/>
      <c r="T15" s="34"/>
      <c r="U15" s="101"/>
      <c r="V15" s="103"/>
      <c r="W15" s="34"/>
      <c r="X15" s="34"/>
      <c r="Y15" s="34"/>
      <c r="Z15" s="34"/>
      <c r="AA15" s="34"/>
      <c r="AB15" s="34"/>
      <c r="AC15" s="34"/>
      <c r="AD15" s="34"/>
      <c r="AE15" s="34"/>
      <c r="AF15" s="34"/>
      <c r="AG15" s="35">
        <f t="shared" ref="AG15:AG33" si="2">SUM(W15:AF15)</f>
        <v>0</v>
      </c>
      <c r="AH15" s="101"/>
      <c r="AI15" s="103"/>
      <c r="AJ15" s="34"/>
      <c r="AK15" s="34"/>
      <c r="AL15" s="34"/>
      <c r="AM15" s="34"/>
      <c r="AN15" s="34"/>
      <c r="AO15" s="34"/>
      <c r="AP15" s="34"/>
      <c r="AQ15" s="34"/>
      <c r="AR15" s="34"/>
      <c r="AS15" s="34"/>
      <c r="AT15" s="35">
        <f t="shared" ref="AT15:AT33" si="3">SUM(AJ15:AS15)</f>
        <v>0</v>
      </c>
      <c r="AU15" s="103"/>
    </row>
    <row r="16" spans="1:47" s="112" customFormat="1" ht="14.25">
      <c r="A16" s="298"/>
      <c r="B16" s="300"/>
      <c r="C16" s="105" t="s">
        <v>554</v>
      </c>
      <c r="D16" s="104"/>
      <c r="E16" s="101"/>
      <c r="F16" s="103" t="s">
        <v>105</v>
      </c>
      <c r="G16" s="150"/>
      <c r="H16" s="151"/>
      <c r="I16" s="151"/>
      <c r="J16" s="151"/>
      <c r="K16" s="151"/>
      <c r="L16" s="151"/>
      <c r="M16" s="151"/>
      <c r="N16" s="151"/>
      <c r="O16" s="151"/>
      <c r="P16" s="151"/>
      <c r="Q16" s="35">
        <f t="shared" si="1"/>
        <v>0</v>
      </c>
      <c r="R16" s="101"/>
      <c r="S16" s="103" t="str">
        <f ca="1">$X$12</f>
        <v>-</v>
      </c>
      <c r="T16" s="34"/>
      <c r="U16" s="101"/>
      <c r="V16" s="103" t="str">
        <f ca="1">$X$12</f>
        <v>-</v>
      </c>
      <c r="W16" s="150"/>
      <c r="X16" s="151"/>
      <c r="Y16" s="151"/>
      <c r="Z16" s="151"/>
      <c r="AA16" s="151"/>
      <c r="AB16" s="151"/>
      <c r="AC16" s="151"/>
      <c r="AD16" s="151"/>
      <c r="AE16" s="151"/>
      <c r="AF16" s="151"/>
      <c r="AG16" s="35">
        <f t="shared" si="2"/>
        <v>0</v>
      </c>
      <c r="AH16" s="101"/>
      <c r="AI16" s="103" t="str">
        <f ca="1">$X$12</f>
        <v>-</v>
      </c>
      <c r="AJ16" s="150"/>
      <c r="AK16" s="151"/>
      <c r="AL16" s="151"/>
      <c r="AM16" s="151"/>
      <c r="AN16" s="151"/>
      <c r="AO16" s="151"/>
      <c r="AP16" s="151"/>
      <c r="AQ16" s="151"/>
      <c r="AR16" s="151"/>
      <c r="AS16" s="151"/>
      <c r="AT16" s="35">
        <f t="shared" si="3"/>
        <v>0</v>
      </c>
      <c r="AU16" s="103" t="str">
        <f>IF(ABS(AG16-AT16)&lt;0.01,"OK","Error")</f>
        <v>OK</v>
      </c>
    </row>
    <row r="17" spans="1:47" s="112" customFormat="1" ht="14.25">
      <c r="A17" s="298"/>
      <c r="B17" s="300"/>
      <c r="C17" s="302" t="s">
        <v>115</v>
      </c>
      <c r="D17" s="104" t="s">
        <v>206</v>
      </c>
      <c r="E17" s="101"/>
      <c r="F17" s="103" t="s">
        <v>105</v>
      </c>
      <c r="G17" s="150"/>
      <c r="H17" s="151"/>
      <c r="I17" s="151"/>
      <c r="J17" s="151"/>
      <c r="K17" s="151"/>
      <c r="L17" s="151"/>
      <c r="M17" s="151"/>
      <c r="N17" s="151"/>
      <c r="O17" s="151"/>
      <c r="P17" s="151"/>
      <c r="Q17" s="35">
        <f t="shared" si="1"/>
        <v>0</v>
      </c>
      <c r="R17" s="101"/>
      <c r="S17" s="103" t="str">
        <f t="shared" ref="S17:S34" ca="1" si="4">$X$12</f>
        <v>-</v>
      </c>
      <c r="T17" s="106"/>
      <c r="U17" s="101"/>
      <c r="V17" s="103" t="str">
        <f t="shared" ref="V17:V34" ca="1" si="5">$X$12</f>
        <v>-</v>
      </c>
      <c r="W17" s="150"/>
      <c r="X17" s="151"/>
      <c r="Y17" s="151"/>
      <c r="Z17" s="151"/>
      <c r="AA17" s="151"/>
      <c r="AB17" s="151"/>
      <c r="AC17" s="151"/>
      <c r="AD17" s="151"/>
      <c r="AE17" s="151"/>
      <c r="AF17" s="151"/>
      <c r="AG17" s="35">
        <f t="shared" si="2"/>
        <v>0</v>
      </c>
      <c r="AH17" s="101"/>
      <c r="AI17" s="103" t="str">
        <f t="shared" ref="AI17:AI34" ca="1" si="6">$X$12</f>
        <v>-</v>
      </c>
      <c r="AJ17" s="150"/>
      <c r="AK17" s="151"/>
      <c r="AL17" s="151"/>
      <c r="AM17" s="151"/>
      <c r="AN17" s="151"/>
      <c r="AO17" s="151"/>
      <c r="AP17" s="151"/>
      <c r="AQ17" s="151"/>
      <c r="AR17" s="151"/>
      <c r="AS17" s="151"/>
      <c r="AT17" s="35">
        <f t="shared" si="3"/>
        <v>0</v>
      </c>
      <c r="AU17" s="103" t="str">
        <f t="shared" ref="AU17:AU34" si="7">IF(ABS(AG17-AT17)&lt;0.01,"OK","Error")</f>
        <v>OK</v>
      </c>
    </row>
    <row r="18" spans="1:47" s="112" customFormat="1" ht="14.25">
      <c r="A18" s="298"/>
      <c r="B18" s="300"/>
      <c r="C18" s="302"/>
      <c r="D18" s="104" t="s">
        <v>207</v>
      </c>
      <c r="E18" s="101"/>
      <c r="F18" s="103" t="s">
        <v>105</v>
      </c>
      <c r="G18" s="150"/>
      <c r="H18" s="151"/>
      <c r="I18" s="151"/>
      <c r="J18" s="151"/>
      <c r="K18" s="151"/>
      <c r="L18" s="151"/>
      <c r="M18" s="151"/>
      <c r="N18" s="151"/>
      <c r="O18" s="151"/>
      <c r="P18" s="151"/>
      <c r="Q18" s="35">
        <f t="shared" si="1"/>
        <v>0</v>
      </c>
      <c r="R18" s="101"/>
      <c r="S18" s="103" t="str">
        <f t="shared" ca="1" si="4"/>
        <v>-</v>
      </c>
      <c r="T18" s="106"/>
      <c r="U18" s="101"/>
      <c r="V18" s="103" t="str">
        <f t="shared" ca="1" si="5"/>
        <v>-</v>
      </c>
      <c r="W18" s="150"/>
      <c r="X18" s="151"/>
      <c r="Y18" s="151"/>
      <c r="Z18" s="151"/>
      <c r="AA18" s="151"/>
      <c r="AB18" s="151"/>
      <c r="AC18" s="151"/>
      <c r="AD18" s="151"/>
      <c r="AE18" s="151"/>
      <c r="AF18" s="151"/>
      <c r="AG18" s="35">
        <f t="shared" si="2"/>
        <v>0</v>
      </c>
      <c r="AH18" s="101"/>
      <c r="AI18" s="103" t="str">
        <f t="shared" ca="1" si="6"/>
        <v>-</v>
      </c>
      <c r="AJ18" s="150"/>
      <c r="AK18" s="151"/>
      <c r="AL18" s="151"/>
      <c r="AM18" s="151"/>
      <c r="AN18" s="151"/>
      <c r="AO18" s="151"/>
      <c r="AP18" s="151"/>
      <c r="AQ18" s="151"/>
      <c r="AR18" s="151"/>
      <c r="AS18" s="151"/>
      <c r="AT18" s="35">
        <f t="shared" si="3"/>
        <v>0</v>
      </c>
      <c r="AU18" s="103" t="str">
        <f t="shared" si="7"/>
        <v>OK</v>
      </c>
    </row>
    <row r="19" spans="1:47" s="112" customFormat="1" ht="14.25">
      <c r="A19" s="298"/>
      <c r="B19" s="300"/>
      <c r="C19" s="302"/>
      <c r="D19" s="104" t="s">
        <v>3</v>
      </c>
      <c r="E19" s="101"/>
      <c r="F19" s="103" t="s">
        <v>105</v>
      </c>
      <c r="G19" s="150"/>
      <c r="H19" s="151"/>
      <c r="I19" s="151"/>
      <c r="J19" s="151"/>
      <c r="K19" s="151"/>
      <c r="L19" s="151"/>
      <c r="M19" s="151"/>
      <c r="N19" s="151"/>
      <c r="O19" s="151"/>
      <c r="P19" s="151"/>
      <c r="Q19" s="35">
        <f t="shared" si="1"/>
        <v>0</v>
      </c>
      <c r="R19" s="101"/>
      <c r="S19" s="103" t="str">
        <f t="shared" ca="1" si="4"/>
        <v>-</v>
      </c>
      <c r="T19" s="34"/>
      <c r="U19" s="101"/>
      <c r="V19" s="103" t="str">
        <f t="shared" ca="1" si="5"/>
        <v>-</v>
      </c>
      <c r="W19" s="150"/>
      <c r="X19" s="151"/>
      <c r="Y19" s="151"/>
      <c r="Z19" s="151"/>
      <c r="AA19" s="151"/>
      <c r="AB19" s="151"/>
      <c r="AC19" s="151"/>
      <c r="AD19" s="151"/>
      <c r="AE19" s="151"/>
      <c r="AF19" s="151"/>
      <c r="AG19" s="35">
        <f t="shared" si="2"/>
        <v>0</v>
      </c>
      <c r="AH19" s="101"/>
      <c r="AI19" s="103" t="str">
        <f t="shared" ca="1" si="6"/>
        <v>-</v>
      </c>
      <c r="AJ19" s="150"/>
      <c r="AK19" s="151"/>
      <c r="AL19" s="151"/>
      <c r="AM19" s="151"/>
      <c r="AN19" s="151"/>
      <c r="AO19" s="151"/>
      <c r="AP19" s="151"/>
      <c r="AQ19" s="151"/>
      <c r="AR19" s="151"/>
      <c r="AS19" s="151"/>
      <c r="AT19" s="35">
        <f t="shared" si="3"/>
        <v>0</v>
      </c>
      <c r="AU19" s="103" t="str">
        <f t="shared" si="7"/>
        <v>OK</v>
      </c>
    </row>
    <row r="20" spans="1:47" s="112" customFormat="1" ht="14.25">
      <c r="A20" s="298"/>
      <c r="B20" s="300"/>
      <c r="C20" s="302"/>
      <c r="D20" s="104" t="s">
        <v>114</v>
      </c>
      <c r="E20" s="101"/>
      <c r="F20" s="103" t="s">
        <v>105</v>
      </c>
      <c r="G20" s="150"/>
      <c r="H20" s="151"/>
      <c r="I20" s="151"/>
      <c r="J20" s="151"/>
      <c r="K20" s="151"/>
      <c r="L20" s="151"/>
      <c r="M20" s="151"/>
      <c r="N20" s="151"/>
      <c r="O20" s="151"/>
      <c r="P20" s="151"/>
      <c r="Q20" s="35">
        <f t="shared" si="1"/>
        <v>0</v>
      </c>
      <c r="R20" s="101"/>
      <c r="S20" s="103" t="str">
        <f t="shared" ca="1" si="4"/>
        <v>-</v>
      </c>
      <c r="T20" s="106"/>
      <c r="U20" s="101"/>
      <c r="V20" s="103" t="str">
        <f t="shared" ca="1" si="5"/>
        <v>-</v>
      </c>
      <c r="W20" s="150"/>
      <c r="X20" s="151"/>
      <c r="Y20" s="151"/>
      <c r="Z20" s="151"/>
      <c r="AA20" s="151"/>
      <c r="AB20" s="151"/>
      <c r="AC20" s="151"/>
      <c r="AD20" s="151"/>
      <c r="AE20" s="151"/>
      <c r="AF20" s="151"/>
      <c r="AG20" s="35">
        <f t="shared" si="2"/>
        <v>0</v>
      </c>
      <c r="AH20" s="101"/>
      <c r="AI20" s="103" t="str">
        <f t="shared" ca="1" si="6"/>
        <v>-</v>
      </c>
      <c r="AJ20" s="150"/>
      <c r="AK20" s="151"/>
      <c r="AL20" s="151"/>
      <c r="AM20" s="151"/>
      <c r="AN20" s="151"/>
      <c r="AO20" s="151"/>
      <c r="AP20" s="151"/>
      <c r="AQ20" s="151"/>
      <c r="AR20" s="151"/>
      <c r="AS20" s="151"/>
      <c r="AT20" s="35">
        <f t="shared" si="3"/>
        <v>0</v>
      </c>
      <c r="AU20" s="103" t="str">
        <f t="shared" si="7"/>
        <v>OK</v>
      </c>
    </row>
    <row r="21" spans="1:47" s="112" customFormat="1" ht="14.25">
      <c r="A21" s="298"/>
      <c r="B21" s="300"/>
      <c r="C21" s="302"/>
      <c r="D21" s="104" t="s">
        <v>104</v>
      </c>
      <c r="E21" s="101"/>
      <c r="F21" s="103" t="s">
        <v>105</v>
      </c>
      <c r="G21" s="34"/>
      <c r="H21" s="34"/>
      <c r="I21" s="34"/>
      <c r="J21" s="34"/>
      <c r="K21" s="34"/>
      <c r="L21" s="34"/>
      <c r="M21" s="34"/>
      <c r="N21" s="34"/>
      <c r="O21" s="34"/>
      <c r="P21" s="34"/>
      <c r="Q21" s="35">
        <f t="shared" si="1"/>
        <v>0</v>
      </c>
      <c r="R21" s="101"/>
      <c r="S21" s="103" t="str">
        <f t="shared" ca="1" si="4"/>
        <v>-</v>
      </c>
      <c r="T21" s="34"/>
      <c r="U21" s="101"/>
      <c r="V21" s="103" t="str">
        <f t="shared" ca="1" si="5"/>
        <v>-</v>
      </c>
      <c r="W21" s="34"/>
      <c r="X21" s="34"/>
      <c r="Y21" s="34"/>
      <c r="Z21" s="34"/>
      <c r="AA21" s="34"/>
      <c r="AB21" s="34"/>
      <c r="AC21" s="34"/>
      <c r="AD21" s="34"/>
      <c r="AE21" s="34"/>
      <c r="AF21" s="34"/>
      <c r="AG21" s="35">
        <f t="shared" si="2"/>
        <v>0</v>
      </c>
      <c r="AH21" s="101"/>
      <c r="AI21" s="103" t="str">
        <f t="shared" ca="1" si="6"/>
        <v>-</v>
      </c>
      <c r="AJ21" s="34"/>
      <c r="AK21" s="34"/>
      <c r="AL21" s="34"/>
      <c r="AM21" s="34"/>
      <c r="AN21" s="34"/>
      <c r="AO21" s="34"/>
      <c r="AP21" s="34"/>
      <c r="AQ21" s="34"/>
      <c r="AR21" s="34"/>
      <c r="AS21" s="34"/>
      <c r="AT21" s="35">
        <f t="shared" si="3"/>
        <v>0</v>
      </c>
      <c r="AU21" s="103" t="str">
        <f t="shared" si="7"/>
        <v>OK</v>
      </c>
    </row>
    <row r="22" spans="1:47" s="112" customFormat="1" ht="14.25">
      <c r="A22" s="298"/>
      <c r="B22" s="300"/>
      <c r="C22" s="302"/>
      <c r="D22" s="104" t="s">
        <v>113</v>
      </c>
      <c r="E22" s="101"/>
      <c r="F22" s="103" t="s">
        <v>105</v>
      </c>
      <c r="G22" s="150"/>
      <c r="H22" s="151"/>
      <c r="I22" s="151"/>
      <c r="J22" s="151"/>
      <c r="K22" s="151"/>
      <c r="L22" s="151"/>
      <c r="M22" s="151"/>
      <c r="N22" s="151"/>
      <c r="O22" s="151"/>
      <c r="P22" s="151"/>
      <c r="Q22" s="35">
        <f t="shared" si="1"/>
        <v>0</v>
      </c>
      <c r="R22" s="101"/>
      <c r="S22" s="103" t="str">
        <f t="shared" ca="1" si="4"/>
        <v>-</v>
      </c>
      <c r="T22" s="106"/>
      <c r="U22" s="101"/>
      <c r="V22" s="103" t="str">
        <f t="shared" ca="1" si="5"/>
        <v>-</v>
      </c>
      <c r="W22" s="150"/>
      <c r="X22" s="151"/>
      <c r="Y22" s="151"/>
      <c r="Z22" s="151"/>
      <c r="AA22" s="151"/>
      <c r="AB22" s="151"/>
      <c r="AC22" s="151"/>
      <c r="AD22" s="151"/>
      <c r="AE22" s="151"/>
      <c r="AF22" s="151"/>
      <c r="AG22" s="35">
        <f t="shared" si="2"/>
        <v>0</v>
      </c>
      <c r="AH22" s="101"/>
      <c r="AI22" s="103" t="str">
        <f t="shared" ca="1" si="6"/>
        <v>-</v>
      </c>
      <c r="AJ22" s="150"/>
      <c r="AK22" s="151"/>
      <c r="AL22" s="151"/>
      <c r="AM22" s="151"/>
      <c r="AN22" s="151"/>
      <c r="AO22" s="151"/>
      <c r="AP22" s="151"/>
      <c r="AQ22" s="151"/>
      <c r="AR22" s="151"/>
      <c r="AS22" s="151"/>
      <c r="AT22" s="35">
        <f t="shared" si="3"/>
        <v>0</v>
      </c>
      <c r="AU22" s="103" t="str">
        <f t="shared" si="7"/>
        <v>OK</v>
      </c>
    </row>
    <row r="23" spans="1:47" s="112" customFormat="1" ht="14.25">
      <c r="A23" s="298"/>
      <c r="B23" s="300"/>
      <c r="C23" s="302"/>
      <c r="D23" s="104" t="s">
        <v>389</v>
      </c>
      <c r="E23" s="101"/>
      <c r="F23" s="103" t="s">
        <v>105</v>
      </c>
      <c r="G23" s="150"/>
      <c r="H23" s="151"/>
      <c r="I23" s="151"/>
      <c r="J23" s="151"/>
      <c r="K23" s="151"/>
      <c r="L23" s="151"/>
      <c r="M23" s="151"/>
      <c r="N23" s="151"/>
      <c r="O23" s="151"/>
      <c r="P23" s="151"/>
      <c r="Q23" s="35">
        <f t="shared" si="1"/>
        <v>0</v>
      </c>
      <c r="R23" s="101"/>
      <c r="S23" s="103" t="str">
        <f t="shared" ca="1" si="4"/>
        <v>-</v>
      </c>
      <c r="T23" s="106"/>
      <c r="U23" s="101"/>
      <c r="V23" s="103" t="str">
        <f t="shared" ca="1" si="5"/>
        <v>-</v>
      </c>
      <c r="W23" s="150"/>
      <c r="X23" s="151"/>
      <c r="Y23" s="151"/>
      <c r="Z23" s="151"/>
      <c r="AA23" s="151"/>
      <c r="AB23" s="151"/>
      <c r="AC23" s="151"/>
      <c r="AD23" s="151"/>
      <c r="AE23" s="151"/>
      <c r="AF23" s="151"/>
      <c r="AG23" s="35">
        <f t="shared" si="2"/>
        <v>0</v>
      </c>
      <c r="AH23" s="101"/>
      <c r="AI23" s="103" t="str">
        <f t="shared" ca="1" si="6"/>
        <v>-</v>
      </c>
      <c r="AJ23" s="150"/>
      <c r="AK23" s="151"/>
      <c r="AL23" s="151"/>
      <c r="AM23" s="151"/>
      <c r="AN23" s="151"/>
      <c r="AO23" s="151"/>
      <c r="AP23" s="151"/>
      <c r="AQ23" s="151"/>
      <c r="AR23" s="151"/>
      <c r="AS23" s="151"/>
      <c r="AT23" s="35">
        <f t="shared" si="3"/>
        <v>0</v>
      </c>
      <c r="AU23" s="103" t="str">
        <f t="shared" si="7"/>
        <v>OK</v>
      </c>
    </row>
    <row r="24" spans="1:47" s="112" customFormat="1" ht="14.25">
      <c r="A24" s="298"/>
      <c r="B24" s="300"/>
      <c r="C24" s="302"/>
      <c r="D24" s="104" t="s">
        <v>112</v>
      </c>
      <c r="E24" s="101"/>
      <c r="F24" s="103" t="s">
        <v>105</v>
      </c>
      <c r="G24" s="150"/>
      <c r="H24" s="151"/>
      <c r="I24" s="151"/>
      <c r="J24" s="151"/>
      <c r="K24" s="151"/>
      <c r="L24" s="151"/>
      <c r="M24" s="151"/>
      <c r="N24" s="151"/>
      <c r="O24" s="151"/>
      <c r="P24" s="151"/>
      <c r="Q24" s="35">
        <f t="shared" si="1"/>
        <v>0</v>
      </c>
      <c r="R24" s="101"/>
      <c r="S24" s="103" t="str">
        <f t="shared" ca="1" si="4"/>
        <v>-</v>
      </c>
      <c r="T24" s="106"/>
      <c r="U24" s="101"/>
      <c r="V24" s="103" t="str">
        <f t="shared" ca="1" si="5"/>
        <v>-</v>
      </c>
      <c r="W24" s="150"/>
      <c r="X24" s="151"/>
      <c r="Y24" s="151"/>
      <c r="Z24" s="151"/>
      <c r="AA24" s="151"/>
      <c r="AB24" s="151"/>
      <c r="AC24" s="151"/>
      <c r="AD24" s="151"/>
      <c r="AE24" s="151"/>
      <c r="AF24" s="151"/>
      <c r="AG24" s="35">
        <f t="shared" si="2"/>
        <v>0</v>
      </c>
      <c r="AH24" s="101"/>
      <c r="AI24" s="103" t="str">
        <f t="shared" ca="1" si="6"/>
        <v>-</v>
      </c>
      <c r="AJ24" s="150"/>
      <c r="AK24" s="151"/>
      <c r="AL24" s="151"/>
      <c r="AM24" s="151"/>
      <c r="AN24" s="151"/>
      <c r="AO24" s="151"/>
      <c r="AP24" s="151"/>
      <c r="AQ24" s="151"/>
      <c r="AR24" s="151"/>
      <c r="AS24" s="151"/>
      <c r="AT24" s="35">
        <f t="shared" si="3"/>
        <v>0</v>
      </c>
      <c r="AU24" s="103" t="str">
        <f t="shared" si="7"/>
        <v>OK</v>
      </c>
    </row>
    <row r="25" spans="1:47" s="112" customFormat="1" ht="14.25">
      <c r="A25" s="298"/>
      <c r="B25" s="300"/>
      <c r="C25" s="302"/>
      <c r="D25" s="104" t="s">
        <v>111</v>
      </c>
      <c r="E25" s="101"/>
      <c r="F25" s="103" t="s">
        <v>105</v>
      </c>
      <c r="G25" s="150"/>
      <c r="H25" s="151"/>
      <c r="I25" s="151"/>
      <c r="J25" s="151"/>
      <c r="K25" s="151"/>
      <c r="L25" s="151"/>
      <c r="M25" s="151"/>
      <c r="N25" s="151"/>
      <c r="O25" s="151"/>
      <c r="P25" s="151"/>
      <c r="Q25" s="35">
        <f t="shared" si="1"/>
        <v>0</v>
      </c>
      <c r="R25" s="101"/>
      <c r="S25" s="103" t="str">
        <f t="shared" ca="1" si="4"/>
        <v>-</v>
      </c>
      <c r="T25" s="106"/>
      <c r="U25" s="101"/>
      <c r="V25" s="103" t="str">
        <f t="shared" ca="1" si="5"/>
        <v>-</v>
      </c>
      <c r="W25" s="150"/>
      <c r="X25" s="151"/>
      <c r="Y25" s="151"/>
      <c r="Z25" s="151"/>
      <c r="AA25" s="151"/>
      <c r="AB25" s="151"/>
      <c r="AC25" s="151"/>
      <c r="AD25" s="151"/>
      <c r="AE25" s="151"/>
      <c r="AF25" s="151"/>
      <c r="AG25" s="35">
        <f t="shared" si="2"/>
        <v>0</v>
      </c>
      <c r="AH25" s="101"/>
      <c r="AI25" s="103" t="str">
        <f t="shared" ca="1" si="6"/>
        <v>-</v>
      </c>
      <c r="AJ25" s="150"/>
      <c r="AK25" s="151"/>
      <c r="AL25" s="151"/>
      <c r="AM25" s="151"/>
      <c r="AN25" s="151"/>
      <c r="AO25" s="151"/>
      <c r="AP25" s="151"/>
      <c r="AQ25" s="151"/>
      <c r="AR25" s="151"/>
      <c r="AS25" s="151"/>
      <c r="AT25" s="35">
        <f t="shared" si="3"/>
        <v>0</v>
      </c>
      <c r="AU25" s="103" t="str">
        <f t="shared" si="7"/>
        <v>OK</v>
      </c>
    </row>
    <row r="26" spans="1:47" s="112" customFormat="1" ht="14.25">
      <c r="A26" s="298"/>
      <c r="B26" s="300"/>
      <c r="C26" s="302"/>
      <c r="D26" s="104" t="s">
        <v>390</v>
      </c>
      <c r="E26" s="101"/>
      <c r="F26" s="103" t="s">
        <v>105</v>
      </c>
      <c r="G26" s="150"/>
      <c r="H26" s="151"/>
      <c r="I26" s="151"/>
      <c r="J26" s="151"/>
      <c r="K26" s="151"/>
      <c r="L26" s="151"/>
      <c r="M26" s="151"/>
      <c r="N26" s="151"/>
      <c r="O26" s="151"/>
      <c r="P26" s="151"/>
      <c r="Q26" s="35">
        <f t="shared" si="1"/>
        <v>0</v>
      </c>
      <c r="R26" s="101"/>
      <c r="S26" s="103" t="str">
        <f t="shared" ca="1" si="4"/>
        <v>-</v>
      </c>
      <c r="T26" s="106"/>
      <c r="U26" s="101"/>
      <c r="V26" s="103" t="str">
        <f t="shared" ca="1" si="5"/>
        <v>-</v>
      </c>
      <c r="W26" s="150"/>
      <c r="X26" s="151"/>
      <c r="Y26" s="151"/>
      <c r="Z26" s="151"/>
      <c r="AA26" s="151"/>
      <c r="AB26" s="151"/>
      <c r="AC26" s="151"/>
      <c r="AD26" s="151"/>
      <c r="AE26" s="151"/>
      <c r="AF26" s="151"/>
      <c r="AG26" s="35">
        <f t="shared" si="2"/>
        <v>0</v>
      </c>
      <c r="AH26" s="101"/>
      <c r="AI26" s="103" t="str">
        <f t="shared" ca="1" si="6"/>
        <v>-</v>
      </c>
      <c r="AJ26" s="150"/>
      <c r="AK26" s="151"/>
      <c r="AL26" s="151"/>
      <c r="AM26" s="151"/>
      <c r="AN26" s="151"/>
      <c r="AO26" s="151"/>
      <c r="AP26" s="151"/>
      <c r="AQ26" s="151"/>
      <c r="AR26" s="151"/>
      <c r="AS26" s="151"/>
      <c r="AT26" s="35">
        <f t="shared" si="3"/>
        <v>0</v>
      </c>
      <c r="AU26" s="103" t="str">
        <f t="shared" si="7"/>
        <v>OK</v>
      </c>
    </row>
    <row r="27" spans="1:47" s="112" customFormat="1" ht="14.25">
      <c r="A27" s="298"/>
      <c r="B27" s="300"/>
      <c r="C27" s="302"/>
      <c r="D27" s="104" t="s">
        <v>110</v>
      </c>
      <c r="E27" s="101"/>
      <c r="F27" s="103" t="s">
        <v>105</v>
      </c>
      <c r="G27" s="150"/>
      <c r="H27" s="151"/>
      <c r="I27" s="151"/>
      <c r="J27" s="151"/>
      <c r="K27" s="151"/>
      <c r="L27" s="151"/>
      <c r="M27" s="151"/>
      <c r="N27" s="151"/>
      <c r="O27" s="151"/>
      <c r="P27" s="151"/>
      <c r="Q27" s="35">
        <f t="shared" si="1"/>
        <v>0</v>
      </c>
      <c r="R27" s="101"/>
      <c r="S27" s="103" t="str">
        <f t="shared" ca="1" si="4"/>
        <v>-</v>
      </c>
      <c r="T27" s="106"/>
      <c r="U27" s="101"/>
      <c r="V27" s="103" t="str">
        <f t="shared" ca="1" si="5"/>
        <v>-</v>
      </c>
      <c r="W27" s="150"/>
      <c r="X27" s="151"/>
      <c r="Y27" s="151"/>
      <c r="Z27" s="151"/>
      <c r="AA27" s="151"/>
      <c r="AB27" s="151"/>
      <c r="AC27" s="151"/>
      <c r="AD27" s="151"/>
      <c r="AE27" s="151"/>
      <c r="AF27" s="151"/>
      <c r="AG27" s="35">
        <f t="shared" si="2"/>
        <v>0</v>
      </c>
      <c r="AH27" s="101"/>
      <c r="AI27" s="103" t="str">
        <f t="shared" ca="1" si="6"/>
        <v>-</v>
      </c>
      <c r="AJ27" s="150"/>
      <c r="AK27" s="151"/>
      <c r="AL27" s="151"/>
      <c r="AM27" s="151"/>
      <c r="AN27" s="151"/>
      <c r="AO27" s="151"/>
      <c r="AP27" s="151"/>
      <c r="AQ27" s="151"/>
      <c r="AR27" s="151"/>
      <c r="AS27" s="151"/>
      <c r="AT27" s="35">
        <f t="shared" si="3"/>
        <v>0</v>
      </c>
      <c r="AU27" s="103" t="str">
        <f t="shared" si="7"/>
        <v>OK</v>
      </c>
    </row>
    <row r="28" spans="1:47" s="112" customFormat="1" ht="14.25">
      <c r="A28" s="298"/>
      <c r="B28" s="300"/>
      <c r="C28" s="302"/>
      <c r="D28" s="104" t="str">
        <f>'N1.1_Intervention_Definitions'!A17</f>
        <v>Indirect Intervention</v>
      </c>
      <c r="E28" s="101"/>
      <c r="F28" s="103" t="s">
        <v>105</v>
      </c>
      <c r="G28" s="150"/>
      <c r="H28" s="151"/>
      <c r="I28" s="151"/>
      <c r="J28" s="151"/>
      <c r="K28" s="151"/>
      <c r="L28" s="151"/>
      <c r="M28" s="151"/>
      <c r="N28" s="151"/>
      <c r="O28" s="151"/>
      <c r="P28" s="151"/>
      <c r="Q28" s="35">
        <f t="shared" si="1"/>
        <v>0</v>
      </c>
      <c r="R28" s="101"/>
      <c r="S28" s="103" t="str">
        <f t="shared" ca="1" si="4"/>
        <v>-</v>
      </c>
      <c r="T28" s="106"/>
      <c r="U28" s="101"/>
      <c r="V28" s="103" t="str">
        <f t="shared" ca="1" si="5"/>
        <v>-</v>
      </c>
      <c r="W28" s="150"/>
      <c r="X28" s="151"/>
      <c r="Y28" s="151"/>
      <c r="Z28" s="151"/>
      <c r="AA28" s="151"/>
      <c r="AB28" s="151"/>
      <c r="AC28" s="151"/>
      <c r="AD28" s="151"/>
      <c r="AE28" s="151"/>
      <c r="AF28" s="151"/>
      <c r="AG28" s="35">
        <f t="shared" si="2"/>
        <v>0</v>
      </c>
      <c r="AH28" s="101"/>
      <c r="AI28" s="103" t="str">
        <f t="shared" ca="1" si="6"/>
        <v>-</v>
      </c>
      <c r="AJ28" s="150"/>
      <c r="AK28" s="151"/>
      <c r="AL28" s="151"/>
      <c r="AM28" s="151"/>
      <c r="AN28" s="151"/>
      <c r="AO28" s="151"/>
      <c r="AP28" s="151"/>
      <c r="AQ28" s="151"/>
      <c r="AR28" s="151"/>
      <c r="AS28" s="151"/>
      <c r="AT28" s="35">
        <f t="shared" si="3"/>
        <v>0</v>
      </c>
      <c r="AU28" s="103" t="str">
        <f t="shared" si="7"/>
        <v>OK</v>
      </c>
    </row>
    <row r="29" spans="1:47" s="112" customFormat="1" ht="14.25">
      <c r="A29" s="298"/>
      <c r="B29" s="300"/>
      <c r="C29" s="302"/>
      <c r="D29" s="104" t="s">
        <v>109</v>
      </c>
      <c r="E29" s="101"/>
      <c r="F29" s="103" t="s">
        <v>105</v>
      </c>
      <c r="G29" s="34"/>
      <c r="H29" s="34"/>
      <c r="I29" s="34"/>
      <c r="J29" s="34"/>
      <c r="K29" s="34"/>
      <c r="L29" s="34"/>
      <c r="M29" s="34"/>
      <c r="N29" s="34"/>
      <c r="O29" s="34"/>
      <c r="P29" s="34"/>
      <c r="Q29" s="35">
        <f t="shared" si="1"/>
        <v>0</v>
      </c>
      <c r="R29" s="101"/>
      <c r="S29" s="103" t="str">
        <f t="shared" ca="1" si="4"/>
        <v>-</v>
      </c>
      <c r="T29" s="34"/>
      <c r="U29" s="101"/>
      <c r="V29" s="103" t="str">
        <f t="shared" ca="1" si="5"/>
        <v>-</v>
      </c>
      <c r="W29" s="34"/>
      <c r="X29" s="34"/>
      <c r="Y29" s="34"/>
      <c r="Z29" s="34"/>
      <c r="AA29" s="34"/>
      <c r="AB29" s="34"/>
      <c r="AC29" s="34"/>
      <c r="AD29" s="34"/>
      <c r="AE29" s="34"/>
      <c r="AF29" s="34"/>
      <c r="AG29" s="35">
        <f t="shared" si="2"/>
        <v>0</v>
      </c>
      <c r="AH29" s="101"/>
      <c r="AI29" s="103" t="str">
        <f t="shared" ca="1" si="6"/>
        <v>-</v>
      </c>
      <c r="AJ29" s="34"/>
      <c r="AK29" s="34"/>
      <c r="AL29" s="34"/>
      <c r="AM29" s="34"/>
      <c r="AN29" s="34"/>
      <c r="AO29" s="34"/>
      <c r="AP29" s="34"/>
      <c r="AQ29" s="34"/>
      <c r="AR29" s="34"/>
      <c r="AS29" s="34"/>
      <c r="AT29" s="35">
        <f t="shared" si="3"/>
        <v>0</v>
      </c>
      <c r="AU29" s="103" t="str">
        <f t="shared" si="7"/>
        <v>OK</v>
      </c>
    </row>
    <row r="30" spans="1:47" s="112" customFormat="1" ht="14.25">
      <c r="A30" s="298"/>
      <c r="B30" s="300"/>
      <c r="C30" s="302"/>
      <c r="D30" s="104" t="s">
        <v>108</v>
      </c>
      <c r="E30" s="101"/>
      <c r="F30" s="103" t="s">
        <v>105</v>
      </c>
      <c r="G30" s="34"/>
      <c r="H30" s="34"/>
      <c r="I30" s="34"/>
      <c r="J30" s="34"/>
      <c r="K30" s="34"/>
      <c r="L30" s="34"/>
      <c r="M30" s="34"/>
      <c r="N30" s="34"/>
      <c r="O30" s="34"/>
      <c r="P30" s="34"/>
      <c r="Q30" s="35">
        <f t="shared" si="1"/>
        <v>0</v>
      </c>
      <c r="R30" s="101"/>
      <c r="S30" s="103" t="str">
        <f t="shared" ca="1" si="4"/>
        <v>-</v>
      </c>
      <c r="T30" s="34"/>
      <c r="U30" s="101"/>
      <c r="V30" s="103" t="str">
        <f t="shared" ca="1" si="5"/>
        <v>-</v>
      </c>
      <c r="W30" s="34"/>
      <c r="X30" s="34"/>
      <c r="Y30" s="34"/>
      <c r="Z30" s="34"/>
      <c r="AA30" s="34"/>
      <c r="AB30" s="34"/>
      <c r="AC30" s="34"/>
      <c r="AD30" s="34"/>
      <c r="AE30" s="34"/>
      <c r="AF30" s="34"/>
      <c r="AG30" s="35">
        <f t="shared" si="2"/>
        <v>0</v>
      </c>
      <c r="AH30" s="101"/>
      <c r="AI30" s="103" t="str">
        <f t="shared" ca="1" si="6"/>
        <v>-</v>
      </c>
      <c r="AJ30" s="34"/>
      <c r="AK30" s="34"/>
      <c r="AL30" s="34"/>
      <c r="AM30" s="34"/>
      <c r="AN30" s="34"/>
      <c r="AO30" s="34"/>
      <c r="AP30" s="34"/>
      <c r="AQ30" s="34"/>
      <c r="AR30" s="34"/>
      <c r="AS30" s="34"/>
      <c r="AT30" s="35">
        <f t="shared" si="3"/>
        <v>0</v>
      </c>
      <c r="AU30" s="103" t="str">
        <f t="shared" si="7"/>
        <v>OK</v>
      </c>
    </row>
    <row r="31" spans="1:47" s="112" customFormat="1" ht="14.25">
      <c r="A31" s="298"/>
      <c r="B31" s="300"/>
      <c r="C31" s="302"/>
      <c r="D31" s="104" t="s">
        <v>58</v>
      </c>
      <c r="E31" s="101"/>
      <c r="F31" s="103" t="s">
        <v>105</v>
      </c>
      <c r="G31" s="34"/>
      <c r="H31" s="34"/>
      <c r="I31" s="34"/>
      <c r="J31" s="34"/>
      <c r="K31" s="34"/>
      <c r="L31" s="34"/>
      <c r="M31" s="34"/>
      <c r="N31" s="34"/>
      <c r="O31" s="34"/>
      <c r="P31" s="34"/>
      <c r="Q31" s="35">
        <f t="shared" si="1"/>
        <v>0</v>
      </c>
      <c r="R31" s="101"/>
      <c r="S31" s="103" t="str">
        <f t="shared" ca="1" si="4"/>
        <v>-</v>
      </c>
      <c r="T31" s="34"/>
      <c r="U31" s="101"/>
      <c r="V31" s="103" t="str">
        <f t="shared" ca="1" si="5"/>
        <v>-</v>
      </c>
      <c r="W31" s="34"/>
      <c r="X31" s="34"/>
      <c r="Y31" s="34"/>
      <c r="Z31" s="34"/>
      <c r="AA31" s="34"/>
      <c r="AB31" s="34"/>
      <c r="AC31" s="34"/>
      <c r="AD31" s="34"/>
      <c r="AE31" s="34"/>
      <c r="AF31" s="34"/>
      <c r="AG31" s="35">
        <f t="shared" si="2"/>
        <v>0</v>
      </c>
      <c r="AH31" s="101"/>
      <c r="AI31" s="103" t="str">
        <f t="shared" ca="1" si="6"/>
        <v>-</v>
      </c>
      <c r="AJ31" s="34"/>
      <c r="AK31" s="34"/>
      <c r="AL31" s="34"/>
      <c r="AM31" s="34"/>
      <c r="AN31" s="34"/>
      <c r="AO31" s="34"/>
      <c r="AP31" s="34"/>
      <c r="AQ31" s="34"/>
      <c r="AR31" s="34"/>
      <c r="AS31" s="34"/>
      <c r="AT31" s="35">
        <f t="shared" si="3"/>
        <v>0</v>
      </c>
      <c r="AU31" s="103" t="str">
        <f t="shared" si="7"/>
        <v>OK</v>
      </c>
    </row>
    <row r="32" spans="1:47" s="112" customFormat="1" ht="14.25">
      <c r="A32" s="298"/>
      <c r="B32" s="300"/>
      <c r="C32" s="302"/>
      <c r="D32" s="104" t="s">
        <v>107</v>
      </c>
      <c r="E32" s="101"/>
      <c r="F32" s="103" t="s">
        <v>105</v>
      </c>
      <c r="G32" s="34"/>
      <c r="H32" s="34"/>
      <c r="I32" s="34"/>
      <c r="J32" s="34"/>
      <c r="K32" s="34"/>
      <c r="L32" s="34"/>
      <c r="M32" s="34"/>
      <c r="N32" s="34"/>
      <c r="O32" s="34"/>
      <c r="P32" s="34"/>
      <c r="Q32" s="35">
        <f t="shared" si="1"/>
        <v>0</v>
      </c>
      <c r="R32" s="101"/>
      <c r="S32" s="103" t="str">
        <f t="shared" ca="1" si="4"/>
        <v>-</v>
      </c>
      <c r="T32" s="34"/>
      <c r="U32" s="101"/>
      <c r="V32" s="103" t="str">
        <f t="shared" ca="1" si="5"/>
        <v>-</v>
      </c>
      <c r="W32" s="34"/>
      <c r="X32" s="34"/>
      <c r="Y32" s="34"/>
      <c r="Z32" s="34"/>
      <c r="AA32" s="34"/>
      <c r="AB32" s="34"/>
      <c r="AC32" s="34"/>
      <c r="AD32" s="34"/>
      <c r="AE32" s="34"/>
      <c r="AF32" s="34"/>
      <c r="AG32" s="35">
        <f t="shared" si="2"/>
        <v>0</v>
      </c>
      <c r="AH32" s="101"/>
      <c r="AI32" s="103" t="str">
        <f t="shared" ca="1" si="6"/>
        <v>-</v>
      </c>
      <c r="AJ32" s="34"/>
      <c r="AK32" s="34"/>
      <c r="AL32" s="34"/>
      <c r="AM32" s="34"/>
      <c r="AN32" s="34"/>
      <c r="AO32" s="34"/>
      <c r="AP32" s="34"/>
      <c r="AQ32" s="34"/>
      <c r="AR32" s="34"/>
      <c r="AS32" s="34"/>
      <c r="AT32" s="35">
        <f t="shared" si="3"/>
        <v>0</v>
      </c>
      <c r="AU32" s="103" t="str">
        <f t="shared" si="7"/>
        <v>OK</v>
      </c>
    </row>
    <row r="33" spans="1:47" s="112" customFormat="1" ht="14.25">
      <c r="A33" s="298"/>
      <c r="B33" s="300"/>
      <c r="C33" s="302"/>
      <c r="D33" s="104" t="s">
        <v>106</v>
      </c>
      <c r="E33" s="101"/>
      <c r="F33" s="103" t="s">
        <v>105</v>
      </c>
      <c r="G33" s="150"/>
      <c r="H33" s="151"/>
      <c r="I33" s="151"/>
      <c r="J33" s="151"/>
      <c r="K33" s="151"/>
      <c r="L33" s="151"/>
      <c r="M33" s="151"/>
      <c r="N33" s="151"/>
      <c r="O33" s="151"/>
      <c r="P33" s="151"/>
      <c r="Q33" s="35">
        <f t="shared" si="1"/>
        <v>0</v>
      </c>
      <c r="R33" s="101"/>
      <c r="S33" s="103" t="str">
        <f t="shared" ca="1" si="4"/>
        <v>-</v>
      </c>
      <c r="T33" s="106"/>
      <c r="U33" s="101"/>
      <c r="V33" s="103" t="str">
        <f t="shared" ca="1" si="5"/>
        <v>-</v>
      </c>
      <c r="W33" s="150"/>
      <c r="X33" s="151"/>
      <c r="Y33" s="151"/>
      <c r="Z33" s="151"/>
      <c r="AA33" s="151"/>
      <c r="AB33" s="151"/>
      <c r="AC33" s="151"/>
      <c r="AD33" s="151"/>
      <c r="AE33" s="151"/>
      <c r="AF33" s="151"/>
      <c r="AG33" s="35">
        <f t="shared" si="2"/>
        <v>0</v>
      </c>
      <c r="AH33" s="101"/>
      <c r="AI33" s="103" t="str">
        <f t="shared" ca="1" si="6"/>
        <v>-</v>
      </c>
      <c r="AJ33" s="150"/>
      <c r="AK33" s="151"/>
      <c r="AL33" s="151"/>
      <c r="AM33" s="151"/>
      <c r="AN33" s="151"/>
      <c r="AO33" s="151"/>
      <c r="AP33" s="151"/>
      <c r="AQ33" s="151"/>
      <c r="AR33" s="151"/>
      <c r="AS33" s="151"/>
      <c r="AT33" s="35">
        <f t="shared" si="3"/>
        <v>0</v>
      </c>
      <c r="AU33" s="103" t="str">
        <f t="shared" si="7"/>
        <v>OK</v>
      </c>
    </row>
    <row r="34" spans="1:47" s="112" customFormat="1" ht="14.25">
      <c r="A34" s="298"/>
      <c r="B34" s="301"/>
      <c r="C34" s="105" t="s">
        <v>393</v>
      </c>
      <c r="D34" s="104"/>
      <c r="E34" s="101"/>
      <c r="F34" s="103" t="s">
        <v>105</v>
      </c>
      <c r="G34" s="35">
        <f t="shared" ref="G34:P34" si="8">SUM(G16:G33)</f>
        <v>0</v>
      </c>
      <c r="H34" s="35">
        <f t="shared" si="8"/>
        <v>0</v>
      </c>
      <c r="I34" s="35">
        <f t="shared" si="8"/>
        <v>0</v>
      </c>
      <c r="J34" s="35">
        <f t="shared" si="8"/>
        <v>0</v>
      </c>
      <c r="K34" s="35">
        <f t="shared" si="8"/>
        <v>0</v>
      </c>
      <c r="L34" s="35">
        <f t="shared" si="8"/>
        <v>0</v>
      </c>
      <c r="M34" s="35">
        <f t="shared" si="8"/>
        <v>0</v>
      </c>
      <c r="N34" s="35">
        <f t="shared" si="8"/>
        <v>0</v>
      </c>
      <c r="O34" s="35">
        <f t="shared" si="8"/>
        <v>0</v>
      </c>
      <c r="P34" s="35">
        <f t="shared" si="8"/>
        <v>0</v>
      </c>
      <c r="Q34" s="94">
        <f t="shared" si="1"/>
        <v>0</v>
      </c>
      <c r="R34" s="101"/>
      <c r="S34" s="103" t="str">
        <f t="shared" ca="1" si="4"/>
        <v>-</v>
      </c>
      <c r="T34" s="103"/>
      <c r="U34" s="101"/>
      <c r="V34" s="103" t="str">
        <f t="shared" ca="1" si="5"/>
        <v>-</v>
      </c>
      <c r="W34" s="35">
        <f t="shared" ref="W34:AF34" si="9">SUM(W16:W33)</f>
        <v>0</v>
      </c>
      <c r="X34" s="35">
        <f t="shared" si="9"/>
        <v>0</v>
      </c>
      <c r="Y34" s="35">
        <f t="shared" si="9"/>
        <v>0</v>
      </c>
      <c r="Z34" s="35">
        <f t="shared" si="9"/>
        <v>0</v>
      </c>
      <c r="AA34" s="35">
        <f t="shared" si="9"/>
        <v>0</v>
      </c>
      <c r="AB34" s="35">
        <f t="shared" si="9"/>
        <v>0</v>
      </c>
      <c r="AC34" s="35">
        <f t="shared" si="9"/>
        <v>0</v>
      </c>
      <c r="AD34" s="35">
        <f t="shared" si="9"/>
        <v>0</v>
      </c>
      <c r="AE34" s="35">
        <f t="shared" si="9"/>
        <v>0</v>
      </c>
      <c r="AF34" s="35">
        <f t="shared" si="9"/>
        <v>0</v>
      </c>
      <c r="AG34" s="94">
        <f>SUM(W34:AF34)</f>
        <v>0</v>
      </c>
      <c r="AH34" s="101"/>
      <c r="AI34" s="103" t="str">
        <f t="shared" ca="1" si="6"/>
        <v>-</v>
      </c>
      <c r="AJ34" s="35">
        <f t="shared" ref="AJ34:AS34" si="10">SUM(AJ16:AJ33)</f>
        <v>0</v>
      </c>
      <c r="AK34" s="35">
        <f t="shared" si="10"/>
        <v>0</v>
      </c>
      <c r="AL34" s="35">
        <f t="shared" si="10"/>
        <v>0</v>
      </c>
      <c r="AM34" s="35">
        <f t="shared" si="10"/>
        <v>0</v>
      </c>
      <c r="AN34" s="35">
        <f t="shared" si="10"/>
        <v>0</v>
      </c>
      <c r="AO34" s="35">
        <f t="shared" si="10"/>
        <v>0</v>
      </c>
      <c r="AP34" s="35">
        <f t="shared" si="10"/>
        <v>0</v>
      </c>
      <c r="AQ34" s="35">
        <f t="shared" si="10"/>
        <v>0</v>
      </c>
      <c r="AR34" s="35">
        <f t="shared" si="10"/>
        <v>0</v>
      </c>
      <c r="AS34" s="35">
        <f t="shared" si="10"/>
        <v>0</v>
      </c>
      <c r="AT34" s="94">
        <f>SUM(AJ34:AS34)</f>
        <v>0</v>
      </c>
      <c r="AU34" s="103" t="str">
        <f t="shared" si="7"/>
        <v>OK</v>
      </c>
    </row>
    <row r="35" spans="1:47" ht="15" thickBot="1">
      <c r="A35" s="299" t="s">
        <v>25</v>
      </c>
      <c r="B35" s="299" t="s">
        <v>385</v>
      </c>
      <c r="C35" s="111"/>
      <c r="D35" s="104"/>
      <c r="F35" s="110" t="s">
        <v>53</v>
      </c>
      <c r="G35" s="109" t="s">
        <v>14</v>
      </c>
      <c r="H35" s="21" t="s">
        <v>15</v>
      </c>
      <c r="I35" s="22" t="s">
        <v>16</v>
      </c>
      <c r="J35" s="23" t="s">
        <v>17</v>
      </c>
      <c r="K35" s="24" t="s">
        <v>18</v>
      </c>
      <c r="L35" s="25" t="s">
        <v>19</v>
      </c>
      <c r="M35" s="26" t="s">
        <v>20</v>
      </c>
      <c r="N35" s="29" t="s">
        <v>21</v>
      </c>
      <c r="O35" s="27" t="s">
        <v>22</v>
      </c>
      <c r="P35" s="31" t="s">
        <v>23</v>
      </c>
      <c r="Q35" s="108" t="s">
        <v>29</v>
      </c>
      <c r="S35" s="110" t="s">
        <v>53</v>
      </c>
      <c r="T35" s="110" t="s">
        <v>94</v>
      </c>
      <c r="V35" s="110" t="s">
        <v>53</v>
      </c>
      <c r="W35" s="109" t="s">
        <v>14</v>
      </c>
      <c r="X35" s="21" t="s">
        <v>15</v>
      </c>
      <c r="Y35" s="22" t="s">
        <v>16</v>
      </c>
      <c r="Z35" s="23" t="s">
        <v>17</v>
      </c>
      <c r="AA35" s="24" t="s">
        <v>18</v>
      </c>
      <c r="AB35" s="25" t="s">
        <v>19</v>
      </c>
      <c r="AC35" s="26" t="s">
        <v>20</v>
      </c>
      <c r="AD35" s="29" t="s">
        <v>21</v>
      </c>
      <c r="AE35" s="27" t="s">
        <v>22</v>
      </c>
      <c r="AF35" s="31" t="s">
        <v>23</v>
      </c>
      <c r="AG35" s="108" t="s">
        <v>29</v>
      </c>
      <c r="AI35" s="110" t="s">
        <v>53</v>
      </c>
      <c r="AJ35" s="109" t="s">
        <v>5</v>
      </c>
      <c r="AK35" s="21" t="s">
        <v>6</v>
      </c>
      <c r="AL35" s="22" t="s">
        <v>7</v>
      </c>
      <c r="AM35" s="23" t="s">
        <v>8</v>
      </c>
      <c r="AN35" s="24" t="s">
        <v>9</v>
      </c>
      <c r="AO35" s="25" t="s">
        <v>116</v>
      </c>
      <c r="AP35" s="26" t="s">
        <v>117</v>
      </c>
      <c r="AQ35" s="29" t="s">
        <v>118</v>
      </c>
      <c r="AR35" s="27" t="s">
        <v>119</v>
      </c>
      <c r="AS35" s="31" t="s">
        <v>120</v>
      </c>
      <c r="AT35" s="108" t="s">
        <v>29</v>
      </c>
      <c r="AU35" s="108" t="s">
        <v>47</v>
      </c>
    </row>
    <row r="36" spans="1:47" ht="14.25">
      <c r="A36" s="300"/>
      <c r="B36" s="300"/>
      <c r="C36" s="107" t="s">
        <v>394</v>
      </c>
      <c r="D36" s="104"/>
      <c r="F36" s="103" t="s">
        <v>205</v>
      </c>
      <c r="G36" s="103"/>
      <c r="H36" s="103"/>
      <c r="I36" s="103"/>
      <c r="J36" s="103"/>
      <c r="K36" s="103"/>
      <c r="L36" s="103"/>
      <c r="M36" s="103"/>
      <c r="N36" s="103"/>
      <c r="O36" s="103"/>
      <c r="P36" s="151"/>
      <c r="Q36" s="35">
        <f t="shared" ref="Q36:Q54" si="11">SUM(G36:P36)</f>
        <v>0</v>
      </c>
      <c r="S36" s="103"/>
      <c r="T36" s="34"/>
      <c r="V36" s="103"/>
      <c r="W36" s="34"/>
      <c r="X36" s="34"/>
      <c r="Y36" s="34"/>
      <c r="Z36" s="34"/>
      <c r="AA36" s="34"/>
      <c r="AB36" s="34"/>
      <c r="AC36" s="34"/>
      <c r="AD36" s="34"/>
      <c r="AE36" s="34"/>
      <c r="AF36" s="34"/>
      <c r="AG36" s="35">
        <f t="shared" ref="AG36:AG55" si="12">SUM(W36:AF36)</f>
        <v>0</v>
      </c>
      <c r="AI36" s="103"/>
      <c r="AJ36" s="34"/>
      <c r="AK36" s="34"/>
      <c r="AL36" s="34"/>
      <c r="AM36" s="34"/>
      <c r="AN36" s="34"/>
      <c r="AO36" s="34"/>
      <c r="AP36" s="34"/>
      <c r="AQ36" s="34"/>
      <c r="AR36" s="34"/>
      <c r="AS36" s="34"/>
      <c r="AT36" s="35">
        <f t="shared" ref="AT36:AT55" si="13">SUM(AJ36:AS36)</f>
        <v>0</v>
      </c>
      <c r="AU36" s="103"/>
    </row>
    <row r="37" spans="1:47" ht="14.25">
      <c r="A37" s="300"/>
      <c r="B37" s="300"/>
      <c r="C37" s="105" t="s">
        <v>223</v>
      </c>
      <c r="D37" s="104"/>
      <c r="F37" s="103" t="s">
        <v>105</v>
      </c>
      <c r="G37" s="35">
        <f>G34</f>
        <v>0</v>
      </c>
      <c r="H37" s="35">
        <f t="shared" ref="H37:P37" si="14">H34</f>
        <v>0</v>
      </c>
      <c r="I37" s="35">
        <f t="shared" si="14"/>
        <v>0</v>
      </c>
      <c r="J37" s="35">
        <f t="shared" si="14"/>
        <v>0</v>
      </c>
      <c r="K37" s="35">
        <f t="shared" si="14"/>
        <v>0</v>
      </c>
      <c r="L37" s="35">
        <f t="shared" si="14"/>
        <v>0</v>
      </c>
      <c r="M37" s="35">
        <f t="shared" si="14"/>
        <v>0</v>
      </c>
      <c r="N37" s="35">
        <f t="shared" si="14"/>
        <v>0</v>
      </c>
      <c r="O37" s="35">
        <f t="shared" si="14"/>
        <v>0</v>
      </c>
      <c r="P37" s="35">
        <f t="shared" si="14"/>
        <v>0</v>
      </c>
      <c r="Q37" s="35">
        <f t="shared" si="11"/>
        <v>0</v>
      </c>
      <c r="S37" s="103" t="str">
        <f ca="1">$X$12</f>
        <v>-</v>
      </c>
      <c r="T37" s="34"/>
      <c r="V37" s="103" t="str">
        <f ca="1">$X$12</f>
        <v>-</v>
      </c>
      <c r="W37" s="35">
        <f t="shared" ref="W37:AF37" si="15">W34</f>
        <v>0</v>
      </c>
      <c r="X37" s="35">
        <f t="shared" si="15"/>
        <v>0</v>
      </c>
      <c r="Y37" s="35">
        <f t="shared" si="15"/>
        <v>0</v>
      </c>
      <c r="Z37" s="35">
        <f t="shared" si="15"/>
        <v>0</v>
      </c>
      <c r="AA37" s="35">
        <f t="shared" si="15"/>
        <v>0</v>
      </c>
      <c r="AB37" s="35">
        <f t="shared" si="15"/>
        <v>0</v>
      </c>
      <c r="AC37" s="35">
        <f t="shared" si="15"/>
        <v>0</v>
      </c>
      <c r="AD37" s="35">
        <f t="shared" si="15"/>
        <v>0</v>
      </c>
      <c r="AE37" s="35">
        <f t="shared" si="15"/>
        <v>0</v>
      </c>
      <c r="AF37" s="35">
        <f t="shared" si="15"/>
        <v>0</v>
      </c>
      <c r="AG37" s="35">
        <f t="shared" si="12"/>
        <v>0</v>
      </c>
      <c r="AI37" s="103" t="str">
        <f ca="1">$X$12</f>
        <v>-</v>
      </c>
      <c r="AJ37" s="35">
        <f t="shared" ref="AJ37:AS37" si="16">AJ34</f>
        <v>0</v>
      </c>
      <c r="AK37" s="35">
        <f t="shared" si="16"/>
        <v>0</v>
      </c>
      <c r="AL37" s="35">
        <f t="shared" si="16"/>
        <v>0</v>
      </c>
      <c r="AM37" s="35">
        <f t="shared" si="16"/>
        <v>0</v>
      </c>
      <c r="AN37" s="35">
        <f t="shared" si="16"/>
        <v>0</v>
      </c>
      <c r="AO37" s="35">
        <f t="shared" si="16"/>
        <v>0</v>
      </c>
      <c r="AP37" s="35">
        <f t="shared" si="16"/>
        <v>0</v>
      </c>
      <c r="AQ37" s="35">
        <f t="shared" si="16"/>
        <v>0</v>
      </c>
      <c r="AR37" s="35">
        <f t="shared" si="16"/>
        <v>0</v>
      </c>
      <c r="AS37" s="35">
        <f t="shared" si="16"/>
        <v>0</v>
      </c>
      <c r="AT37" s="35">
        <f t="shared" si="13"/>
        <v>0</v>
      </c>
      <c r="AU37" s="103" t="str">
        <f>IF(ABS(AG37-AT37)&lt;0.01,"OK","Error")</f>
        <v>OK</v>
      </c>
    </row>
    <row r="38" spans="1:47" ht="14.25">
      <c r="A38" s="300"/>
      <c r="B38" s="300"/>
      <c r="C38" s="302" t="s">
        <v>115</v>
      </c>
      <c r="D38" s="104" t="s">
        <v>206</v>
      </c>
      <c r="F38" s="103" t="s">
        <v>105</v>
      </c>
      <c r="G38" s="150"/>
      <c r="H38" s="151"/>
      <c r="I38" s="151"/>
      <c r="J38" s="151"/>
      <c r="K38" s="151"/>
      <c r="L38" s="151"/>
      <c r="M38" s="151"/>
      <c r="N38" s="151"/>
      <c r="O38" s="151"/>
      <c r="P38" s="151"/>
      <c r="Q38" s="35">
        <f t="shared" si="11"/>
        <v>0</v>
      </c>
      <c r="S38" s="103" t="str">
        <f t="shared" ref="S38:S55" ca="1" si="17">$X$12</f>
        <v>-</v>
      </c>
      <c r="T38" s="106"/>
      <c r="V38" s="103" t="str">
        <f t="shared" ref="V38:V55" ca="1" si="18">$X$12</f>
        <v>-</v>
      </c>
      <c r="W38" s="150"/>
      <c r="X38" s="151"/>
      <c r="Y38" s="151"/>
      <c r="Z38" s="151"/>
      <c r="AA38" s="151"/>
      <c r="AB38" s="151"/>
      <c r="AC38" s="151"/>
      <c r="AD38" s="151"/>
      <c r="AE38" s="151"/>
      <c r="AF38" s="151"/>
      <c r="AG38" s="35">
        <f t="shared" si="12"/>
        <v>0</v>
      </c>
      <c r="AI38" s="103" t="str">
        <f t="shared" ref="AI38:AI55" ca="1" si="19">$X$12</f>
        <v>-</v>
      </c>
      <c r="AJ38" s="150"/>
      <c r="AK38" s="151"/>
      <c r="AL38" s="151"/>
      <c r="AM38" s="151"/>
      <c r="AN38" s="151"/>
      <c r="AO38" s="151"/>
      <c r="AP38" s="151"/>
      <c r="AQ38" s="151"/>
      <c r="AR38" s="151"/>
      <c r="AS38" s="151"/>
      <c r="AT38" s="35">
        <f t="shared" si="13"/>
        <v>0</v>
      </c>
      <c r="AU38" s="103" t="str">
        <f t="shared" ref="AU38:AU55" si="20">IF(ABS(AG38-AT38)&lt;0.01,"OK","Error")</f>
        <v>OK</v>
      </c>
    </row>
    <row r="39" spans="1:47" ht="14.25">
      <c r="A39" s="300"/>
      <c r="B39" s="300"/>
      <c r="C39" s="302"/>
      <c r="D39" s="104" t="s">
        <v>207</v>
      </c>
      <c r="F39" s="103" t="s">
        <v>105</v>
      </c>
      <c r="G39" s="150"/>
      <c r="H39" s="151"/>
      <c r="I39" s="151"/>
      <c r="J39" s="151"/>
      <c r="K39" s="151"/>
      <c r="L39" s="151"/>
      <c r="M39" s="151"/>
      <c r="N39" s="151"/>
      <c r="O39" s="151"/>
      <c r="P39" s="151"/>
      <c r="Q39" s="35">
        <f t="shared" si="11"/>
        <v>0</v>
      </c>
      <c r="S39" s="103" t="str">
        <f t="shared" ca="1" si="17"/>
        <v>-</v>
      </c>
      <c r="T39" s="106"/>
      <c r="V39" s="103" t="str">
        <f t="shared" ca="1" si="18"/>
        <v>-</v>
      </c>
      <c r="W39" s="150"/>
      <c r="X39" s="151"/>
      <c r="Y39" s="151"/>
      <c r="Z39" s="151"/>
      <c r="AA39" s="151"/>
      <c r="AB39" s="151"/>
      <c r="AC39" s="151"/>
      <c r="AD39" s="151"/>
      <c r="AE39" s="151"/>
      <c r="AF39" s="151"/>
      <c r="AG39" s="35">
        <f t="shared" si="12"/>
        <v>0</v>
      </c>
      <c r="AI39" s="103" t="str">
        <f t="shared" ca="1" si="19"/>
        <v>-</v>
      </c>
      <c r="AJ39" s="150"/>
      <c r="AK39" s="151"/>
      <c r="AL39" s="151"/>
      <c r="AM39" s="151"/>
      <c r="AN39" s="151"/>
      <c r="AO39" s="151"/>
      <c r="AP39" s="151"/>
      <c r="AQ39" s="151"/>
      <c r="AR39" s="151"/>
      <c r="AS39" s="151"/>
      <c r="AT39" s="35">
        <f t="shared" si="13"/>
        <v>0</v>
      </c>
      <c r="AU39" s="103" t="str">
        <f t="shared" si="20"/>
        <v>OK</v>
      </c>
    </row>
    <row r="40" spans="1:47" ht="14.25">
      <c r="A40" s="300"/>
      <c r="B40" s="300"/>
      <c r="C40" s="302"/>
      <c r="D40" s="104" t="s">
        <v>3</v>
      </c>
      <c r="F40" s="103" t="s">
        <v>105</v>
      </c>
      <c r="G40" s="150"/>
      <c r="H40" s="151"/>
      <c r="I40" s="151"/>
      <c r="J40" s="151"/>
      <c r="K40" s="151"/>
      <c r="L40" s="151"/>
      <c r="M40" s="151"/>
      <c r="N40" s="151"/>
      <c r="O40" s="151"/>
      <c r="P40" s="151"/>
      <c r="Q40" s="35">
        <f t="shared" si="11"/>
        <v>0</v>
      </c>
      <c r="S40" s="103" t="str">
        <f t="shared" ca="1" si="17"/>
        <v>-</v>
      </c>
      <c r="T40" s="34"/>
      <c r="V40" s="103" t="str">
        <f t="shared" ca="1" si="18"/>
        <v>-</v>
      </c>
      <c r="W40" s="150"/>
      <c r="X40" s="151"/>
      <c r="Y40" s="151"/>
      <c r="Z40" s="151"/>
      <c r="AA40" s="151"/>
      <c r="AB40" s="151"/>
      <c r="AC40" s="151"/>
      <c r="AD40" s="151"/>
      <c r="AE40" s="151"/>
      <c r="AF40" s="151"/>
      <c r="AG40" s="35">
        <f t="shared" si="12"/>
        <v>0</v>
      </c>
      <c r="AI40" s="103" t="str">
        <f t="shared" ca="1" si="19"/>
        <v>-</v>
      </c>
      <c r="AJ40" s="150"/>
      <c r="AK40" s="151"/>
      <c r="AL40" s="151"/>
      <c r="AM40" s="151"/>
      <c r="AN40" s="151"/>
      <c r="AO40" s="151"/>
      <c r="AP40" s="151"/>
      <c r="AQ40" s="151"/>
      <c r="AR40" s="151"/>
      <c r="AS40" s="151"/>
      <c r="AT40" s="35">
        <f t="shared" si="13"/>
        <v>0</v>
      </c>
      <c r="AU40" s="103" t="str">
        <f t="shared" si="20"/>
        <v>OK</v>
      </c>
    </row>
    <row r="41" spans="1:47" ht="14.25">
      <c r="A41" s="300"/>
      <c r="B41" s="300"/>
      <c r="C41" s="302"/>
      <c r="D41" s="104" t="s">
        <v>114</v>
      </c>
      <c r="F41" s="103" t="s">
        <v>105</v>
      </c>
      <c r="G41" s="150"/>
      <c r="H41" s="151"/>
      <c r="I41" s="151"/>
      <c r="J41" s="151"/>
      <c r="K41" s="151"/>
      <c r="L41" s="151"/>
      <c r="M41" s="151"/>
      <c r="N41" s="151"/>
      <c r="O41" s="151"/>
      <c r="P41" s="151"/>
      <c r="Q41" s="35">
        <f t="shared" si="11"/>
        <v>0</v>
      </c>
      <c r="S41" s="103" t="str">
        <f t="shared" ca="1" si="17"/>
        <v>-</v>
      </c>
      <c r="T41" s="106"/>
      <c r="V41" s="103" t="str">
        <f t="shared" ca="1" si="18"/>
        <v>-</v>
      </c>
      <c r="W41" s="150"/>
      <c r="X41" s="151"/>
      <c r="Y41" s="151"/>
      <c r="Z41" s="151"/>
      <c r="AA41" s="151"/>
      <c r="AB41" s="151"/>
      <c r="AC41" s="151"/>
      <c r="AD41" s="151"/>
      <c r="AE41" s="151"/>
      <c r="AF41" s="151"/>
      <c r="AG41" s="35">
        <f t="shared" si="12"/>
        <v>0</v>
      </c>
      <c r="AI41" s="103" t="str">
        <f t="shared" ca="1" si="19"/>
        <v>-</v>
      </c>
      <c r="AJ41" s="150"/>
      <c r="AK41" s="151"/>
      <c r="AL41" s="151"/>
      <c r="AM41" s="151"/>
      <c r="AN41" s="151"/>
      <c r="AO41" s="151"/>
      <c r="AP41" s="151"/>
      <c r="AQ41" s="151"/>
      <c r="AR41" s="151"/>
      <c r="AS41" s="151"/>
      <c r="AT41" s="35">
        <f t="shared" si="13"/>
        <v>0</v>
      </c>
      <c r="AU41" s="103" t="str">
        <f t="shared" si="20"/>
        <v>OK</v>
      </c>
    </row>
    <row r="42" spans="1:47" ht="14.25">
      <c r="A42" s="300"/>
      <c r="B42" s="300"/>
      <c r="C42" s="302"/>
      <c r="D42" s="104" t="s">
        <v>104</v>
      </c>
      <c r="F42" s="103" t="s">
        <v>105</v>
      </c>
      <c r="G42" s="34"/>
      <c r="H42" s="34"/>
      <c r="I42" s="34"/>
      <c r="J42" s="34"/>
      <c r="K42" s="34"/>
      <c r="L42" s="34"/>
      <c r="M42" s="34"/>
      <c r="N42" s="34"/>
      <c r="O42" s="34"/>
      <c r="P42" s="34"/>
      <c r="Q42" s="35">
        <f t="shared" si="11"/>
        <v>0</v>
      </c>
      <c r="S42" s="103" t="str">
        <f t="shared" ca="1" si="17"/>
        <v>-</v>
      </c>
      <c r="T42" s="34"/>
      <c r="V42" s="103" t="str">
        <f t="shared" ca="1" si="18"/>
        <v>-</v>
      </c>
      <c r="W42" s="34"/>
      <c r="X42" s="34"/>
      <c r="Y42" s="34"/>
      <c r="Z42" s="34"/>
      <c r="AA42" s="34"/>
      <c r="AB42" s="34"/>
      <c r="AC42" s="34"/>
      <c r="AD42" s="34"/>
      <c r="AE42" s="34"/>
      <c r="AF42" s="34"/>
      <c r="AG42" s="35">
        <f t="shared" si="12"/>
        <v>0</v>
      </c>
      <c r="AI42" s="103" t="str">
        <f t="shared" ca="1" si="19"/>
        <v>-</v>
      </c>
      <c r="AJ42" s="34"/>
      <c r="AK42" s="34"/>
      <c r="AL42" s="34"/>
      <c r="AM42" s="34"/>
      <c r="AN42" s="34"/>
      <c r="AO42" s="34"/>
      <c r="AP42" s="34"/>
      <c r="AQ42" s="34"/>
      <c r="AR42" s="34"/>
      <c r="AS42" s="34"/>
      <c r="AT42" s="35">
        <f t="shared" si="13"/>
        <v>0</v>
      </c>
      <c r="AU42" s="103" t="str">
        <f t="shared" si="20"/>
        <v>OK</v>
      </c>
    </row>
    <row r="43" spans="1:47" ht="14.25">
      <c r="A43" s="300"/>
      <c r="B43" s="300"/>
      <c r="C43" s="302"/>
      <c r="D43" s="104" t="s">
        <v>113</v>
      </c>
      <c r="F43" s="103" t="s">
        <v>105</v>
      </c>
      <c r="G43" s="150"/>
      <c r="H43" s="151"/>
      <c r="I43" s="151"/>
      <c r="J43" s="151"/>
      <c r="K43" s="151"/>
      <c r="L43" s="151"/>
      <c r="M43" s="151"/>
      <c r="N43" s="151"/>
      <c r="O43" s="151"/>
      <c r="P43" s="151"/>
      <c r="Q43" s="35">
        <f t="shared" si="11"/>
        <v>0</v>
      </c>
      <c r="S43" s="103" t="str">
        <f t="shared" ca="1" si="17"/>
        <v>-</v>
      </c>
      <c r="T43" s="106"/>
      <c r="V43" s="103" t="str">
        <f t="shared" ca="1" si="18"/>
        <v>-</v>
      </c>
      <c r="W43" s="150"/>
      <c r="X43" s="151"/>
      <c r="Y43" s="151"/>
      <c r="Z43" s="151"/>
      <c r="AA43" s="151"/>
      <c r="AB43" s="151"/>
      <c r="AC43" s="151"/>
      <c r="AD43" s="151"/>
      <c r="AE43" s="151"/>
      <c r="AF43" s="151"/>
      <c r="AG43" s="35">
        <f t="shared" si="12"/>
        <v>0</v>
      </c>
      <c r="AI43" s="103" t="str">
        <f t="shared" ca="1" si="19"/>
        <v>-</v>
      </c>
      <c r="AJ43" s="150"/>
      <c r="AK43" s="151"/>
      <c r="AL43" s="151"/>
      <c r="AM43" s="151"/>
      <c r="AN43" s="151"/>
      <c r="AO43" s="151"/>
      <c r="AP43" s="151"/>
      <c r="AQ43" s="151"/>
      <c r="AR43" s="151"/>
      <c r="AS43" s="151"/>
      <c r="AT43" s="35">
        <f t="shared" si="13"/>
        <v>0</v>
      </c>
      <c r="AU43" s="103" t="str">
        <f t="shared" si="20"/>
        <v>OK</v>
      </c>
    </row>
    <row r="44" spans="1:47" ht="14.25">
      <c r="A44" s="300"/>
      <c r="B44" s="300"/>
      <c r="C44" s="302"/>
      <c r="D44" s="104" t="s">
        <v>389</v>
      </c>
      <c r="F44" s="103" t="s">
        <v>105</v>
      </c>
      <c r="G44" s="150"/>
      <c r="H44" s="151"/>
      <c r="I44" s="151"/>
      <c r="J44" s="151"/>
      <c r="K44" s="151"/>
      <c r="L44" s="151"/>
      <c r="M44" s="151"/>
      <c r="N44" s="151"/>
      <c r="O44" s="151"/>
      <c r="P44" s="151"/>
      <c r="Q44" s="35">
        <f t="shared" si="11"/>
        <v>0</v>
      </c>
      <c r="S44" s="103" t="str">
        <f t="shared" ca="1" si="17"/>
        <v>-</v>
      </c>
      <c r="T44" s="106"/>
      <c r="V44" s="103" t="str">
        <f t="shared" ca="1" si="18"/>
        <v>-</v>
      </c>
      <c r="W44" s="150"/>
      <c r="X44" s="151"/>
      <c r="Y44" s="151"/>
      <c r="Z44" s="151"/>
      <c r="AA44" s="151"/>
      <c r="AB44" s="151"/>
      <c r="AC44" s="151"/>
      <c r="AD44" s="151"/>
      <c r="AE44" s="151"/>
      <c r="AF44" s="151"/>
      <c r="AG44" s="35">
        <f t="shared" si="12"/>
        <v>0</v>
      </c>
      <c r="AI44" s="103" t="str">
        <f t="shared" ca="1" si="19"/>
        <v>-</v>
      </c>
      <c r="AJ44" s="150"/>
      <c r="AK44" s="151"/>
      <c r="AL44" s="151"/>
      <c r="AM44" s="151"/>
      <c r="AN44" s="151"/>
      <c r="AO44" s="151"/>
      <c r="AP44" s="151"/>
      <c r="AQ44" s="151"/>
      <c r="AR44" s="151"/>
      <c r="AS44" s="151"/>
      <c r="AT44" s="35">
        <f t="shared" si="13"/>
        <v>0</v>
      </c>
      <c r="AU44" s="103" t="str">
        <f t="shared" si="20"/>
        <v>OK</v>
      </c>
    </row>
    <row r="45" spans="1:47" ht="14.25">
      <c r="A45" s="300"/>
      <c r="B45" s="300"/>
      <c r="C45" s="302"/>
      <c r="D45" s="104" t="s">
        <v>112</v>
      </c>
      <c r="F45" s="103" t="s">
        <v>105</v>
      </c>
      <c r="G45" s="150"/>
      <c r="H45" s="151"/>
      <c r="I45" s="151"/>
      <c r="J45" s="151"/>
      <c r="K45" s="151"/>
      <c r="L45" s="151"/>
      <c r="M45" s="151"/>
      <c r="N45" s="151"/>
      <c r="O45" s="151"/>
      <c r="P45" s="151"/>
      <c r="Q45" s="35">
        <f t="shared" si="11"/>
        <v>0</v>
      </c>
      <c r="S45" s="103" t="str">
        <f t="shared" ca="1" si="17"/>
        <v>-</v>
      </c>
      <c r="T45" s="106"/>
      <c r="V45" s="103" t="str">
        <f t="shared" ca="1" si="18"/>
        <v>-</v>
      </c>
      <c r="W45" s="150"/>
      <c r="X45" s="151"/>
      <c r="Y45" s="151"/>
      <c r="Z45" s="151"/>
      <c r="AA45" s="151"/>
      <c r="AB45" s="151"/>
      <c r="AC45" s="151"/>
      <c r="AD45" s="151"/>
      <c r="AE45" s="151"/>
      <c r="AF45" s="151"/>
      <c r="AG45" s="35">
        <f t="shared" si="12"/>
        <v>0</v>
      </c>
      <c r="AI45" s="103" t="str">
        <f t="shared" ca="1" si="19"/>
        <v>-</v>
      </c>
      <c r="AJ45" s="150"/>
      <c r="AK45" s="151"/>
      <c r="AL45" s="151"/>
      <c r="AM45" s="151"/>
      <c r="AN45" s="151"/>
      <c r="AO45" s="151"/>
      <c r="AP45" s="151"/>
      <c r="AQ45" s="151"/>
      <c r="AR45" s="151"/>
      <c r="AS45" s="151"/>
      <c r="AT45" s="35">
        <f t="shared" si="13"/>
        <v>0</v>
      </c>
      <c r="AU45" s="103" t="str">
        <f t="shared" si="20"/>
        <v>OK</v>
      </c>
    </row>
    <row r="46" spans="1:47" ht="14.25">
      <c r="A46" s="300"/>
      <c r="B46" s="300"/>
      <c r="C46" s="302"/>
      <c r="D46" s="104" t="s">
        <v>111</v>
      </c>
      <c r="F46" s="103" t="s">
        <v>105</v>
      </c>
      <c r="G46" s="150"/>
      <c r="H46" s="151"/>
      <c r="I46" s="151"/>
      <c r="J46" s="151"/>
      <c r="K46" s="151"/>
      <c r="L46" s="151"/>
      <c r="M46" s="151"/>
      <c r="N46" s="151"/>
      <c r="O46" s="151"/>
      <c r="P46" s="151"/>
      <c r="Q46" s="35">
        <f t="shared" si="11"/>
        <v>0</v>
      </c>
      <c r="S46" s="103" t="str">
        <f t="shared" ca="1" si="17"/>
        <v>-</v>
      </c>
      <c r="T46" s="106"/>
      <c r="V46" s="103" t="str">
        <f t="shared" ca="1" si="18"/>
        <v>-</v>
      </c>
      <c r="W46" s="150"/>
      <c r="X46" s="151"/>
      <c r="Y46" s="151"/>
      <c r="Z46" s="151"/>
      <c r="AA46" s="151"/>
      <c r="AB46" s="151"/>
      <c r="AC46" s="151"/>
      <c r="AD46" s="151"/>
      <c r="AE46" s="151"/>
      <c r="AF46" s="151"/>
      <c r="AG46" s="35">
        <f t="shared" si="12"/>
        <v>0</v>
      </c>
      <c r="AI46" s="103" t="str">
        <f t="shared" ca="1" si="19"/>
        <v>-</v>
      </c>
      <c r="AJ46" s="150"/>
      <c r="AK46" s="151"/>
      <c r="AL46" s="151"/>
      <c r="AM46" s="151"/>
      <c r="AN46" s="151"/>
      <c r="AO46" s="151"/>
      <c r="AP46" s="151"/>
      <c r="AQ46" s="151"/>
      <c r="AR46" s="151"/>
      <c r="AS46" s="151"/>
      <c r="AT46" s="35">
        <f t="shared" si="13"/>
        <v>0</v>
      </c>
      <c r="AU46" s="103" t="str">
        <f t="shared" si="20"/>
        <v>OK</v>
      </c>
    </row>
    <row r="47" spans="1:47" ht="14.25">
      <c r="A47" s="300"/>
      <c r="B47" s="300"/>
      <c r="C47" s="302"/>
      <c r="D47" s="104" t="s">
        <v>390</v>
      </c>
      <c r="F47" s="103" t="s">
        <v>105</v>
      </c>
      <c r="G47" s="150"/>
      <c r="H47" s="151"/>
      <c r="I47" s="151"/>
      <c r="J47" s="151"/>
      <c r="K47" s="151"/>
      <c r="L47" s="151"/>
      <c r="M47" s="151"/>
      <c r="N47" s="151"/>
      <c r="O47" s="151"/>
      <c r="P47" s="151"/>
      <c r="Q47" s="35">
        <f t="shared" si="11"/>
        <v>0</v>
      </c>
      <c r="S47" s="103" t="str">
        <f t="shared" ca="1" si="17"/>
        <v>-</v>
      </c>
      <c r="T47" s="106"/>
      <c r="V47" s="103" t="str">
        <f t="shared" ca="1" si="18"/>
        <v>-</v>
      </c>
      <c r="W47" s="150"/>
      <c r="X47" s="151"/>
      <c r="Y47" s="151"/>
      <c r="Z47" s="151"/>
      <c r="AA47" s="151"/>
      <c r="AB47" s="151"/>
      <c r="AC47" s="151"/>
      <c r="AD47" s="151"/>
      <c r="AE47" s="151"/>
      <c r="AF47" s="151"/>
      <c r="AG47" s="35">
        <f t="shared" si="12"/>
        <v>0</v>
      </c>
      <c r="AI47" s="103" t="str">
        <f t="shared" ca="1" si="19"/>
        <v>-</v>
      </c>
      <c r="AJ47" s="150"/>
      <c r="AK47" s="151"/>
      <c r="AL47" s="151"/>
      <c r="AM47" s="151"/>
      <c r="AN47" s="151"/>
      <c r="AO47" s="151"/>
      <c r="AP47" s="151"/>
      <c r="AQ47" s="151"/>
      <c r="AR47" s="151"/>
      <c r="AS47" s="151"/>
      <c r="AT47" s="35">
        <f t="shared" si="13"/>
        <v>0</v>
      </c>
      <c r="AU47" s="103" t="str">
        <f t="shared" si="20"/>
        <v>OK</v>
      </c>
    </row>
    <row r="48" spans="1:47" ht="14.25">
      <c r="A48" s="300"/>
      <c r="B48" s="300"/>
      <c r="C48" s="302"/>
      <c r="D48" s="104" t="s">
        <v>110</v>
      </c>
      <c r="F48" s="103" t="s">
        <v>105</v>
      </c>
      <c r="G48" s="150"/>
      <c r="H48" s="151"/>
      <c r="I48" s="151"/>
      <c r="J48" s="151"/>
      <c r="K48" s="151"/>
      <c r="L48" s="151"/>
      <c r="M48" s="151"/>
      <c r="N48" s="151"/>
      <c r="O48" s="151"/>
      <c r="P48" s="151"/>
      <c r="Q48" s="35">
        <f t="shared" si="11"/>
        <v>0</v>
      </c>
      <c r="S48" s="103" t="str">
        <f t="shared" ca="1" si="17"/>
        <v>-</v>
      </c>
      <c r="T48" s="106"/>
      <c r="V48" s="103" t="str">
        <f t="shared" ca="1" si="18"/>
        <v>-</v>
      </c>
      <c r="W48" s="150"/>
      <c r="X48" s="151"/>
      <c r="Y48" s="151"/>
      <c r="Z48" s="151"/>
      <c r="AA48" s="151"/>
      <c r="AB48" s="151"/>
      <c r="AC48" s="151"/>
      <c r="AD48" s="151"/>
      <c r="AE48" s="151"/>
      <c r="AF48" s="151"/>
      <c r="AG48" s="35">
        <f t="shared" si="12"/>
        <v>0</v>
      </c>
      <c r="AI48" s="103" t="str">
        <f t="shared" ca="1" si="19"/>
        <v>-</v>
      </c>
      <c r="AJ48" s="150"/>
      <c r="AK48" s="151"/>
      <c r="AL48" s="151"/>
      <c r="AM48" s="151"/>
      <c r="AN48" s="151"/>
      <c r="AO48" s="151"/>
      <c r="AP48" s="151"/>
      <c r="AQ48" s="151"/>
      <c r="AR48" s="151"/>
      <c r="AS48" s="151"/>
      <c r="AT48" s="35">
        <f t="shared" si="13"/>
        <v>0</v>
      </c>
      <c r="AU48" s="103" t="str">
        <f t="shared" si="20"/>
        <v>OK</v>
      </c>
    </row>
    <row r="49" spans="1:47" ht="14.25">
      <c r="A49" s="300"/>
      <c r="B49" s="300"/>
      <c r="C49" s="302"/>
      <c r="D49" s="104" t="str">
        <f>D28</f>
        <v>Indirect Intervention</v>
      </c>
      <c r="F49" s="103" t="s">
        <v>105</v>
      </c>
      <c r="G49" s="150"/>
      <c r="H49" s="151"/>
      <c r="I49" s="151"/>
      <c r="J49" s="151"/>
      <c r="K49" s="151"/>
      <c r="L49" s="151"/>
      <c r="M49" s="151"/>
      <c r="N49" s="151"/>
      <c r="O49" s="151"/>
      <c r="P49" s="151"/>
      <c r="Q49" s="35">
        <f t="shared" si="11"/>
        <v>0</v>
      </c>
      <c r="S49" s="103" t="str">
        <f t="shared" ca="1" si="17"/>
        <v>-</v>
      </c>
      <c r="T49" s="106"/>
      <c r="V49" s="103" t="str">
        <f t="shared" ca="1" si="18"/>
        <v>-</v>
      </c>
      <c r="W49" s="150"/>
      <c r="X49" s="151"/>
      <c r="Y49" s="151"/>
      <c r="Z49" s="151"/>
      <c r="AA49" s="151"/>
      <c r="AB49" s="151"/>
      <c r="AC49" s="151"/>
      <c r="AD49" s="151"/>
      <c r="AE49" s="151"/>
      <c r="AF49" s="151"/>
      <c r="AG49" s="35">
        <f t="shared" si="12"/>
        <v>0</v>
      </c>
      <c r="AI49" s="103" t="str">
        <f t="shared" ca="1" si="19"/>
        <v>-</v>
      </c>
      <c r="AJ49" s="150"/>
      <c r="AK49" s="151"/>
      <c r="AL49" s="151"/>
      <c r="AM49" s="151"/>
      <c r="AN49" s="151"/>
      <c r="AO49" s="151"/>
      <c r="AP49" s="151"/>
      <c r="AQ49" s="151"/>
      <c r="AR49" s="151"/>
      <c r="AS49" s="151"/>
      <c r="AT49" s="35">
        <f t="shared" si="13"/>
        <v>0</v>
      </c>
      <c r="AU49" s="103" t="str">
        <f t="shared" si="20"/>
        <v>OK</v>
      </c>
    </row>
    <row r="50" spans="1:47" ht="14.25">
      <c r="A50" s="300"/>
      <c r="B50" s="300"/>
      <c r="C50" s="302"/>
      <c r="D50" s="104" t="s">
        <v>109</v>
      </c>
      <c r="F50" s="103" t="s">
        <v>105</v>
      </c>
      <c r="G50" s="34"/>
      <c r="H50" s="34"/>
      <c r="I50" s="34"/>
      <c r="J50" s="34"/>
      <c r="K50" s="34"/>
      <c r="L50" s="34"/>
      <c r="M50" s="34"/>
      <c r="N50" s="34"/>
      <c r="O50" s="34"/>
      <c r="P50" s="34"/>
      <c r="Q50" s="35">
        <f t="shared" si="11"/>
        <v>0</v>
      </c>
      <c r="S50" s="103" t="str">
        <f t="shared" ca="1" si="17"/>
        <v>-</v>
      </c>
      <c r="T50" s="34"/>
      <c r="V50" s="103" t="str">
        <f t="shared" ca="1" si="18"/>
        <v>-</v>
      </c>
      <c r="W50" s="34"/>
      <c r="X50" s="34"/>
      <c r="Y50" s="34"/>
      <c r="Z50" s="34"/>
      <c r="AA50" s="34"/>
      <c r="AB50" s="34"/>
      <c r="AC50" s="34"/>
      <c r="AD50" s="34"/>
      <c r="AE50" s="34"/>
      <c r="AF50" s="34"/>
      <c r="AG50" s="35">
        <f t="shared" si="12"/>
        <v>0</v>
      </c>
      <c r="AI50" s="103" t="str">
        <f t="shared" ca="1" si="19"/>
        <v>-</v>
      </c>
      <c r="AJ50" s="34"/>
      <c r="AK50" s="34"/>
      <c r="AL50" s="34"/>
      <c r="AM50" s="34"/>
      <c r="AN50" s="34"/>
      <c r="AO50" s="34"/>
      <c r="AP50" s="34"/>
      <c r="AQ50" s="34"/>
      <c r="AR50" s="34"/>
      <c r="AS50" s="34"/>
      <c r="AT50" s="35">
        <f t="shared" si="13"/>
        <v>0</v>
      </c>
      <c r="AU50" s="103" t="str">
        <f t="shared" si="20"/>
        <v>OK</v>
      </c>
    </row>
    <row r="51" spans="1:47" ht="14.25">
      <c r="A51" s="300"/>
      <c r="B51" s="300"/>
      <c r="C51" s="302"/>
      <c r="D51" s="104" t="s">
        <v>108</v>
      </c>
      <c r="F51" s="103" t="s">
        <v>105</v>
      </c>
      <c r="G51" s="34"/>
      <c r="H51" s="34"/>
      <c r="I51" s="34"/>
      <c r="J51" s="34"/>
      <c r="K51" s="34"/>
      <c r="L51" s="34"/>
      <c r="M51" s="34"/>
      <c r="N51" s="34"/>
      <c r="O51" s="34"/>
      <c r="P51" s="34"/>
      <c r="Q51" s="35">
        <f t="shared" si="11"/>
        <v>0</v>
      </c>
      <c r="S51" s="103" t="str">
        <f t="shared" ca="1" si="17"/>
        <v>-</v>
      </c>
      <c r="T51" s="34"/>
      <c r="V51" s="103" t="str">
        <f t="shared" ca="1" si="18"/>
        <v>-</v>
      </c>
      <c r="W51" s="34"/>
      <c r="X51" s="34"/>
      <c r="Y51" s="34"/>
      <c r="Z51" s="34"/>
      <c r="AA51" s="34"/>
      <c r="AB51" s="34"/>
      <c r="AC51" s="34"/>
      <c r="AD51" s="34"/>
      <c r="AE51" s="34"/>
      <c r="AF51" s="34"/>
      <c r="AG51" s="35">
        <f t="shared" si="12"/>
        <v>0</v>
      </c>
      <c r="AI51" s="103" t="str">
        <f t="shared" ca="1" si="19"/>
        <v>-</v>
      </c>
      <c r="AJ51" s="34"/>
      <c r="AK51" s="34"/>
      <c r="AL51" s="34"/>
      <c r="AM51" s="34"/>
      <c r="AN51" s="34"/>
      <c r="AO51" s="34"/>
      <c r="AP51" s="34"/>
      <c r="AQ51" s="34"/>
      <c r="AR51" s="34"/>
      <c r="AS51" s="34"/>
      <c r="AT51" s="35">
        <f t="shared" si="13"/>
        <v>0</v>
      </c>
      <c r="AU51" s="103" t="str">
        <f t="shared" si="20"/>
        <v>OK</v>
      </c>
    </row>
    <row r="52" spans="1:47" ht="14.25">
      <c r="A52" s="300"/>
      <c r="B52" s="300"/>
      <c r="C52" s="302"/>
      <c r="D52" s="104" t="s">
        <v>58</v>
      </c>
      <c r="F52" s="103" t="s">
        <v>105</v>
      </c>
      <c r="G52" s="34"/>
      <c r="H52" s="34"/>
      <c r="I52" s="34"/>
      <c r="J52" s="34"/>
      <c r="K52" s="34"/>
      <c r="L52" s="34"/>
      <c r="M52" s="34"/>
      <c r="N52" s="34"/>
      <c r="O52" s="34"/>
      <c r="P52" s="34"/>
      <c r="Q52" s="35">
        <f t="shared" si="11"/>
        <v>0</v>
      </c>
      <c r="S52" s="103" t="str">
        <f t="shared" ca="1" si="17"/>
        <v>-</v>
      </c>
      <c r="T52" s="34"/>
      <c r="V52" s="103" t="str">
        <f t="shared" ca="1" si="18"/>
        <v>-</v>
      </c>
      <c r="W52" s="34"/>
      <c r="X52" s="34"/>
      <c r="Y52" s="34"/>
      <c r="Z52" s="34"/>
      <c r="AA52" s="34"/>
      <c r="AB52" s="34"/>
      <c r="AC52" s="34"/>
      <c r="AD52" s="34"/>
      <c r="AE52" s="34"/>
      <c r="AF52" s="34"/>
      <c r="AG52" s="35">
        <f t="shared" si="12"/>
        <v>0</v>
      </c>
      <c r="AI52" s="103" t="str">
        <f t="shared" ca="1" si="19"/>
        <v>-</v>
      </c>
      <c r="AJ52" s="34"/>
      <c r="AK52" s="34"/>
      <c r="AL52" s="34"/>
      <c r="AM52" s="34"/>
      <c r="AN52" s="34"/>
      <c r="AO52" s="34"/>
      <c r="AP52" s="34"/>
      <c r="AQ52" s="34"/>
      <c r="AR52" s="34"/>
      <c r="AS52" s="34"/>
      <c r="AT52" s="35">
        <f t="shared" si="13"/>
        <v>0</v>
      </c>
      <c r="AU52" s="103" t="str">
        <f t="shared" si="20"/>
        <v>OK</v>
      </c>
    </row>
    <row r="53" spans="1:47" ht="14.25">
      <c r="A53" s="300"/>
      <c r="B53" s="300"/>
      <c r="C53" s="302"/>
      <c r="D53" s="104" t="s">
        <v>107</v>
      </c>
      <c r="F53" s="103" t="s">
        <v>105</v>
      </c>
      <c r="G53" s="34"/>
      <c r="H53" s="34"/>
      <c r="I53" s="34"/>
      <c r="J53" s="34"/>
      <c r="K53" s="34"/>
      <c r="L53" s="34"/>
      <c r="M53" s="34"/>
      <c r="N53" s="34"/>
      <c r="O53" s="34"/>
      <c r="P53" s="34"/>
      <c r="Q53" s="35">
        <f t="shared" si="11"/>
        <v>0</v>
      </c>
      <c r="S53" s="103" t="str">
        <f t="shared" ca="1" si="17"/>
        <v>-</v>
      </c>
      <c r="T53" s="34"/>
      <c r="V53" s="103" t="str">
        <f t="shared" ca="1" si="18"/>
        <v>-</v>
      </c>
      <c r="W53" s="34"/>
      <c r="X53" s="34"/>
      <c r="Y53" s="34"/>
      <c r="Z53" s="34"/>
      <c r="AA53" s="34"/>
      <c r="AB53" s="34"/>
      <c r="AC53" s="34"/>
      <c r="AD53" s="34"/>
      <c r="AE53" s="34"/>
      <c r="AF53" s="34"/>
      <c r="AG53" s="35">
        <f t="shared" si="12"/>
        <v>0</v>
      </c>
      <c r="AI53" s="103" t="str">
        <f t="shared" ca="1" si="19"/>
        <v>-</v>
      </c>
      <c r="AJ53" s="34"/>
      <c r="AK53" s="34"/>
      <c r="AL53" s="34"/>
      <c r="AM53" s="34"/>
      <c r="AN53" s="34"/>
      <c r="AO53" s="34"/>
      <c r="AP53" s="34"/>
      <c r="AQ53" s="34"/>
      <c r="AR53" s="34"/>
      <c r="AS53" s="34"/>
      <c r="AT53" s="35">
        <f t="shared" si="13"/>
        <v>0</v>
      </c>
      <c r="AU53" s="103" t="str">
        <f t="shared" si="20"/>
        <v>OK</v>
      </c>
    </row>
    <row r="54" spans="1:47" ht="14.25">
      <c r="A54" s="300"/>
      <c r="B54" s="300"/>
      <c r="C54" s="302"/>
      <c r="D54" s="104" t="s">
        <v>106</v>
      </c>
      <c r="F54" s="103" t="s">
        <v>105</v>
      </c>
      <c r="G54" s="150"/>
      <c r="H54" s="151"/>
      <c r="I54" s="151"/>
      <c r="J54" s="151"/>
      <c r="K54" s="151"/>
      <c r="L54" s="151"/>
      <c r="M54" s="151"/>
      <c r="N54" s="151"/>
      <c r="O54" s="151"/>
      <c r="P54" s="151"/>
      <c r="Q54" s="35">
        <f t="shared" si="11"/>
        <v>0</v>
      </c>
      <c r="S54" s="103" t="str">
        <f t="shared" ca="1" si="17"/>
        <v>-</v>
      </c>
      <c r="T54" s="106"/>
      <c r="V54" s="103" t="str">
        <f t="shared" ca="1" si="18"/>
        <v>-</v>
      </c>
      <c r="W54" s="150"/>
      <c r="X54" s="151"/>
      <c r="Y54" s="151"/>
      <c r="Z54" s="151"/>
      <c r="AA54" s="151"/>
      <c r="AB54" s="151"/>
      <c r="AC54" s="151"/>
      <c r="AD54" s="151"/>
      <c r="AE54" s="151"/>
      <c r="AF54" s="151"/>
      <c r="AG54" s="35">
        <f t="shared" si="12"/>
        <v>0</v>
      </c>
      <c r="AI54" s="103" t="str">
        <f t="shared" ca="1" si="19"/>
        <v>-</v>
      </c>
      <c r="AJ54" s="150"/>
      <c r="AK54" s="151"/>
      <c r="AL54" s="151"/>
      <c r="AM54" s="151"/>
      <c r="AN54" s="151"/>
      <c r="AO54" s="151"/>
      <c r="AP54" s="151"/>
      <c r="AQ54" s="151"/>
      <c r="AR54" s="151"/>
      <c r="AS54" s="151"/>
      <c r="AT54" s="35">
        <f t="shared" si="13"/>
        <v>0</v>
      </c>
      <c r="AU54" s="103" t="str">
        <f t="shared" si="20"/>
        <v>OK</v>
      </c>
    </row>
    <row r="55" spans="1:47" ht="14.25">
      <c r="A55" s="301"/>
      <c r="B55" s="301"/>
      <c r="C55" s="105" t="s">
        <v>224</v>
      </c>
      <c r="D55" s="104"/>
      <c r="F55" s="103" t="s">
        <v>105</v>
      </c>
      <c r="G55" s="35">
        <f t="shared" ref="G55:P55" si="21">SUM(G37:G54)</f>
        <v>0</v>
      </c>
      <c r="H55" s="35">
        <f t="shared" si="21"/>
        <v>0</v>
      </c>
      <c r="I55" s="35">
        <f t="shared" si="21"/>
        <v>0</v>
      </c>
      <c r="J55" s="35">
        <f t="shared" si="21"/>
        <v>0</v>
      </c>
      <c r="K55" s="35">
        <f t="shared" si="21"/>
        <v>0</v>
      </c>
      <c r="L55" s="35">
        <f t="shared" si="21"/>
        <v>0</v>
      </c>
      <c r="M55" s="35">
        <f t="shared" si="21"/>
        <v>0</v>
      </c>
      <c r="N55" s="35">
        <f t="shared" si="21"/>
        <v>0</v>
      </c>
      <c r="O55" s="35">
        <f t="shared" si="21"/>
        <v>0</v>
      </c>
      <c r="P55" s="35">
        <f t="shared" si="21"/>
        <v>0</v>
      </c>
      <c r="Q55" s="94">
        <f>SUM(G55:P55)</f>
        <v>0</v>
      </c>
      <c r="S55" s="103" t="str">
        <f t="shared" ca="1" si="17"/>
        <v>-</v>
      </c>
      <c r="T55" s="103"/>
      <c r="V55" s="103" t="str">
        <f t="shared" ca="1" si="18"/>
        <v>-</v>
      </c>
      <c r="W55" s="35">
        <f t="shared" ref="W55:AF55" si="22">SUM(W37:W54)</f>
        <v>0</v>
      </c>
      <c r="X55" s="35">
        <f t="shared" si="22"/>
        <v>0</v>
      </c>
      <c r="Y55" s="35">
        <f t="shared" si="22"/>
        <v>0</v>
      </c>
      <c r="Z55" s="35">
        <f t="shared" si="22"/>
        <v>0</v>
      </c>
      <c r="AA55" s="35">
        <f t="shared" si="22"/>
        <v>0</v>
      </c>
      <c r="AB55" s="35">
        <f t="shared" si="22"/>
        <v>0</v>
      </c>
      <c r="AC55" s="35">
        <f t="shared" si="22"/>
        <v>0</v>
      </c>
      <c r="AD55" s="35">
        <f t="shared" si="22"/>
        <v>0</v>
      </c>
      <c r="AE55" s="35">
        <f t="shared" si="22"/>
        <v>0</v>
      </c>
      <c r="AF55" s="35">
        <f t="shared" si="22"/>
        <v>0</v>
      </c>
      <c r="AG55" s="94">
        <f t="shared" si="12"/>
        <v>0</v>
      </c>
      <c r="AI55" s="103" t="str">
        <f t="shared" ca="1" si="19"/>
        <v>-</v>
      </c>
      <c r="AJ55" s="35">
        <f t="shared" ref="AJ55:AS55" si="23">SUM(AJ37:AJ54)</f>
        <v>0</v>
      </c>
      <c r="AK55" s="35">
        <f t="shared" si="23"/>
        <v>0</v>
      </c>
      <c r="AL55" s="35">
        <f t="shared" si="23"/>
        <v>0</v>
      </c>
      <c r="AM55" s="35">
        <f t="shared" si="23"/>
        <v>0</v>
      </c>
      <c r="AN55" s="35">
        <f t="shared" si="23"/>
        <v>0</v>
      </c>
      <c r="AO55" s="35">
        <f t="shared" si="23"/>
        <v>0</v>
      </c>
      <c r="AP55" s="35">
        <f t="shared" si="23"/>
        <v>0</v>
      </c>
      <c r="AQ55" s="35">
        <f t="shared" si="23"/>
        <v>0</v>
      </c>
      <c r="AR55" s="35">
        <f t="shared" si="23"/>
        <v>0</v>
      </c>
      <c r="AS55" s="35">
        <f t="shared" si="23"/>
        <v>0</v>
      </c>
      <c r="AT55" s="94">
        <f t="shared" si="13"/>
        <v>0</v>
      </c>
      <c r="AU55" s="103" t="str">
        <f t="shared" si="20"/>
        <v>OK</v>
      </c>
    </row>
  </sheetData>
  <mergeCells count="6">
    <mergeCell ref="A14:A34"/>
    <mergeCell ref="B14:B34"/>
    <mergeCell ref="C17:C33"/>
    <mergeCell ref="A35:A55"/>
    <mergeCell ref="B35:B55"/>
    <mergeCell ref="C38:C54"/>
  </mergeCells>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3">
    <tabColor rgb="FF7030A0"/>
  </sheetPr>
  <dimension ref="A1:AU55"/>
  <sheetViews>
    <sheetView workbookViewId="0"/>
  </sheetViews>
  <sheetFormatPr defaultColWidth="9" defaultRowHeight="12.75"/>
  <cols>
    <col min="1" max="2" width="3.42578125" style="101" customWidth="1"/>
    <col min="3" max="3" width="51.28515625" style="101" bestFit="1" customWidth="1"/>
    <col min="4" max="4" width="46.5703125" style="101" bestFit="1" customWidth="1"/>
    <col min="5" max="5" width="1" style="101" customWidth="1"/>
    <col min="6" max="6" width="6.28515625" style="102" customWidth="1"/>
    <col min="7" max="17" width="9" style="101"/>
    <col min="18" max="18" width="1" style="101" customWidth="1"/>
    <col min="19" max="19" width="6.28515625" style="102" customWidth="1"/>
    <col min="20" max="20" width="9" style="101"/>
    <col min="21" max="21" width="1" style="101" customWidth="1"/>
    <col min="22" max="22" width="6.28515625" style="102" customWidth="1"/>
    <col min="23" max="33" width="9" style="101"/>
    <col min="34" max="34" width="1" style="101" customWidth="1"/>
    <col min="35" max="35" width="6.28515625" style="102" customWidth="1"/>
    <col min="36" max="46" width="9" style="101"/>
    <col min="47" max="47" width="9.42578125" style="101" bestFit="1" customWidth="1"/>
    <col min="48" max="16384" width="9" style="101"/>
  </cols>
  <sheetData>
    <row r="1" spans="1:47" ht="24.75">
      <c r="A1" s="1" t="str">
        <f>N0_Cover!A1</f>
        <v>RIIO-2 Business Plan Data Template</v>
      </c>
      <c r="B1" s="1"/>
      <c r="C1" s="2"/>
      <c r="D1" s="2"/>
      <c r="E1" s="2"/>
      <c r="F1" s="73"/>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row>
    <row r="2" spans="1:47" ht="22.5">
      <c r="A2" s="1" t="str">
        <f>N0_Cover!$B$12</f>
        <v>Scottish Power Transmission</v>
      </c>
      <c r="B2" s="1"/>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row>
    <row r="3" spans="1:47" ht="19.5">
      <c r="A3" s="5" t="str">
        <f>"Workbook " &amp; N0_Cover!$B$12</f>
        <v>Workbook Scottish Power Transmission</v>
      </c>
      <c r="B3" s="5"/>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row>
    <row r="4" spans="1:47" ht="18">
      <c r="A4" s="7" t="str">
        <f>"Submission Version " &amp; N0_Cover!$B$15 &amp; " - Submitted on " &amp; TEXT(N0_Cover!$B$16,"dd mmm yyyy")</f>
        <v>Submission Version 3.0 - Submitted on 09 Dec 2019</v>
      </c>
      <c r="B4" s="7"/>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row>
    <row r="5" spans="1:47" ht="18">
      <c r="A5" s="7" t="str">
        <f>"Template Version: " &amp; N0_Cover!$B$11</f>
        <v>Template Version: v3.0</v>
      </c>
      <c r="B5" s="7"/>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row>
    <row r="6" spans="1:47" ht="19.5">
      <c r="A6" s="5" t="str">
        <f ca="1">"Sheet: " &amp;VLOOKUP(RIGHT(CELL("filename",A1),LEN(CELL("filename",A1))-FIND("]",CELL("filename",A1))),'N0.1_Contents'!$A$11:$B$87,2,FALSE)</f>
        <v>Sheet: N3.38 No entry required</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row>
    <row r="7" spans="1:47" ht="18">
      <c r="A7" s="7" t="str">
        <f>"Prices Base: " &amp; 'N0.5_Data_Constants'!C13</f>
        <v>Prices Base: 2018/19</v>
      </c>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row>
    <row r="8" spans="1:47" s="168" customFormat="1">
      <c r="A8" s="171" t="str">
        <f ca="1">"Error Checks: " &amp; IF(ISERROR(MATCH("Error",$A$9:$AU$9,0)),"OK","Error")</f>
        <v>Error Checks: OK</v>
      </c>
      <c r="B8" s="171"/>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row>
    <row r="9" spans="1:47" s="168" customFormat="1">
      <c r="A9" s="173" t="str">
        <f t="shared" ref="A9:AU9" ca="1" si="0">IF(ISERROR(MATCH("Error",A10:A55,0)),"-","Error")</f>
        <v>-</v>
      </c>
      <c r="B9" s="173" t="str">
        <f t="shared" si="0"/>
        <v>-</v>
      </c>
      <c r="C9" s="173" t="str">
        <f t="shared" si="0"/>
        <v>-</v>
      </c>
      <c r="D9" s="173" t="str">
        <f t="shared" si="0"/>
        <v>-</v>
      </c>
      <c r="E9" s="173" t="str">
        <f t="shared" si="0"/>
        <v>-</v>
      </c>
      <c r="F9" s="173" t="str">
        <f t="shared" si="0"/>
        <v>-</v>
      </c>
      <c r="G9" s="173" t="str">
        <f t="shared" si="0"/>
        <v>-</v>
      </c>
      <c r="H9" s="173" t="str">
        <f t="shared" si="0"/>
        <v>-</v>
      </c>
      <c r="I9" s="173" t="str">
        <f t="shared" si="0"/>
        <v>-</v>
      </c>
      <c r="J9" s="173" t="str">
        <f t="shared" si="0"/>
        <v>-</v>
      </c>
      <c r="K9" s="173" t="str">
        <f t="shared" si="0"/>
        <v>-</v>
      </c>
      <c r="L9" s="173" t="str">
        <f t="shared" si="0"/>
        <v>-</v>
      </c>
      <c r="M9" s="173" t="str">
        <f t="shared" si="0"/>
        <v>-</v>
      </c>
      <c r="N9" s="173" t="str">
        <f t="shared" si="0"/>
        <v>-</v>
      </c>
      <c r="O9" s="173" t="str">
        <f t="shared" si="0"/>
        <v>-</v>
      </c>
      <c r="P9" s="173" t="str">
        <f t="shared" si="0"/>
        <v>-</v>
      </c>
      <c r="Q9" s="173" t="str">
        <f t="shared" si="0"/>
        <v>-</v>
      </c>
      <c r="R9" s="173" t="str">
        <f t="shared" si="0"/>
        <v>-</v>
      </c>
      <c r="S9" s="173" t="str">
        <f t="shared" ca="1" si="0"/>
        <v>-</v>
      </c>
      <c r="T9" s="173" t="str">
        <f t="shared" si="0"/>
        <v>-</v>
      </c>
      <c r="U9" s="173" t="str">
        <f t="shared" si="0"/>
        <v>-</v>
      </c>
      <c r="V9" s="173" t="str">
        <f t="shared" ca="1" si="0"/>
        <v>-</v>
      </c>
      <c r="W9" s="173" t="str">
        <f t="shared" si="0"/>
        <v>-</v>
      </c>
      <c r="X9" s="173" t="str">
        <f t="shared" ca="1" si="0"/>
        <v>-</v>
      </c>
      <c r="Y9" s="173" t="str">
        <f t="shared" si="0"/>
        <v>-</v>
      </c>
      <c r="Z9" s="173" t="str">
        <f t="shared" si="0"/>
        <v>-</v>
      </c>
      <c r="AA9" s="173" t="str">
        <f t="shared" si="0"/>
        <v>-</v>
      </c>
      <c r="AB9" s="173" t="str">
        <f t="shared" si="0"/>
        <v>-</v>
      </c>
      <c r="AC9" s="173" t="str">
        <f t="shared" si="0"/>
        <v>-</v>
      </c>
      <c r="AD9" s="173" t="str">
        <f t="shared" si="0"/>
        <v>-</v>
      </c>
      <c r="AE9" s="173" t="str">
        <f t="shared" si="0"/>
        <v>-</v>
      </c>
      <c r="AF9" s="173" t="str">
        <f t="shared" si="0"/>
        <v>-</v>
      </c>
      <c r="AG9" s="173" t="str">
        <f t="shared" si="0"/>
        <v>-</v>
      </c>
      <c r="AH9" s="173" t="str">
        <f t="shared" si="0"/>
        <v>-</v>
      </c>
      <c r="AI9" s="173" t="str">
        <f t="shared" ca="1" si="0"/>
        <v>-</v>
      </c>
      <c r="AJ9" s="173" t="str">
        <f t="shared" si="0"/>
        <v>-</v>
      </c>
      <c r="AK9" s="173" t="str">
        <f t="shared" si="0"/>
        <v>-</v>
      </c>
      <c r="AL9" s="173" t="str">
        <f t="shared" si="0"/>
        <v>-</v>
      </c>
      <c r="AM9" s="173" t="str">
        <f t="shared" si="0"/>
        <v>-</v>
      </c>
      <c r="AN9" s="173" t="str">
        <f t="shared" si="0"/>
        <v>-</v>
      </c>
      <c r="AO9" s="173" t="str">
        <f t="shared" si="0"/>
        <v>-</v>
      </c>
      <c r="AP9" s="173" t="str">
        <f t="shared" si="0"/>
        <v>-</v>
      </c>
      <c r="AQ9" s="173" t="str">
        <f t="shared" si="0"/>
        <v>-</v>
      </c>
      <c r="AR9" s="173" t="str">
        <f t="shared" si="0"/>
        <v>-</v>
      </c>
      <c r="AS9" s="173" t="str">
        <f t="shared" si="0"/>
        <v>-</v>
      </c>
      <c r="AT9" s="173" t="str">
        <f t="shared" si="0"/>
        <v>-</v>
      </c>
      <c r="AU9" s="173" t="str">
        <f t="shared" si="0"/>
        <v>-</v>
      </c>
    </row>
    <row r="12" spans="1:47" ht="19.5">
      <c r="A12" s="11" t="str">
        <f ca="1">SUBSTITUTE(VLOOKUP(RIGHT(CELL("filename",A1),LEN(CELL("filename",A1))-FIND("]",CELL("filename",A1))),'N0.1_Contents'!$A$11:$B$87,2,FALSE), LEFT(VLOOKUP(RIGHT(CELL("filename",A1),LEN(CELL("filename",A1))-FIND("]",CELL("filename",A1))),'N0.1_Contents'!$A$11:$B$87,2,FALSE),FIND(" ",VLOOKUP(RIGHT(CELL("filename",A1),LEN(CELL("filename",A1))-FIND("]",CELL("filename",A1))),'N0.1_Contents'!$A$11:$B$87,2,FALSE))),"")</f>
        <v>No entry required</v>
      </c>
      <c r="B12" s="11"/>
      <c r="D12"/>
      <c r="F12" s="11" t="s">
        <v>0</v>
      </c>
      <c r="S12" s="11" t="s">
        <v>2</v>
      </c>
      <c r="W12" s="190" t="s">
        <v>331</v>
      </c>
      <c r="X12" s="189" t="str">
        <f ca="1">VLOOKUP(A12, 'N0.6_Lookup_References'!A14:B50, 2, FALSE)</f>
        <v>-</v>
      </c>
      <c r="AI12" s="11"/>
    </row>
    <row r="13" spans="1:47" ht="15">
      <c r="C13" s="12"/>
      <c r="D13"/>
      <c r="S13" s="124" t="s">
        <v>152</v>
      </c>
      <c r="V13" s="124" t="s">
        <v>150</v>
      </c>
      <c r="AI13" s="124" t="s">
        <v>151</v>
      </c>
    </row>
    <row r="14" spans="1:47" s="112" customFormat="1" ht="13.9" customHeight="1" thickBot="1">
      <c r="A14" s="297" t="s">
        <v>24</v>
      </c>
      <c r="B14" s="299" t="s">
        <v>384</v>
      </c>
      <c r="C14" s="111"/>
      <c r="D14" s="104"/>
      <c r="E14" s="101"/>
      <c r="F14" s="110" t="s">
        <v>53</v>
      </c>
      <c r="G14" s="109" t="s">
        <v>14</v>
      </c>
      <c r="H14" s="21" t="s">
        <v>15</v>
      </c>
      <c r="I14" s="22" t="s">
        <v>16</v>
      </c>
      <c r="J14" s="23" t="s">
        <v>17</v>
      </c>
      <c r="K14" s="24" t="s">
        <v>18</v>
      </c>
      <c r="L14" s="25" t="s">
        <v>19</v>
      </c>
      <c r="M14" s="26" t="s">
        <v>20</v>
      </c>
      <c r="N14" s="29" t="s">
        <v>21</v>
      </c>
      <c r="O14" s="27" t="s">
        <v>22</v>
      </c>
      <c r="P14" s="31" t="s">
        <v>23</v>
      </c>
      <c r="Q14" s="108" t="s">
        <v>29</v>
      </c>
      <c r="R14" s="101"/>
      <c r="S14" s="110" t="s">
        <v>53</v>
      </c>
      <c r="T14" s="110" t="s">
        <v>94</v>
      </c>
      <c r="U14" s="101"/>
      <c r="V14" s="110" t="s">
        <v>53</v>
      </c>
      <c r="W14" s="109" t="s">
        <v>14</v>
      </c>
      <c r="X14" s="21" t="s">
        <v>15</v>
      </c>
      <c r="Y14" s="22" t="s">
        <v>16</v>
      </c>
      <c r="Z14" s="23" t="s">
        <v>17</v>
      </c>
      <c r="AA14" s="24" t="s">
        <v>18</v>
      </c>
      <c r="AB14" s="25" t="s">
        <v>19</v>
      </c>
      <c r="AC14" s="26" t="s">
        <v>20</v>
      </c>
      <c r="AD14" s="29" t="s">
        <v>21</v>
      </c>
      <c r="AE14" s="27" t="s">
        <v>22</v>
      </c>
      <c r="AF14" s="31" t="s">
        <v>23</v>
      </c>
      <c r="AG14" s="108" t="s">
        <v>29</v>
      </c>
      <c r="AH14" s="101"/>
      <c r="AI14" s="110" t="s">
        <v>53</v>
      </c>
      <c r="AJ14" s="109" t="s">
        <v>5</v>
      </c>
      <c r="AK14" s="21" t="s">
        <v>6</v>
      </c>
      <c r="AL14" s="22" t="s">
        <v>7</v>
      </c>
      <c r="AM14" s="23" t="s">
        <v>8</v>
      </c>
      <c r="AN14" s="24" t="s">
        <v>9</v>
      </c>
      <c r="AO14" s="25" t="s">
        <v>116</v>
      </c>
      <c r="AP14" s="26" t="s">
        <v>117</v>
      </c>
      <c r="AQ14" s="29" t="s">
        <v>118</v>
      </c>
      <c r="AR14" s="27" t="s">
        <v>119</v>
      </c>
      <c r="AS14" s="31" t="s">
        <v>120</v>
      </c>
      <c r="AT14" s="108" t="s">
        <v>29</v>
      </c>
      <c r="AU14" s="108" t="s">
        <v>47</v>
      </c>
    </row>
    <row r="15" spans="1:47" s="112" customFormat="1" ht="14.25" customHeight="1">
      <c r="A15" s="298"/>
      <c r="B15" s="300"/>
      <c r="C15" s="107" t="s">
        <v>383</v>
      </c>
      <c r="D15" s="104"/>
      <c r="E15" s="101"/>
      <c r="F15" s="103" t="s">
        <v>205</v>
      </c>
      <c r="G15" s="34"/>
      <c r="H15" s="34"/>
      <c r="I15" s="34"/>
      <c r="J15" s="34"/>
      <c r="K15" s="34"/>
      <c r="L15" s="34"/>
      <c r="M15" s="34"/>
      <c r="N15" s="34"/>
      <c r="O15" s="34"/>
      <c r="P15" s="34"/>
      <c r="Q15" s="35">
        <f t="shared" ref="Q15:Q34" si="1">SUM(G15:P15)</f>
        <v>0</v>
      </c>
      <c r="R15" s="101"/>
      <c r="S15" s="103"/>
      <c r="T15" s="34"/>
      <c r="U15" s="101"/>
      <c r="V15" s="103"/>
      <c r="W15" s="34"/>
      <c r="X15" s="34"/>
      <c r="Y15" s="34"/>
      <c r="Z15" s="34"/>
      <c r="AA15" s="34"/>
      <c r="AB15" s="34"/>
      <c r="AC15" s="34"/>
      <c r="AD15" s="34"/>
      <c r="AE15" s="34"/>
      <c r="AF15" s="34"/>
      <c r="AG15" s="35">
        <f t="shared" ref="AG15:AG33" si="2">SUM(W15:AF15)</f>
        <v>0</v>
      </c>
      <c r="AH15" s="101"/>
      <c r="AI15" s="103"/>
      <c r="AJ15" s="34"/>
      <c r="AK15" s="34"/>
      <c r="AL15" s="34"/>
      <c r="AM15" s="34"/>
      <c r="AN15" s="34"/>
      <c r="AO15" s="34"/>
      <c r="AP15" s="34"/>
      <c r="AQ15" s="34"/>
      <c r="AR15" s="34"/>
      <c r="AS15" s="34"/>
      <c r="AT15" s="35">
        <f t="shared" ref="AT15:AT33" si="3">SUM(AJ15:AS15)</f>
        <v>0</v>
      </c>
      <c r="AU15" s="103"/>
    </row>
    <row r="16" spans="1:47" s="112" customFormat="1" ht="14.25">
      <c r="A16" s="298"/>
      <c r="B16" s="300"/>
      <c r="C16" s="105" t="s">
        <v>554</v>
      </c>
      <c r="D16" s="104"/>
      <c r="E16" s="101"/>
      <c r="F16" s="103" t="s">
        <v>105</v>
      </c>
      <c r="G16" s="150"/>
      <c r="H16" s="151"/>
      <c r="I16" s="151"/>
      <c r="J16" s="151"/>
      <c r="K16" s="151"/>
      <c r="L16" s="151"/>
      <c r="M16" s="151"/>
      <c r="N16" s="151"/>
      <c r="O16" s="151"/>
      <c r="P16" s="151"/>
      <c r="Q16" s="35">
        <f t="shared" si="1"/>
        <v>0</v>
      </c>
      <c r="R16" s="101"/>
      <c r="S16" s="103" t="str">
        <f ca="1">$X$12</f>
        <v>-</v>
      </c>
      <c r="T16" s="34"/>
      <c r="U16" s="101"/>
      <c r="V16" s="103" t="str">
        <f ca="1">$X$12</f>
        <v>-</v>
      </c>
      <c r="W16" s="150"/>
      <c r="X16" s="151"/>
      <c r="Y16" s="151"/>
      <c r="Z16" s="151"/>
      <c r="AA16" s="151"/>
      <c r="AB16" s="151"/>
      <c r="AC16" s="151"/>
      <c r="AD16" s="151"/>
      <c r="AE16" s="151"/>
      <c r="AF16" s="151"/>
      <c r="AG16" s="35">
        <f t="shared" si="2"/>
        <v>0</v>
      </c>
      <c r="AH16" s="101"/>
      <c r="AI16" s="103" t="str">
        <f ca="1">$X$12</f>
        <v>-</v>
      </c>
      <c r="AJ16" s="150"/>
      <c r="AK16" s="151"/>
      <c r="AL16" s="151"/>
      <c r="AM16" s="151"/>
      <c r="AN16" s="151"/>
      <c r="AO16" s="151"/>
      <c r="AP16" s="151"/>
      <c r="AQ16" s="151"/>
      <c r="AR16" s="151"/>
      <c r="AS16" s="151"/>
      <c r="AT16" s="35">
        <f t="shared" si="3"/>
        <v>0</v>
      </c>
      <c r="AU16" s="103" t="str">
        <f>IF(ABS(AG16-AT16)&lt;0.01,"OK","Error")</f>
        <v>OK</v>
      </c>
    </row>
    <row r="17" spans="1:47" s="112" customFormat="1" ht="14.25">
      <c r="A17" s="298"/>
      <c r="B17" s="300"/>
      <c r="C17" s="302" t="s">
        <v>115</v>
      </c>
      <c r="D17" s="104" t="s">
        <v>206</v>
      </c>
      <c r="E17" s="101"/>
      <c r="F17" s="103" t="s">
        <v>105</v>
      </c>
      <c r="G17" s="150"/>
      <c r="H17" s="151"/>
      <c r="I17" s="151"/>
      <c r="J17" s="151"/>
      <c r="K17" s="151"/>
      <c r="L17" s="151"/>
      <c r="M17" s="151"/>
      <c r="N17" s="151"/>
      <c r="O17" s="151"/>
      <c r="P17" s="151"/>
      <c r="Q17" s="35">
        <f t="shared" si="1"/>
        <v>0</v>
      </c>
      <c r="R17" s="101"/>
      <c r="S17" s="103" t="str">
        <f t="shared" ref="S17:S34" ca="1" si="4">$X$12</f>
        <v>-</v>
      </c>
      <c r="T17" s="106"/>
      <c r="U17" s="101"/>
      <c r="V17" s="103" t="str">
        <f t="shared" ref="V17:V34" ca="1" si="5">$X$12</f>
        <v>-</v>
      </c>
      <c r="W17" s="150"/>
      <c r="X17" s="151"/>
      <c r="Y17" s="151"/>
      <c r="Z17" s="151"/>
      <c r="AA17" s="151"/>
      <c r="AB17" s="151"/>
      <c r="AC17" s="151"/>
      <c r="AD17" s="151"/>
      <c r="AE17" s="151"/>
      <c r="AF17" s="151"/>
      <c r="AG17" s="35">
        <f t="shared" si="2"/>
        <v>0</v>
      </c>
      <c r="AH17" s="101"/>
      <c r="AI17" s="103" t="str">
        <f t="shared" ref="AI17:AI34" ca="1" si="6">$X$12</f>
        <v>-</v>
      </c>
      <c r="AJ17" s="150"/>
      <c r="AK17" s="151"/>
      <c r="AL17" s="151"/>
      <c r="AM17" s="151"/>
      <c r="AN17" s="151"/>
      <c r="AO17" s="151"/>
      <c r="AP17" s="151"/>
      <c r="AQ17" s="151"/>
      <c r="AR17" s="151"/>
      <c r="AS17" s="151"/>
      <c r="AT17" s="35">
        <f t="shared" si="3"/>
        <v>0</v>
      </c>
      <c r="AU17" s="103" t="str">
        <f t="shared" ref="AU17:AU34" si="7">IF(ABS(AG17-AT17)&lt;0.01,"OK","Error")</f>
        <v>OK</v>
      </c>
    </row>
    <row r="18" spans="1:47" s="112" customFormat="1" ht="14.25">
      <c r="A18" s="298"/>
      <c r="B18" s="300"/>
      <c r="C18" s="302"/>
      <c r="D18" s="104" t="s">
        <v>207</v>
      </c>
      <c r="E18" s="101"/>
      <c r="F18" s="103" t="s">
        <v>105</v>
      </c>
      <c r="G18" s="150"/>
      <c r="H18" s="151"/>
      <c r="I18" s="151"/>
      <c r="J18" s="151"/>
      <c r="K18" s="151"/>
      <c r="L18" s="151"/>
      <c r="M18" s="151"/>
      <c r="N18" s="151"/>
      <c r="O18" s="151"/>
      <c r="P18" s="151"/>
      <c r="Q18" s="35">
        <f t="shared" si="1"/>
        <v>0</v>
      </c>
      <c r="R18" s="101"/>
      <c r="S18" s="103" t="str">
        <f t="shared" ca="1" si="4"/>
        <v>-</v>
      </c>
      <c r="T18" s="106"/>
      <c r="U18" s="101"/>
      <c r="V18" s="103" t="str">
        <f t="shared" ca="1" si="5"/>
        <v>-</v>
      </c>
      <c r="W18" s="150"/>
      <c r="X18" s="151"/>
      <c r="Y18" s="151"/>
      <c r="Z18" s="151"/>
      <c r="AA18" s="151"/>
      <c r="AB18" s="151"/>
      <c r="AC18" s="151"/>
      <c r="AD18" s="151"/>
      <c r="AE18" s="151"/>
      <c r="AF18" s="151"/>
      <c r="AG18" s="35">
        <f t="shared" si="2"/>
        <v>0</v>
      </c>
      <c r="AH18" s="101"/>
      <c r="AI18" s="103" t="str">
        <f t="shared" ca="1" si="6"/>
        <v>-</v>
      </c>
      <c r="AJ18" s="150"/>
      <c r="AK18" s="151"/>
      <c r="AL18" s="151"/>
      <c r="AM18" s="151"/>
      <c r="AN18" s="151"/>
      <c r="AO18" s="151"/>
      <c r="AP18" s="151"/>
      <c r="AQ18" s="151"/>
      <c r="AR18" s="151"/>
      <c r="AS18" s="151"/>
      <c r="AT18" s="35">
        <f t="shared" si="3"/>
        <v>0</v>
      </c>
      <c r="AU18" s="103" t="str">
        <f t="shared" si="7"/>
        <v>OK</v>
      </c>
    </row>
    <row r="19" spans="1:47" s="112" customFormat="1" ht="14.25">
      <c r="A19" s="298"/>
      <c r="B19" s="300"/>
      <c r="C19" s="302"/>
      <c r="D19" s="104" t="s">
        <v>3</v>
      </c>
      <c r="E19" s="101"/>
      <c r="F19" s="103" t="s">
        <v>105</v>
      </c>
      <c r="G19" s="150"/>
      <c r="H19" s="151"/>
      <c r="I19" s="151"/>
      <c r="J19" s="151"/>
      <c r="K19" s="151"/>
      <c r="L19" s="151"/>
      <c r="M19" s="151"/>
      <c r="N19" s="151"/>
      <c r="O19" s="151"/>
      <c r="P19" s="151"/>
      <c r="Q19" s="35">
        <f t="shared" si="1"/>
        <v>0</v>
      </c>
      <c r="R19" s="101"/>
      <c r="S19" s="103" t="str">
        <f t="shared" ca="1" si="4"/>
        <v>-</v>
      </c>
      <c r="T19" s="34"/>
      <c r="U19" s="101"/>
      <c r="V19" s="103" t="str">
        <f t="shared" ca="1" si="5"/>
        <v>-</v>
      </c>
      <c r="W19" s="150"/>
      <c r="X19" s="151"/>
      <c r="Y19" s="151"/>
      <c r="Z19" s="151"/>
      <c r="AA19" s="151"/>
      <c r="AB19" s="151"/>
      <c r="AC19" s="151"/>
      <c r="AD19" s="151"/>
      <c r="AE19" s="151"/>
      <c r="AF19" s="151"/>
      <c r="AG19" s="35">
        <f t="shared" si="2"/>
        <v>0</v>
      </c>
      <c r="AH19" s="101"/>
      <c r="AI19" s="103" t="str">
        <f t="shared" ca="1" si="6"/>
        <v>-</v>
      </c>
      <c r="AJ19" s="150"/>
      <c r="AK19" s="151"/>
      <c r="AL19" s="151"/>
      <c r="AM19" s="151"/>
      <c r="AN19" s="151"/>
      <c r="AO19" s="151"/>
      <c r="AP19" s="151"/>
      <c r="AQ19" s="151"/>
      <c r="AR19" s="151"/>
      <c r="AS19" s="151"/>
      <c r="AT19" s="35">
        <f t="shared" si="3"/>
        <v>0</v>
      </c>
      <c r="AU19" s="103" t="str">
        <f t="shared" si="7"/>
        <v>OK</v>
      </c>
    </row>
    <row r="20" spans="1:47" s="112" customFormat="1" ht="14.25">
      <c r="A20" s="298"/>
      <c r="B20" s="300"/>
      <c r="C20" s="302"/>
      <c r="D20" s="104" t="s">
        <v>114</v>
      </c>
      <c r="E20" s="101"/>
      <c r="F20" s="103" t="s">
        <v>105</v>
      </c>
      <c r="G20" s="150"/>
      <c r="H20" s="151"/>
      <c r="I20" s="151"/>
      <c r="J20" s="151"/>
      <c r="K20" s="151"/>
      <c r="L20" s="151"/>
      <c r="M20" s="151"/>
      <c r="N20" s="151"/>
      <c r="O20" s="151"/>
      <c r="P20" s="151"/>
      <c r="Q20" s="35">
        <f t="shared" si="1"/>
        <v>0</v>
      </c>
      <c r="R20" s="101"/>
      <c r="S20" s="103" t="str">
        <f t="shared" ca="1" si="4"/>
        <v>-</v>
      </c>
      <c r="T20" s="106"/>
      <c r="U20" s="101"/>
      <c r="V20" s="103" t="str">
        <f t="shared" ca="1" si="5"/>
        <v>-</v>
      </c>
      <c r="W20" s="150"/>
      <c r="X20" s="151"/>
      <c r="Y20" s="151"/>
      <c r="Z20" s="151"/>
      <c r="AA20" s="151"/>
      <c r="AB20" s="151"/>
      <c r="AC20" s="151"/>
      <c r="AD20" s="151"/>
      <c r="AE20" s="151"/>
      <c r="AF20" s="151"/>
      <c r="AG20" s="35">
        <f t="shared" si="2"/>
        <v>0</v>
      </c>
      <c r="AH20" s="101"/>
      <c r="AI20" s="103" t="str">
        <f t="shared" ca="1" si="6"/>
        <v>-</v>
      </c>
      <c r="AJ20" s="150"/>
      <c r="AK20" s="151"/>
      <c r="AL20" s="151"/>
      <c r="AM20" s="151"/>
      <c r="AN20" s="151"/>
      <c r="AO20" s="151"/>
      <c r="AP20" s="151"/>
      <c r="AQ20" s="151"/>
      <c r="AR20" s="151"/>
      <c r="AS20" s="151"/>
      <c r="AT20" s="35">
        <f t="shared" si="3"/>
        <v>0</v>
      </c>
      <c r="AU20" s="103" t="str">
        <f t="shared" si="7"/>
        <v>OK</v>
      </c>
    </row>
    <row r="21" spans="1:47" s="112" customFormat="1" ht="14.25">
      <c r="A21" s="298"/>
      <c r="B21" s="300"/>
      <c r="C21" s="302"/>
      <c r="D21" s="104" t="s">
        <v>104</v>
      </c>
      <c r="E21" s="101"/>
      <c r="F21" s="103" t="s">
        <v>105</v>
      </c>
      <c r="G21" s="34"/>
      <c r="H21" s="34"/>
      <c r="I21" s="34"/>
      <c r="J21" s="34"/>
      <c r="K21" s="34"/>
      <c r="L21" s="34"/>
      <c r="M21" s="34"/>
      <c r="N21" s="34"/>
      <c r="O21" s="34"/>
      <c r="P21" s="34"/>
      <c r="Q21" s="35">
        <f t="shared" si="1"/>
        <v>0</v>
      </c>
      <c r="R21" s="101"/>
      <c r="S21" s="103" t="str">
        <f t="shared" ca="1" si="4"/>
        <v>-</v>
      </c>
      <c r="T21" s="34"/>
      <c r="U21" s="101"/>
      <c r="V21" s="103" t="str">
        <f t="shared" ca="1" si="5"/>
        <v>-</v>
      </c>
      <c r="W21" s="34"/>
      <c r="X21" s="34"/>
      <c r="Y21" s="34"/>
      <c r="Z21" s="34"/>
      <c r="AA21" s="34"/>
      <c r="AB21" s="34"/>
      <c r="AC21" s="34"/>
      <c r="AD21" s="34"/>
      <c r="AE21" s="34"/>
      <c r="AF21" s="34"/>
      <c r="AG21" s="35">
        <f t="shared" si="2"/>
        <v>0</v>
      </c>
      <c r="AH21" s="101"/>
      <c r="AI21" s="103" t="str">
        <f t="shared" ca="1" si="6"/>
        <v>-</v>
      </c>
      <c r="AJ21" s="34"/>
      <c r="AK21" s="34"/>
      <c r="AL21" s="34"/>
      <c r="AM21" s="34"/>
      <c r="AN21" s="34"/>
      <c r="AO21" s="34"/>
      <c r="AP21" s="34"/>
      <c r="AQ21" s="34"/>
      <c r="AR21" s="34"/>
      <c r="AS21" s="34"/>
      <c r="AT21" s="35">
        <f t="shared" si="3"/>
        <v>0</v>
      </c>
      <c r="AU21" s="103" t="str">
        <f t="shared" si="7"/>
        <v>OK</v>
      </c>
    </row>
    <row r="22" spans="1:47" s="112" customFormat="1" ht="14.25">
      <c r="A22" s="298"/>
      <c r="B22" s="300"/>
      <c r="C22" s="302"/>
      <c r="D22" s="104" t="s">
        <v>113</v>
      </c>
      <c r="E22" s="101"/>
      <c r="F22" s="103" t="s">
        <v>105</v>
      </c>
      <c r="G22" s="150"/>
      <c r="H22" s="151"/>
      <c r="I22" s="151"/>
      <c r="J22" s="151"/>
      <c r="K22" s="151"/>
      <c r="L22" s="151"/>
      <c r="M22" s="151"/>
      <c r="N22" s="151"/>
      <c r="O22" s="151"/>
      <c r="P22" s="151"/>
      <c r="Q22" s="35">
        <f t="shared" si="1"/>
        <v>0</v>
      </c>
      <c r="R22" s="101"/>
      <c r="S22" s="103" t="str">
        <f t="shared" ca="1" si="4"/>
        <v>-</v>
      </c>
      <c r="T22" s="106"/>
      <c r="U22" s="101"/>
      <c r="V22" s="103" t="str">
        <f t="shared" ca="1" si="5"/>
        <v>-</v>
      </c>
      <c r="W22" s="150"/>
      <c r="X22" s="151"/>
      <c r="Y22" s="151"/>
      <c r="Z22" s="151"/>
      <c r="AA22" s="151"/>
      <c r="AB22" s="151"/>
      <c r="AC22" s="151"/>
      <c r="AD22" s="151"/>
      <c r="AE22" s="151"/>
      <c r="AF22" s="151"/>
      <c r="AG22" s="35">
        <f t="shared" si="2"/>
        <v>0</v>
      </c>
      <c r="AH22" s="101"/>
      <c r="AI22" s="103" t="str">
        <f t="shared" ca="1" si="6"/>
        <v>-</v>
      </c>
      <c r="AJ22" s="150"/>
      <c r="AK22" s="151"/>
      <c r="AL22" s="151"/>
      <c r="AM22" s="151"/>
      <c r="AN22" s="151"/>
      <c r="AO22" s="151"/>
      <c r="AP22" s="151"/>
      <c r="AQ22" s="151"/>
      <c r="AR22" s="151"/>
      <c r="AS22" s="151"/>
      <c r="AT22" s="35">
        <f t="shared" si="3"/>
        <v>0</v>
      </c>
      <c r="AU22" s="103" t="str">
        <f t="shared" si="7"/>
        <v>OK</v>
      </c>
    </row>
    <row r="23" spans="1:47" s="112" customFormat="1" ht="14.25">
      <c r="A23" s="298"/>
      <c r="B23" s="300"/>
      <c r="C23" s="302"/>
      <c r="D23" s="104" t="s">
        <v>389</v>
      </c>
      <c r="E23" s="101"/>
      <c r="F23" s="103" t="s">
        <v>105</v>
      </c>
      <c r="G23" s="150"/>
      <c r="H23" s="151"/>
      <c r="I23" s="151"/>
      <c r="J23" s="151"/>
      <c r="K23" s="151"/>
      <c r="L23" s="151"/>
      <c r="M23" s="151"/>
      <c r="N23" s="151"/>
      <c r="O23" s="151"/>
      <c r="P23" s="151"/>
      <c r="Q23" s="35">
        <f t="shared" si="1"/>
        <v>0</v>
      </c>
      <c r="R23" s="101"/>
      <c r="S23" s="103" t="str">
        <f t="shared" ca="1" si="4"/>
        <v>-</v>
      </c>
      <c r="T23" s="106"/>
      <c r="U23" s="101"/>
      <c r="V23" s="103" t="str">
        <f t="shared" ca="1" si="5"/>
        <v>-</v>
      </c>
      <c r="W23" s="150"/>
      <c r="X23" s="151"/>
      <c r="Y23" s="151"/>
      <c r="Z23" s="151"/>
      <c r="AA23" s="151"/>
      <c r="AB23" s="151"/>
      <c r="AC23" s="151"/>
      <c r="AD23" s="151"/>
      <c r="AE23" s="151"/>
      <c r="AF23" s="151"/>
      <c r="AG23" s="35">
        <f t="shared" si="2"/>
        <v>0</v>
      </c>
      <c r="AH23" s="101"/>
      <c r="AI23" s="103" t="str">
        <f t="shared" ca="1" si="6"/>
        <v>-</v>
      </c>
      <c r="AJ23" s="150"/>
      <c r="AK23" s="151"/>
      <c r="AL23" s="151"/>
      <c r="AM23" s="151"/>
      <c r="AN23" s="151"/>
      <c r="AO23" s="151"/>
      <c r="AP23" s="151"/>
      <c r="AQ23" s="151"/>
      <c r="AR23" s="151"/>
      <c r="AS23" s="151"/>
      <c r="AT23" s="35">
        <f t="shared" si="3"/>
        <v>0</v>
      </c>
      <c r="AU23" s="103" t="str">
        <f t="shared" si="7"/>
        <v>OK</v>
      </c>
    </row>
    <row r="24" spans="1:47" s="112" customFormat="1" ht="14.25">
      <c r="A24" s="298"/>
      <c r="B24" s="300"/>
      <c r="C24" s="302"/>
      <c r="D24" s="104" t="s">
        <v>112</v>
      </c>
      <c r="E24" s="101"/>
      <c r="F24" s="103" t="s">
        <v>105</v>
      </c>
      <c r="G24" s="150"/>
      <c r="H24" s="151"/>
      <c r="I24" s="151"/>
      <c r="J24" s="151"/>
      <c r="K24" s="151"/>
      <c r="L24" s="151"/>
      <c r="M24" s="151"/>
      <c r="N24" s="151"/>
      <c r="O24" s="151"/>
      <c r="P24" s="151"/>
      <c r="Q24" s="35">
        <f t="shared" si="1"/>
        <v>0</v>
      </c>
      <c r="R24" s="101"/>
      <c r="S24" s="103" t="str">
        <f t="shared" ca="1" si="4"/>
        <v>-</v>
      </c>
      <c r="T24" s="106"/>
      <c r="U24" s="101"/>
      <c r="V24" s="103" t="str">
        <f t="shared" ca="1" si="5"/>
        <v>-</v>
      </c>
      <c r="W24" s="150"/>
      <c r="X24" s="151"/>
      <c r="Y24" s="151"/>
      <c r="Z24" s="151"/>
      <c r="AA24" s="151"/>
      <c r="AB24" s="151"/>
      <c r="AC24" s="151"/>
      <c r="AD24" s="151"/>
      <c r="AE24" s="151"/>
      <c r="AF24" s="151"/>
      <c r="AG24" s="35">
        <f t="shared" si="2"/>
        <v>0</v>
      </c>
      <c r="AH24" s="101"/>
      <c r="AI24" s="103" t="str">
        <f t="shared" ca="1" si="6"/>
        <v>-</v>
      </c>
      <c r="AJ24" s="150"/>
      <c r="AK24" s="151"/>
      <c r="AL24" s="151"/>
      <c r="AM24" s="151"/>
      <c r="AN24" s="151"/>
      <c r="AO24" s="151"/>
      <c r="AP24" s="151"/>
      <c r="AQ24" s="151"/>
      <c r="AR24" s="151"/>
      <c r="AS24" s="151"/>
      <c r="AT24" s="35">
        <f t="shared" si="3"/>
        <v>0</v>
      </c>
      <c r="AU24" s="103" t="str">
        <f t="shared" si="7"/>
        <v>OK</v>
      </c>
    </row>
    <row r="25" spans="1:47" s="112" customFormat="1" ht="14.25">
      <c r="A25" s="298"/>
      <c r="B25" s="300"/>
      <c r="C25" s="302"/>
      <c r="D25" s="104" t="s">
        <v>111</v>
      </c>
      <c r="E25" s="101"/>
      <c r="F25" s="103" t="s">
        <v>105</v>
      </c>
      <c r="G25" s="150"/>
      <c r="H25" s="151"/>
      <c r="I25" s="151"/>
      <c r="J25" s="151"/>
      <c r="K25" s="151"/>
      <c r="L25" s="151"/>
      <c r="M25" s="151"/>
      <c r="N25" s="151"/>
      <c r="O25" s="151"/>
      <c r="P25" s="151"/>
      <c r="Q25" s="35">
        <f t="shared" si="1"/>
        <v>0</v>
      </c>
      <c r="R25" s="101"/>
      <c r="S25" s="103" t="str">
        <f t="shared" ca="1" si="4"/>
        <v>-</v>
      </c>
      <c r="T25" s="106"/>
      <c r="U25" s="101"/>
      <c r="V25" s="103" t="str">
        <f t="shared" ca="1" si="5"/>
        <v>-</v>
      </c>
      <c r="W25" s="150"/>
      <c r="X25" s="151"/>
      <c r="Y25" s="151"/>
      <c r="Z25" s="151"/>
      <c r="AA25" s="151"/>
      <c r="AB25" s="151"/>
      <c r="AC25" s="151"/>
      <c r="AD25" s="151"/>
      <c r="AE25" s="151"/>
      <c r="AF25" s="151"/>
      <c r="AG25" s="35">
        <f t="shared" si="2"/>
        <v>0</v>
      </c>
      <c r="AH25" s="101"/>
      <c r="AI25" s="103" t="str">
        <f t="shared" ca="1" si="6"/>
        <v>-</v>
      </c>
      <c r="AJ25" s="150"/>
      <c r="AK25" s="151"/>
      <c r="AL25" s="151"/>
      <c r="AM25" s="151"/>
      <c r="AN25" s="151"/>
      <c r="AO25" s="151"/>
      <c r="AP25" s="151"/>
      <c r="AQ25" s="151"/>
      <c r="AR25" s="151"/>
      <c r="AS25" s="151"/>
      <c r="AT25" s="35">
        <f t="shared" si="3"/>
        <v>0</v>
      </c>
      <c r="AU25" s="103" t="str">
        <f t="shared" si="7"/>
        <v>OK</v>
      </c>
    </row>
    <row r="26" spans="1:47" s="112" customFormat="1" ht="14.25">
      <c r="A26" s="298"/>
      <c r="B26" s="300"/>
      <c r="C26" s="302"/>
      <c r="D26" s="104" t="s">
        <v>390</v>
      </c>
      <c r="E26" s="101"/>
      <c r="F26" s="103" t="s">
        <v>105</v>
      </c>
      <c r="G26" s="150"/>
      <c r="H26" s="151"/>
      <c r="I26" s="151"/>
      <c r="J26" s="151"/>
      <c r="K26" s="151"/>
      <c r="L26" s="151"/>
      <c r="M26" s="151"/>
      <c r="N26" s="151"/>
      <c r="O26" s="151"/>
      <c r="P26" s="151"/>
      <c r="Q26" s="35">
        <f t="shared" si="1"/>
        <v>0</v>
      </c>
      <c r="R26" s="101"/>
      <c r="S26" s="103" t="str">
        <f t="shared" ca="1" si="4"/>
        <v>-</v>
      </c>
      <c r="T26" s="106"/>
      <c r="U26" s="101"/>
      <c r="V26" s="103" t="str">
        <f t="shared" ca="1" si="5"/>
        <v>-</v>
      </c>
      <c r="W26" s="150"/>
      <c r="X26" s="151"/>
      <c r="Y26" s="151"/>
      <c r="Z26" s="151"/>
      <c r="AA26" s="151"/>
      <c r="AB26" s="151"/>
      <c r="AC26" s="151"/>
      <c r="AD26" s="151"/>
      <c r="AE26" s="151"/>
      <c r="AF26" s="151"/>
      <c r="AG26" s="35">
        <f t="shared" si="2"/>
        <v>0</v>
      </c>
      <c r="AH26" s="101"/>
      <c r="AI26" s="103" t="str">
        <f t="shared" ca="1" si="6"/>
        <v>-</v>
      </c>
      <c r="AJ26" s="150"/>
      <c r="AK26" s="151"/>
      <c r="AL26" s="151"/>
      <c r="AM26" s="151"/>
      <c r="AN26" s="151"/>
      <c r="AO26" s="151"/>
      <c r="AP26" s="151"/>
      <c r="AQ26" s="151"/>
      <c r="AR26" s="151"/>
      <c r="AS26" s="151"/>
      <c r="AT26" s="35">
        <f t="shared" si="3"/>
        <v>0</v>
      </c>
      <c r="AU26" s="103" t="str">
        <f t="shared" si="7"/>
        <v>OK</v>
      </c>
    </row>
    <row r="27" spans="1:47" s="112" customFormat="1" ht="14.25">
      <c r="A27" s="298"/>
      <c r="B27" s="300"/>
      <c r="C27" s="302"/>
      <c r="D27" s="104" t="s">
        <v>110</v>
      </c>
      <c r="E27" s="101"/>
      <c r="F27" s="103" t="s">
        <v>105</v>
      </c>
      <c r="G27" s="150"/>
      <c r="H27" s="151"/>
      <c r="I27" s="151"/>
      <c r="J27" s="151"/>
      <c r="K27" s="151"/>
      <c r="L27" s="151"/>
      <c r="M27" s="151"/>
      <c r="N27" s="151"/>
      <c r="O27" s="151"/>
      <c r="P27" s="151"/>
      <c r="Q27" s="35">
        <f t="shared" si="1"/>
        <v>0</v>
      </c>
      <c r="R27" s="101"/>
      <c r="S27" s="103" t="str">
        <f t="shared" ca="1" si="4"/>
        <v>-</v>
      </c>
      <c r="T27" s="106"/>
      <c r="U27" s="101"/>
      <c r="V27" s="103" t="str">
        <f t="shared" ca="1" si="5"/>
        <v>-</v>
      </c>
      <c r="W27" s="150"/>
      <c r="X27" s="151"/>
      <c r="Y27" s="151"/>
      <c r="Z27" s="151"/>
      <c r="AA27" s="151"/>
      <c r="AB27" s="151"/>
      <c r="AC27" s="151"/>
      <c r="AD27" s="151"/>
      <c r="AE27" s="151"/>
      <c r="AF27" s="151"/>
      <c r="AG27" s="35">
        <f t="shared" si="2"/>
        <v>0</v>
      </c>
      <c r="AH27" s="101"/>
      <c r="AI27" s="103" t="str">
        <f t="shared" ca="1" si="6"/>
        <v>-</v>
      </c>
      <c r="AJ27" s="150"/>
      <c r="AK27" s="151"/>
      <c r="AL27" s="151"/>
      <c r="AM27" s="151"/>
      <c r="AN27" s="151"/>
      <c r="AO27" s="151"/>
      <c r="AP27" s="151"/>
      <c r="AQ27" s="151"/>
      <c r="AR27" s="151"/>
      <c r="AS27" s="151"/>
      <c r="AT27" s="35">
        <f t="shared" si="3"/>
        <v>0</v>
      </c>
      <c r="AU27" s="103" t="str">
        <f t="shared" si="7"/>
        <v>OK</v>
      </c>
    </row>
    <row r="28" spans="1:47" s="112" customFormat="1" ht="14.25">
      <c r="A28" s="298"/>
      <c r="B28" s="300"/>
      <c r="C28" s="302"/>
      <c r="D28" s="104" t="str">
        <f>'N1.1_Intervention_Definitions'!A17</f>
        <v>Indirect Intervention</v>
      </c>
      <c r="E28" s="101"/>
      <c r="F28" s="103" t="s">
        <v>105</v>
      </c>
      <c r="G28" s="150"/>
      <c r="H28" s="151"/>
      <c r="I28" s="151"/>
      <c r="J28" s="151"/>
      <c r="K28" s="151"/>
      <c r="L28" s="151"/>
      <c r="M28" s="151"/>
      <c r="N28" s="151"/>
      <c r="O28" s="151"/>
      <c r="P28" s="151"/>
      <c r="Q28" s="35">
        <f t="shared" si="1"/>
        <v>0</v>
      </c>
      <c r="R28" s="101"/>
      <c r="S28" s="103" t="str">
        <f t="shared" ca="1" si="4"/>
        <v>-</v>
      </c>
      <c r="T28" s="106"/>
      <c r="U28" s="101"/>
      <c r="V28" s="103" t="str">
        <f t="shared" ca="1" si="5"/>
        <v>-</v>
      </c>
      <c r="W28" s="150"/>
      <c r="X28" s="151"/>
      <c r="Y28" s="151"/>
      <c r="Z28" s="151"/>
      <c r="AA28" s="151"/>
      <c r="AB28" s="151"/>
      <c r="AC28" s="151"/>
      <c r="AD28" s="151"/>
      <c r="AE28" s="151"/>
      <c r="AF28" s="151"/>
      <c r="AG28" s="35">
        <f t="shared" si="2"/>
        <v>0</v>
      </c>
      <c r="AH28" s="101"/>
      <c r="AI28" s="103" t="str">
        <f t="shared" ca="1" si="6"/>
        <v>-</v>
      </c>
      <c r="AJ28" s="150"/>
      <c r="AK28" s="151"/>
      <c r="AL28" s="151"/>
      <c r="AM28" s="151"/>
      <c r="AN28" s="151"/>
      <c r="AO28" s="151"/>
      <c r="AP28" s="151"/>
      <c r="AQ28" s="151"/>
      <c r="AR28" s="151"/>
      <c r="AS28" s="151"/>
      <c r="AT28" s="35">
        <f t="shared" si="3"/>
        <v>0</v>
      </c>
      <c r="AU28" s="103" t="str">
        <f t="shared" si="7"/>
        <v>OK</v>
      </c>
    </row>
    <row r="29" spans="1:47" s="112" customFormat="1" ht="14.25">
      <c r="A29" s="298"/>
      <c r="B29" s="300"/>
      <c r="C29" s="302"/>
      <c r="D29" s="104" t="s">
        <v>109</v>
      </c>
      <c r="E29" s="101"/>
      <c r="F29" s="103" t="s">
        <v>105</v>
      </c>
      <c r="G29" s="34"/>
      <c r="H29" s="34"/>
      <c r="I29" s="34"/>
      <c r="J29" s="34"/>
      <c r="K29" s="34"/>
      <c r="L29" s="34"/>
      <c r="M29" s="34"/>
      <c r="N29" s="34"/>
      <c r="O29" s="34"/>
      <c r="P29" s="34"/>
      <c r="Q29" s="35">
        <f t="shared" si="1"/>
        <v>0</v>
      </c>
      <c r="R29" s="101"/>
      <c r="S29" s="103" t="str">
        <f t="shared" ca="1" si="4"/>
        <v>-</v>
      </c>
      <c r="T29" s="34"/>
      <c r="U29" s="101"/>
      <c r="V29" s="103" t="str">
        <f t="shared" ca="1" si="5"/>
        <v>-</v>
      </c>
      <c r="W29" s="34"/>
      <c r="X29" s="34"/>
      <c r="Y29" s="34"/>
      <c r="Z29" s="34"/>
      <c r="AA29" s="34"/>
      <c r="AB29" s="34"/>
      <c r="AC29" s="34"/>
      <c r="AD29" s="34"/>
      <c r="AE29" s="34"/>
      <c r="AF29" s="34"/>
      <c r="AG29" s="35">
        <f t="shared" si="2"/>
        <v>0</v>
      </c>
      <c r="AH29" s="101"/>
      <c r="AI29" s="103" t="str">
        <f t="shared" ca="1" si="6"/>
        <v>-</v>
      </c>
      <c r="AJ29" s="34"/>
      <c r="AK29" s="34"/>
      <c r="AL29" s="34"/>
      <c r="AM29" s="34"/>
      <c r="AN29" s="34"/>
      <c r="AO29" s="34"/>
      <c r="AP29" s="34"/>
      <c r="AQ29" s="34"/>
      <c r="AR29" s="34"/>
      <c r="AS29" s="34"/>
      <c r="AT29" s="35">
        <f t="shared" si="3"/>
        <v>0</v>
      </c>
      <c r="AU29" s="103" t="str">
        <f t="shared" si="7"/>
        <v>OK</v>
      </c>
    </row>
    <row r="30" spans="1:47" s="112" customFormat="1" ht="14.25">
      <c r="A30" s="298"/>
      <c r="B30" s="300"/>
      <c r="C30" s="302"/>
      <c r="D30" s="104" t="s">
        <v>108</v>
      </c>
      <c r="E30" s="101"/>
      <c r="F30" s="103" t="s">
        <v>105</v>
      </c>
      <c r="G30" s="34"/>
      <c r="H30" s="34"/>
      <c r="I30" s="34"/>
      <c r="J30" s="34"/>
      <c r="K30" s="34"/>
      <c r="L30" s="34"/>
      <c r="M30" s="34"/>
      <c r="N30" s="34"/>
      <c r="O30" s="34"/>
      <c r="P30" s="34"/>
      <c r="Q30" s="35">
        <f t="shared" si="1"/>
        <v>0</v>
      </c>
      <c r="R30" s="101"/>
      <c r="S30" s="103" t="str">
        <f t="shared" ca="1" si="4"/>
        <v>-</v>
      </c>
      <c r="T30" s="34"/>
      <c r="U30" s="101"/>
      <c r="V30" s="103" t="str">
        <f t="shared" ca="1" si="5"/>
        <v>-</v>
      </c>
      <c r="W30" s="34"/>
      <c r="X30" s="34"/>
      <c r="Y30" s="34"/>
      <c r="Z30" s="34"/>
      <c r="AA30" s="34"/>
      <c r="AB30" s="34"/>
      <c r="AC30" s="34"/>
      <c r="AD30" s="34"/>
      <c r="AE30" s="34"/>
      <c r="AF30" s="34"/>
      <c r="AG30" s="35">
        <f t="shared" si="2"/>
        <v>0</v>
      </c>
      <c r="AH30" s="101"/>
      <c r="AI30" s="103" t="str">
        <f t="shared" ca="1" si="6"/>
        <v>-</v>
      </c>
      <c r="AJ30" s="34"/>
      <c r="AK30" s="34"/>
      <c r="AL30" s="34"/>
      <c r="AM30" s="34"/>
      <c r="AN30" s="34"/>
      <c r="AO30" s="34"/>
      <c r="AP30" s="34"/>
      <c r="AQ30" s="34"/>
      <c r="AR30" s="34"/>
      <c r="AS30" s="34"/>
      <c r="AT30" s="35">
        <f t="shared" si="3"/>
        <v>0</v>
      </c>
      <c r="AU30" s="103" t="str">
        <f t="shared" si="7"/>
        <v>OK</v>
      </c>
    </row>
    <row r="31" spans="1:47" s="112" customFormat="1" ht="14.25">
      <c r="A31" s="298"/>
      <c r="B31" s="300"/>
      <c r="C31" s="302"/>
      <c r="D31" s="104" t="s">
        <v>58</v>
      </c>
      <c r="E31" s="101"/>
      <c r="F31" s="103" t="s">
        <v>105</v>
      </c>
      <c r="G31" s="34"/>
      <c r="H31" s="34"/>
      <c r="I31" s="34"/>
      <c r="J31" s="34"/>
      <c r="K31" s="34"/>
      <c r="L31" s="34"/>
      <c r="M31" s="34"/>
      <c r="N31" s="34"/>
      <c r="O31" s="34"/>
      <c r="P31" s="34"/>
      <c r="Q31" s="35">
        <f t="shared" si="1"/>
        <v>0</v>
      </c>
      <c r="R31" s="101"/>
      <c r="S31" s="103" t="str">
        <f t="shared" ca="1" si="4"/>
        <v>-</v>
      </c>
      <c r="T31" s="34"/>
      <c r="U31" s="101"/>
      <c r="V31" s="103" t="str">
        <f t="shared" ca="1" si="5"/>
        <v>-</v>
      </c>
      <c r="W31" s="34"/>
      <c r="X31" s="34"/>
      <c r="Y31" s="34"/>
      <c r="Z31" s="34"/>
      <c r="AA31" s="34"/>
      <c r="AB31" s="34"/>
      <c r="AC31" s="34"/>
      <c r="AD31" s="34"/>
      <c r="AE31" s="34"/>
      <c r="AF31" s="34"/>
      <c r="AG31" s="35">
        <f t="shared" si="2"/>
        <v>0</v>
      </c>
      <c r="AH31" s="101"/>
      <c r="AI31" s="103" t="str">
        <f t="shared" ca="1" si="6"/>
        <v>-</v>
      </c>
      <c r="AJ31" s="34"/>
      <c r="AK31" s="34"/>
      <c r="AL31" s="34"/>
      <c r="AM31" s="34"/>
      <c r="AN31" s="34"/>
      <c r="AO31" s="34"/>
      <c r="AP31" s="34"/>
      <c r="AQ31" s="34"/>
      <c r="AR31" s="34"/>
      <c r="AS31" s="34"/>
      <c r="AT31" s="35">
        <f t="shared" si="3"/>
        <v>0</v>
      </c>
      <c r="AU31" s="103" t="str">
        <f t="shared" si="7"/>
        <v>OK</v>
      </c>
    </row>
    <row r="32" spans="1:47" s="112" customFormat="1" ht="14.25">
      <c r="A32" s="298"/>
      <c r="B32" s="300"/>
      <c r="C32" s="302"/>
      <c r="D32" s="104" t="s">
        <v>107</v>
      </c>
      <c r="E32" s="101"/>
      <c r="F32" s="103" t="s">
        <v>105</v>
      </c>
      <c r="G32" s="34"/>
      <c r="H32" s="34"/>
      <c r="I32" s="34"/>
      <c r="J32" s="34"/>
      <c r="K32" s="34"/>
      <c r="L32" s="34"/>
      <c r="M32" s="34"/>
      <c r="N32" s="34"/>
      <c r="O32" s="34"/>
      <c r="P32" s="34"/>
      <c r="Q32" s="35">
        <f t="shared" si="1"/>
        <v>0</v>
      </c>
      <c r="R32" s="101"/>
      <c r="S32" s="103" t="str">
        <f t="shared" ca="1" si="4"/>
        <v>-</v>
      </c>
      <c r="T32" s="34"/>
      <c r="U32" s="101"/>
      <c r="V32" s="103" t="str">
        <f t="shared" ca="1" si="5"/>
        <v>-</v>
      </c>
      <c r="W32" s="34"/>
      <c r="X32" s="34"/>
      <c r="Y32" s="34"/>
      <c r="Z32" s="34"/>
      <c r="AA32" s="34"/>
      <c r="AB32" s="34"/>
      <c r="AC32" s="34"/>
      <c r="AD32" s="34"/>
      <c r="AE32" s="34"/>
      <c r="AF32" s="34"/>
      <c r="AG32" s="35">
        <f t="shared" si="2"/>
        <v>0</v>
      </c>
      <c r="AH32" s="101"/>
      <c r="AI32" s="103" t="str">
        <f t="shared" ca="1" si="6"/>
        <v>-</v>
      </c>
      <c r="AJ32" s="34"/>
      <c r="AK32" s="34"/>
      <c r="AL32" s="34"/>
      <c r="AM32" s="34"/>
      <c r="AN32" s="34"/>
      <c r="AO32" s="34"/>
      <c r="AP32" s="34"/>
      <c r="AQ32" s="34"/>
      <c r="AR32" s="34"/>
      <c r="AS32" s="34"/>
      <c r="AT32" s="35">
        <f t="shared" si="3"/>
        <v>0</v>
      </c>
      <c r="AU32" s="103" t="str">
        <f t="shared" si="7"/>
        <v>OK</v>
      </c>
    </row>
    <row r="33" spans="1:47" s="112" customFormat="1" ht="14.25">
      <c r="A33" s="298"/>
      <c r="B33" s="300"/>
      <c r="C33" s="302"/>
      <c r="D33" s="104" t="s">
        <v>106</v>
      </c>
      <c r="E33" s="101"/>
      <c r="F33" s="103" t="s">
        <v>105</v>
      </c>
      <c r="G33" s="150"/>
      <c r="H33" s="151"/>
      <c r="I33" s="151"/>
      <c r="J33" s="151"/>
      <c r="K33" s="151"/>
      <c r="L33" s="151"/>
      <c r="M33" s="151"/>
      <c r="N33" s="151"/>
      <c r="O33" s="151"/>
      <c r="P33" s="151"/>
      <c r="Q33" s="35">
        <f t="shared" si="1"/>
        <v>0</v>
      </c>
      <c r="R33" s="101"/>
      <c r="S33" s="103" t="str">
        <f t="shared" ca="1" si="4"/>
        <v>-</v>
      </c>
      <c r="T33" s="106"/>
      <c r="U33" s="101"/>
      <c r="V33" s="103" t="str">
        <f t="shared" ca="1" si="5"/>
        <v>-</v>
      </c>
      <c r="W33" s="150"/>
      <c r="X33" s="151"/>
      <c r="Y33" s="151"/>
      <c r="Z33" s="151"/>
      <c r="AA33" s="151"/>
      <c r="AB33" s="151"/>
      <c r="AC33" s="151"/>
      <c r="AD33" s="151"/>
      <c r="AE33" s="151"/>
      <c r="AF33" s="151"/>
      <c r="AG33" s="35">
        <f t="shared" si="2"/>
        <v>0</v>
      </c>
      <c r="AH33" s="101"/>
      <c r="AI33" s="103" t="str">
        <f t="shared" ca="1" si="6"/>
        <v>-</v>
      </c>
      <c r="AJ33" s="150"/>
      <c r="AK33" s="151"/>
      <c r="AL33" s="151"/>
      <c r="AM33" s="151"/>
      <c r="AN33" s="151"/>
      <c r="AO33" s="151"/>
      <c r="AP33" s="151"/>
      <c r="AQ33" s="151"/>
      <c r="AR33" s="151"/>
      <c r="AS33" s="151"/>
      <c r="AT33" s="35">
        <f t="shared" si="3"/>
        <v>0</v>
      </c>
      <c r="AU33" s="103" t="str">
        <f t="shared" si="7"/>
        <v>OK</v>
      </c>
    </row>
    <row r="34" spans="1:47" s="112" customFormat="1" ht="14.25">
      <c r="A34" s="298"/>
      <c r="B34" s="301"/>
      <c r="C34" s="105" t="s">
        <v>393</v>
      </c>
      <c r="D34" s="104"/>
      <c r="E34" s="101"/>
      <c r="F34" s="103" t="s">
        <v>105</v>
      </c>
      <c r="G34" s="35">
        <f t="shared" ref="G34:P34" si="8">SUM(G16:G33)</f>
        <v>0</v>
      </c>
      <c r="H34" s="35">
        <f t="shared" si="8"/>
        <v>0</v>
      </c>
      <c r="I34" s="35">
        <f t="shared" si="8"/>
        <v>0</v>
      </c>
      <c r="J34" s="35">
        <f t="shared" si="8"/>
        <v>0</v>
      </c>
      <c r="K34" s="35">
        <f t="shared" si="8"/>
        <v>0</v>
      </c>
      <c r="L34" s="35">
        <f t="shared" si="8"/>
        <v>0</v>
      </c>
      <c r="M34" s="35">
        <f t="shared" si="8"/>
        <v>0</v>
      </c>
      <c r="N34" s="35">
        <f t="shared" si="8"/>
        <v>0</v>
      </c>
      <c r="O34" s="35">
        <f t="shared" si="8"/>
        <v>0</v>
      </c>
      <c r="P34" s="35">
        <f t="shared" si="8"/>
        <v>0</v>
      </c>
      <c r="Q34" s="94">
        <f t="shared" si="1"/>
        <v>0</v>
      </c>
      <c r="R34" s="101"/>
      <c r="S34" s="103" t="str">
        <f t="shared" ca="1" si="4"/>
        <v>-</v>
      </c>
      <c r="T34" s="103"/>
      <c r="U34" s="101"/>
      <c r="V34" s="103" t="str">
        <f t="shared" ca="1" si="5"/>
        <v>-</v>
      </c>
      <c r="W34" s="35">
        <f t="shared" ref="W34:AF34" si="9">SUM(W16:W33)</f>
        <v>0</v>
      </c>
      <c r="X34" s="35">
        <f t="shared" si="9"/>
        <v>0</v>
      </c>
      <c r="Y34" s="35">
        <f t="shared" si="9"/>
        <v>0</v>
      </c>
      <c r="Z34" s="35">
        <f t="shared" si="9"/>
        <v>0</v>
      </c>
      <c r="AA34" s="35">
        <f t="shared" si="9"/>
        <v>0</v>
      </c>
      <c r="AB34" s="35">
        <f t="shared" si="9"/>
        <v>0</v>
      </c>
      <c r="AC34" s="35">
        <f t="shared" si="9"/>
        <v>0</v>
      </c>
      <c r="AD34" s="35">
        <f t="shared" si="9"/>
        <v>0</v>
      </c>
      <c r="AE34" s="35">
        <f t="shared" si="9"/>
        <v>0</v>
      </c>
      <c r="AF34" s="35">
        <f t="shared" si="9"/>
        <v>0</v>
      </c>
      <c r="AG34" s="94">
        <f>SUM(W34:AF34)</f>
        <v>0</v>
      </c>
      <c r="AH34" s="101"/>
      <c r="AI34" s="103" t="str">
        <f t="shared" ca="1" si="6"/>
        <v>-</v>
      </c>
      <c r="AJ34" s="35">
        <f t="shared" ref="AJ34:AS34" si="10">SUM(AJ16:AJ33)</f>
        <v>0</v>
      </c>
      <c r="AK34" s="35">
        <f t="shared" si="10"/>
        <v>0</v>
      </c>
      <c r="AL34" s="35">
        <f t="shared" si="10"/>
        <v>0</v>
      </c>
      <c r="AM34" s="35">
        <f t="shared" si="10"/>
        <v>0</v>
      </c>
      <c r="AN34" s="35">
        <f t="shared" si="10"/>
        <v>0</v>
      </c>
      <c r="AO34" s="35">
        <f t="shared" si="10"/>
        <v>0</v>
      </c>
      <c r="AP34" s="35">
        <f t="shared" si="10"/>
        <v>0</v>
      </c>
      <c r="AQ34" s="35">
        <f t="shared" si="10"/>
        <v>0</v>
      </c>
      <c r="AR34" s="35">
        <f t="shared" si="10"/>
        <v>0</v>
      </c>
      <c r="AS34" s="35">
        <f t="shared" si="10"/>
        <v>0</v>
      </c>
      <c r="AT34" s="94">
        <f>SUM(AJ34:AS34)</f>
        <v>0</v>
      </c>
      <c r="AU34" s="103" t="str">
        <f t="shared" si="7"/>
        <v>OK</v>
      </c>
    </row>
    <row r="35" spans="1:47" ht="15" thickBot="1">
      <c r="A35" s="299" t="s">
        <v>25</v>
      </c>
      <c r="B35" s="299" t="s">
        <v>385</v>
      </c>
      <c r="C35" s="111"/>
      <c r="D35" s="104"/>
      <c r="F35" s="110" t="s">
        <v>53</v>
      </c>
      <c r="G35" s="109" t="s">
        <v>14</v>
      </c>
      <c r="H35" s="21" t="s">
        <v>15</v>
      </c>
      <c r="I35" s="22" t="s">
        <v>16</v>
      </c>
      <c r="J35" s="23" t="s">
        <v>17</v>
      </c>
      <c r="K35" s="24" t="s">
        <v>18</v>
      </c>
      <c r="L35" s="25" t="s">
        <v>19</v>
      </c>
      <c r="M35" s="26" t="s">
        <v>20</v>
      </c>
      <c r="N35" s="29" t="s">
        <v>21</v>
      </c>
      <c r="O35" s="27" t="s">
        <v>22</v>
      </c>
      <c r="P35" s="31" t="s">
        <v>23</v>
      </c>
      <c r="Q35" s="108" t="s">
        <v>29</v>
      </c>
      <c r="S35" s="110" t="s">
        <v>53</v>
      </c>
      <c r="T35" s="110" t="s">
        <v>94</v>
      </c>
      <c r="V35" s="110" t="s">
        <v>53</v>
      </c>
      <c r="W35" s="109" t="s">
        <v>14</v>
      </c>
      <c r="X35" s="21" t="s">
        <v>15</v>
      </c>
      <c r="Y35" s="22" t="s">
        <v>16</v>
      </c>
      <c r="Z35" s="23" t="s">
        <v>17</v>
      </c>
      <c r="AA35" s="24" t="s">
        <v>18</v>
      </c>
      <c r="AB35" s="25" t="s">
        <v>19</v>
      </c>
      <c r="AC35" s="26" t="s">
        <v>20</v>
      </c>
      <c r="AD35" s="29" t="s">
        <v>21</v>
      </c>
      <c r="AE35" s="27" t="s">
        <v>22</v>
      </c>
      <c r="AF35" s="31" t="s">
        <v>23</v>
      </c>
      <c r="AG35" s="108" t="s">
        <v>29</v>
      </c>
      <c r="AI35" s="110" t="s">
        <v>53</v>
      </c>
      <c r="AJ35" s="109" t="s">
        <v>5</v>
      </c>
      <c r="AK35" s="21" t="s">
        <v>6</v>
      </c>
      <c r="AL35" s="22" t="s">
        <v>7</v>
      </c>
      <c r="AM35" s="23" t="s">
        <v>8</v>
      </c>
      <c r="AN35" s="24" t="s">
        <v>9</v>
      </c>
      <c r="AO35" s="25" t="s">
        <v>116</v>
      </c>
      <c r="AP35" s="26" t="s">
        <v>117</v>
      </c>
      <c r="AQ35" s="29" t="s">
        <v>118</v>
      </c>
      <c r="AR35" s="27" t="s">
        <v>119</v>
      </c>
      <c r="AS35" s="31" t="s">
        <v>120</v>
      </c>
      <c r="AT35" s="108" t="s">
        <v>29</v>
      </c>
      <c r="AU35" s="108" t="s">
        <v>47</v>
      </c>
    </row>
    <row r="36" spans="1:47" ht="14.25">
      <c r="A36" s="300"/>
      <c r="B36" s="300"/>
      <c r="C36" s="107" t="s">
        <v>394</v>
      </c>
      <c r="D36" s="104"/>
      <c r="F36" s="103" t="s">
        <v>205</v>
      </c>
      <c r="G36" s="103"/>
      <c r="H36" s="103"/>
      <c r="I36" s="103"/>
      <c r="J36" s="103"/>
      <c r="K36" s="103"/>
      <c r="L36" s="103"/>
      <c r="M36" s="103"/>
      <c r="N36" s="103"/>
      <c r="O36" s="103"/>
      <c r="P36" s="151"/>
      <c r="Q36" s="35">
        <f t="shared" ref="Q36:Q54" si="11">SUM(G36:P36)</f>
        <v>0</v>
      </c>
      <c r="S36" s="103"/>
      <c r="T36" s="34"/>
      <c r="V36" s="103"/>
      <c r="W36" s="34"/>
      <c r="X36" s="34"/>
      <c r="Y36" s="34"/>
      <c r="Z36" s="34"/>
      <c r="AA36" s="34"/>
      <c r="AB36" s="34"/>
      <c r="AC36" s="34"/>
      <c r="AD36" s="34"/>
      <c r="AE36" s="34"/>
      <c r="AF36" s="34"/>
      <c r="AG36" s="35">
        <f t="shared" ref="AG36:AG55" si="12">SUM(W36:AF36)</f>
        <v>0</v>
      </c>
      <c r="AI36" s="103"/>
      <c r="AJ36" s="34"/>
      <c r="AK36" s="34"/>
      <c r="AL36" s="34"/>
      <c r="AM36" s="34"/>
      <c r="AN36" s="34"/>
      <c r="AO36" s="34"/>
      <c r="AP36" s="34"/>
      <c r="AQ36" s="34"/>
      <c r="AR36" s="34"/>
      <c r="AS36" s="34"/>
      <c r="AT36" s="35">
        <f t="shared" ref="AT36:AT55" si="13">SUM(AJ36:AS36)</f>
        <v>0</v>
      </c>
      <c r="AU36" s="103"/>
    </row>
    <row r="37" spans="1:47" ht="14.25">
      <c r="A37" s="300"/>
      <c r="B37" s="300"/>
      <c r="C37" s="105" t="s">
        <v>223</v>
      </c>
      <c r="D37" s="104"/>
      <c r="F37" s="103" t="s">
        <v>105</v>
      </c>
      <c r="G37" s="35">
        <f>G34</f>
        <v>0</v>
      </c>
      <c r="H37" s="35">
        <f t="shared" ref="H37:P37" si="14">H34</f>
        <v>0</v>
      </c>
      <c r="I37" s="35">
        <f t="shared" si="14"/>
        <v>0</v>
      </c>
      <c r="J37" s="35">
        <f t="shared" si="14"/>
        <v>0</v>
      </c>
      <c r="K37" s="35">
        <f t="shared" si="14"/>
        <v>0</v>
      </c>
      <c r="L37" s="35">
        <f t="shared" si="14"/>
        <v>0</v>
      </c>
      <c r="M37" s="35">
        <f t="shared" si="14"/>
        <v>0</v>
      </c>
      <c r="N37" s="35">
        <f t="shared" si="14"/>
        <v>0</v>
      </c>
      <c r="O37" s="35">
        <f t="shared" si="14"/>
        <v>0</v>
      </c>
      <c r="P37" s="35">
        <f t="shared" si="14"/>
        <v>0</v>
      </c>
      <c r="Q37" s="35">
        <f t="shared" si="11"/>
        <v>0</v>
      </c>
      <c r="S37" s="103" t="str">
        <f ca="1">$X$12</f>
        <v>-</v>
      </c>
      <c r="T37" s="34"/>
      <c r="V37" s="103" t="str">
        <f ca="1">$X$12</f>
        <v>-</v>
      </c>
      <c r="W37" s="35">
        <f t="shared" ref="W37:AF37" si="15">W34</f>
        <v>0</v>
      </c>
      <c r="X37" s="35">
        <f t="shared" si="15"/>
        <v>0</v>
      </c>
      <c r="Y37" s="35">
        <f t="shared" si="15"/>
        <v>0</v>
      </c>
      <c r="Z37" s="35">
        <f t="shared" si="15"/>
        <v>0</v>
      </c>
      <c r="AA37" s="35">
        <f t="shared" si="15"/>
        <v>0</v>
      </c>
      <c r="AB37" s="35">
        <f t="shared" si="15"/>
        <v>0</v>
      </c>
      <c r="AC37" s="35">
        <f t="shared" si="15"/>
        <v>0</v>
      </c>
      <c r="AD37" s="35">
        <f t="shared" si="15"/>
        <v>0</v>
      </c>
      <c r="AE37" s="35">
        <f t="shared" si="15"/>
        <v>0</v>
      </c>
      <c r="AF37" s="35">
        <f t="shared" si="15"/>
        <v>0</v>
      </c>
      <c r="AG37" s="35">
        <f t="shared" si="12"/>
        <v>0</v>
      </c>
      <c r="AI37" s="103" t="str">
        <f ca="1">$X$12</f>
        <v>-</v>
      </c>
      <c r="AJ37" s="35">
        <f t="shared" ref="AJ37:AS37" si="16">AJ34</f>
        <v>0</v>
      </c>
      <c r="AK37" s="35">
        <f t="shared" si="16"/>
        <v>0</v>
      </c>
      <c r="AL37" s="35">
        <f t="shared" si="16"/>
        <v>0</v>
      </c>
      <c r="AM37" s="35">
        <f t="shared" si="16"/>
        <v>0</v>
      </c>
      <c r="AN37" s="35">
        <f t="shared" si="16"/>
        <v>0</v>
      </c>
      <c r="AO37" s="35">
        <f t="shared" si="16"/>
        <v>0</v>
      </c>
      <c r="AP37" s="35">
        <f t="shared" si="16"/>
        <v>0</v>
      </c>
      <c r="AQ37" s="35">
        <f t="shared" si="16"/>
        <v>0</v>
      </c>
      <c r="AR37" s="35">
        <f t="shared" si="16"/>
        <v>0</v>
      </c>
      <c r="AS37" s="35">
        <f t="shared" si="16"/>
        <v>0</v>
      </c>
      <c r="AT37" s="35">
        <f t="shared" si="13"/>
        <v>0</v>
      </c>
      <c r="AU37" s="103" t="str">
        <f>IF(ABS(AG37-AT37)&lt;0.01,"OK","Error")</f>
        <v>OK</v>
      </c>
    </row>
    <row r="38" spans="1:47" ht="14.25">
      <c r="A38" s="300"/>
      <c r="B38" s="300"/>
      <c r="C38" s="302" t="s">
        <v>115</v>
      </c>
      <c r="D38" s="104" t="s">
        <v>206</v>
      </c>
      <c r="F38" s="103" t="s">
        <v>105</v>
      </c>
      <c r="G38" s="150"/>
      <c r="H38" s="151"/>
      <c r="I38" s="151"/>
      <c r="J38" s="151"/>
      <c r="K38" s="151"/>
      <c r="L38" s="151"/>
      <c r="M38" s="151"/>
      <c r="N38" s="151"/>
      <c r="O38" s="151"/>
      <c r="P38" s="151"/>
      <c r="Q38" s="35">
        <f t="shared" si="11"/>
        <v>0</v>
      </c>
      <c r="S38" s="103" t="str">
        <f t="shared" ref="S38:S55" ca="1" si="17">$X$12</f>
        <v>-</v>
      </c>
      <c r="T38" s="106"/>
      <c r="V38" s="103" t="str">
        <f t="shared" ref="V38:V55" ca="1" si="18">$X$12</f>
        <v>-</v>
      </c>
      <c r="W38" s="150"/>
      <c r="X38" s="151"/>
      <c r="Y38" s="151"/>
      <c r="Z38" s="151"/>
      <c r="AA38" s="151"/>
      <c r="AB38" s="151"/>
      <c r="AC38" s="151"/>
      <c r="AD38" s="151"/>
      <c r="AE38" s="151"/>
      <c r="AF38" s="151"/>
      <c r="AG38" s="35">
        <f t="shared" si="12"/>
        <v>0</v>
      </c>
      <c r="AI38" s="103" t="str">
        <f t="shared" ref="AI38:AI55" ca="1" si="19">$X$12</f>
        <v>-</v>
      </c>
      <c r="AJ38" s="150"/>
      <c r="AK38" s="151"/>
      <c r="AL38" s="151"/>
      <c r="AM38" s="151"/>
      <c r="AN38" s="151"/>
      <c r="AO38" s="151"/>
      <c r="AP38" s="151"/>
      <c r="AQ38" s="151"/>
      <c r="AR38" s="151"/>
      <c r="AS38" s="151"/>
      <c r="AT38" s="35">
        <f t="shared" si="13"/>
        <v>0</v>
      </c>
      <c r="AU38" s="103" t="str">
        <f t="shared" ref="AU38:AU55" si="20">IF(ABS(AG38-AT38)&lt;0.01,"OK","Error")</f>
        <v>OK</v>
      </c>
    </row>
    <row r="39" spans="1:47" ht="14.25">
      <c r="A39" s="300"/>
      <c r="B39" s="300"/>
      <c r="C39" s="302"/>
      <c r="D39" s="104" t="s">
        <v>207</v>
      </c>
      <c r="F39" s="103" t="s">
        <v>105</v>
      </c>
      <c r="G39" s="150"/>
      <c r="H39" s="151"/>
      <c r="I39" s="151"/>
      <c r="J39" s="151"/>
      <c r="K39" s="151"/>
      <c r="L39" s="151"/>
      <c r="M39" s="151"/>
      <c r="N39" s="151"/>
      <c r="O39" s="151"/>
      <c r="P39" s="151"/>
      <c r="Q39" s="35">
        <f t="shared" si="11"/>
        <v>0</v>
      </c>
      <c r="S39" s="103" t="str">
        <f t="shared" ca="1" si="17"/>
        <v>-</v>
      </c>
      <c r="T39" s="106"/>
      <c r="V39" s="103" t="str">
        <f t="shared" ca="1" si="18"/>
        <v>-</v>
      </c>
      <c r="W39" s="150"/>
      <c r="X39" s="151"/>
      <c r="Y39" s="151"/>
      <c r="Z39" s="151"/>
      <c r="AA39" s="151"/>
      <c r="AB39" s="151"/>
      <c r="AC39" s="151"/>
      <c r="AD39" s="151"/>
      <c r="AE39" s="151"/>
      <c r="AF39" s="151"/>
      <c r="AG39" s="35">
        <f t="shared" si="12"/>
        <v>0</v>
      </c>
      <c r="AI39" s="103" t="str">
        <f t="shared" ca="1" si="19"/>
        <v>-</v>
      </c>
      <c r="AJ39" s="150"/>
      <c r="AK39" s="151"/>
      <c r="AL39" s="151"/>
      <c r="AM39" s="151"/>
      <c r="AN39" s="151"/>
      <c r="AO39" s="151"/>
      <c r="AP39" s="151"/>
      <c r="AQ39" s="151"/>
      <c r="AR39" s="151"/>
      <c r="AS39" s="151"/>
      <c r="AT39" s="35">
        <f t="shared" si="13"/>
        <v>0</v>
      </c>
      <c r="AU39" s="103" t="str">
        <f t="shared" si="20"/>
        <v>OK</v>
      </c>
    </row>
    <row r="40" spans="1:47" ht="14.25">
      <c r="A40" s="300"/>
      <c r="B40" s="300"/>
      <c r="C40" s="302"/>
      <c r="D40" s="104" t="s">
        <v>3</v>
      </c>
      <c r="F40" s="103" t="s">
        <v>105</v>
      </c>
      <c r="G40" s="150"/>
      <c r="H40" s="151"/>
      <c r="I40" s="151"/>
      <c r="J40" s="151"/>
      <c r="K40" s="151"/>
      <c r="L40" s="151"/>
      <c r="M40" s="151"/>
      <c r="N40" s="151"/>
      <c r="O40" s="151"/>
      <c r="P40" s="151"/>
      <c r="Q40" s="35">
        <f t="shared" si="11"/>
        <v>0</v>
      </c>
      <c r="S40" s="103" t="str">
        <f t="shared" ca="1" si="17"/>
        <v>-</v>
      </c>
      <c r="T40" s="34"/>
      <c r="V40" s="103" t="str">
        <f t="shared" ca="1" si="18"/>
        <v>-</v>
      </c>
      <c r="W40" s="150"/>
      <c r="X40" s="151"/>
      <c r="Y40" s="151"/>
      <c r="Z40" s="151"/>
      <c r="AA40" s="151"/>
      <c r="AB40" s="151"/>
      <c r="AC40" s="151"/>
      <c r="AD40" s="151"/>
      <c r="AE40" s="151"/>
      <c r="AF40" s="151"/>
      <c r="AG40" s="35">
        <f t="shared" si="12"/>
        <v>0</v>
      </c>
      <c r="AI40" s="103" t="str">
        <f t="shared" ca="1" si="19"/>
        <v>-</v>
      </c>
      <c r="AJ40" s="150"/>
      <c r="AK40" s="151"/>
      <c r="AL40" s="151"/>
      <c r="AM40" s="151"/>
      <c r="AN40" s="151"/>
      <c r="AO40" s="151"/>
      <c r="AP40" s="151"/>
      <c r="AQ40" s="151"/>
      <c r="AR40" s="151"/>
      <c r="AS40" s="151"/>
      <c r="AT40" s="35">
        <f t="shared" si="13"/>
        <v>0</v>
      </c>
      <c r="AU40" s="103" t="str">
        <f t="shared" si="20"/>
        <v>OK</v>
      </c>
    </row>
    <row r="41" spans="1:47" ht="14.25">
      <c r="A41" s="300"/>
      <c r="B41" s="300"/>
      <c r="C41" s="302"/>
      <c r="D41" s="104" t="s">
        <v>114</v>
      </c>
      <c r="F41" s="103" t="s">
        <v>105</v>
      </c>
      <c r="G41" s="150"/>
      <c r="H41" s="151"/>
      <c r="I41" s="151"/>
      <c r="J41" s="151"/>
      <c r="K41" s="151"/>
      <c r="L41" s="151"/>
      <c r="M41" s="151"/>
      <c r="N41" s="151"/>
      <c r="O41" s="151"/>
      <c r="P41" s="151"/>
      <c r="Q41" s="35">
        <f t="shared" si="11"/>
        <v>0</v>
      </c>
      <c r="S41" s="103" t="str">
        <f t="shared" ca="1" si="17"/>
        <v>-</v>
      </c>
      <c r="T41" s="106"/>
      <c r="V41" s="103" t="str">
        <f t="shared" ca="1" si="18"/>
        <v>-</v>
      </c>
      <c r="W41" s="150"/>
      <c r="X41" s="151"/>
      <c r="Y41" s="151"/>
      <c r="Z41" s="151"/>
      <c r="AA41" s="151"/>
      <c r="AB41" s="151"/>
      <c r="AC41" s="151"/>
      <c r="AD41" s="151"/>
      <c r="AE41" s="151"/>
      <c r="AF41" s="151"/>
      <c r="AG41" s="35">
        <f t="shared" si="12"/>
        <v>0</v>
      </c>
      <c r="AI41" s="103" t="str">
        <f t="shared" ca="1" si="19"/>
        <v>-</v>
      </c>
      <c r="AJ41" s="150"/>
      <c r="AK41" s="151"/>
      <c r="AL41" s="151"/>
      <c r="AM41" s="151"/>
      <c r="AN41" s="151"/>
      <c r="AO41" s="151"/>
      <c r="AP41" s="151"/>
      <c r="AQ41" s="151"/>
      <c r="AR41" s="151"/>
      <c r="AS41" s="151"/>
      <c r="AT41" s="35">
        <f t="shared" si="13"/>
        <v>0</v>
      </c>
      <c r="AU41" s="103" t="str">
        <f t="shared" si="20"/>
        <v>OK</v>
      </c>
    </row>
    <row r="42" spans="1:47" ht="14.25">
      <c r="A42" s="300"/>
      <c r="B42" s="300"/>
      <c r="C42" s="302"/>
      <c r="D42" s="104" t="s">
        <v>104</v>
      </c>
      <c r="F42" s="103" t="s">
        <v>105</v>
      </c>
      <c r="G42" s="34"/>
      <c r="H42" s="34"/>
      <c r="I42" s="34"/>
      <c r="J42" s="34"/>
      <c r="K42" s="34"/>
      <c r="L42" s="34"/>
      <c r="M42" s="34"/>
      <c r="N42" s="34"/>
      <c r="O42" s="34"/>
      <c r="P42" s="34"/>
      <c r="Q42" s="35">
        <f t="shared" si="11"/>
        <v>0</v>
      </c>
      <c r="S42" s="103" t="str">
        <f t="shared" ca="1" si="17"/>
        <v>-</v>
      </c>
      <c r="T42" s="34"/>
      <c r="V42" s="103" t="str">
        <f t="shared" ca="1" si="18"/>
        <v>-</v>
      </c>
      <c r="W42" s="34"/>
      <c r="X42" s="34"/>
      <c r="Y42" s="34"/>
      <c r="Z42" s="34"/>
      <c r="AA42" s="34"/>
      <c r="AB42" s="34"/>
      <c r="AC42" s="34"/>
      <c r="AD42" s="34"/>
      <c r="AE42" s="34"/>
      <c r="AF42" s="34"/>
      <c r="AG42" s="35">
        <f t="shared" si="12"/>
        <v>0</v>
      </c>
      <c r="AI42" s="103" t="str">
        <f t="shared" ca="1" si="19"/>
        <v>-</v>
      </c>
      <c r="AJ42" s="34"/>
      <c r="AK42" s="34"/>
      <c r="AL42" s="34"/>
      <c r="AM42" s="34"/>
      <c r="AN42" s="34"/>
      <c r="AO42" s="34"/>
      <c r="AP42" s="34"/>
      <c r="AQ42" s="34"/>
      <c r="AR42" s="34"/>
      <c r="AS42" s="34"/>
      <c r="AT42" s="35">
        <f t="shared" si="13"/>
        <v>0</v>
      </c>
      <c r="AU42" s="103" t="str">
        <f t="shared" si="20"/>
        <v>OK</v>
      </c>
    </row>
    <row r="43" spans="1:47" ht="14.25">
      <c r="A43" s="300"/>
      <c r="B43" s="300"/>
      <c r="C43" s="302"/>
      <c r="D43" s="104" t="s">
        <v>113</v>
      </c>
      <c r="F43" s="103" t="s">
        <v>105</v>
      </c>
      <c r="G43" s="150"/>
      <c r="H43" s="151"/>
      <c r="I43" s="151"/>
      <c r="J43" s="151"/>
      <c r="K43" s="151"/>
      <c r="L43" s="151"/>
      <c r="M43" s="151"/>
      <c r="N43" s="151"/>
      <c r="O43" s="151"/>
      <c r="P43" s="151"/>
      <c r="Q43" s="35">
        <f t="shared" si="11"/>
        <v>0</v>
      </c>
      <c r="S43" s="103" t="str">
        <f t="shared" ca="1" si="17"/>
        <v>-</v>
      </c>
      <c r="T43" s="106"/>
      <c r="V43" s="103" t="str">
        <f t="shared" ca="1" si="18"/>
        <v>-</v>
      </c>
      <c r="W43" s="150"/>
      <c r="X43" s="151"/>
      <c r="Y43" s="151"/>
      <c r="Z43" s="151"/>
      <c r="AA43" s="151"/>
      <c r="AB43" s="151"/>
      <c r="AC43" s="151"/>
      <c r="AD43" s="151"/>
      <c r="AE43" s="151"/>
      <c r="AF43" s="151"/>
      <c r="AG43" s="35">
        <f t="shared" si="12"/>
        <v>0</v>
      </c>
      <c r="AI43" s="103" t="str">
        <f t="shared" ca="1" si="19"/>
        <v>-</v>
      </c>
      <c r="AJ43" s="150"/>
      <c r="AK43" s="151"/>
      <c r="AL43" s="151"/>
      <c r="AM43" s="151"/>
      <c r="AN43" s="151"/>
      <c r="AO43" s="151"/>
      <c r="AP43" s="151"/>
      <c r="AQ43" s="151"/>
      <c r="AR43" s="151"/>
      <c r="AS43" s="151"/>
      <c r="AT43" s="35">
        <f t="shared" si="13"/>
        <v>0</v>
      </c>
      <c r="AU43" s="103" t="str">
        <f t="shared" si="20"/>
        <v>OK</v>
      </c>
    </row>
    <row r="44" spans="1:47" ht="14.25">
      <c r="A44" s="300"/>
      <c r="B44" s="300"/>
      <c r="C44" s="302"/>
      <c r="D44" s="104" t="s">
        <v>389</v>
      </c>
      <c r="F44" s="103" t="s">
        <v>105</v>
      </c>
      <c r="G44" s="150"/>
      <c r="H44" s="151"/>
      <c r="I44" s="151"/>
      <c r="J44" s="151"/>
      <c r="K44" s="151"/>
      <c r="L44" s="151"/>
      <c r="M44" s="151"/>
      <c r="N44" s="151"/>
      <c r="O44" s="151"/>
      <c r="P44" s="151"/>
      <c r="Q44" s="35">
        <f t="shared" si="11"/>
        <v>0</v>
      </c>
      <c r="S44" s="103" t="str">
        <f t="shared" ca="1" si="17"/>
        <v>-</v>
      </c>
      <c r="T44" s="106"/>
      <c r="V44" s="103" t="str">
        <f t="shared" ca="1" si="18"/>
        <v>-</v>
      </c>
      <c r="W44" s="150"/>
      <c r="X44" s="151"/>
      <c r="Y44" s="151"/>
      <c r="Z44" s="151"/>
      <c r="AA44" s="151"/>
      <c r="AB44" s="151"/>
      <c r="AC44" s="151"/>
      <c r="AD44" s="151"/>
      <c r="AE44" s="151"/>
      <c r="AF44" s="151"/>
      <c r="AG44" s="35">
        <f t="shared" si="12"/>
        <v>0</v>
      </c>
      <c r="AI44" s="103" t="str">
        <f t="shared" ca="1" si="19"/>
        <v>-</v>
      </c>
      <c r="AJ44" s="150"/>
      <c r="AK44" s="151"/>
      <c r="AL44" s="151"/>
      <c r="AM44" s="151"/>
      <c r="AN44" s="151"/>
      <c r="AO44" s="151"/>
      <c r="AP44" s="151"/>
      <c r="AQ44" s="151"/>
      <c r="AR44" s="151"/>
      <c r="AS44" s="151"/>
      <c r="AT44" s="35">
        <f t="shared" si="13"/>
        <v>0</v>
      </c>
      <c r="AU44" s="103" t="str">
        <f t="shared" si="20"/>
        <v>OK</v>
      </c>
    </row>
    <row r="45" spans="1:47" ht="14.25">
      <c r="A45" s="300"/>
      <c r="B45" s="300"/>
      <c r="C45" s="302"/>
      <c r="D45" s="104" t="s">
        <v>112</v>
      </c>
      <c r="F45" s="103" t="s">
        <v>105</v>
      </c>
      <c r="G45" s="150"/>
      <c r="H45" s="151"/>
      <c r="I45" s="151"/>
      <c r="J45" s="151"/>
      <c r="K45" s="151"/>
      <c r="L45" s="151"/>
      <c r="M45" s="151"/>
      <c r="N45" s="151"/>
      <c r="O45" s="151"/>
      <c r="P45" s="151"/>
      <c r="Q45" s="35">
        <f t="shared" si="11"/>
        <v>0</v>
      </c>
      <c r="S45" s="103" t="str">
        <f t="shared" ca="1" si="17"/>
        <v>-</v>
      </c>
      <c r="T45" s="106"/>
      <c r="V45" s="103" t="str">
        <f t="shared" ca="1" si="18"/>
        <v>-</v>
      </c>
      <c r="W45" s="150"/>
      <c r="X45" s="151"/>
      <c r="Y45" s="151"/>
      <c r="Z45" s="151"/>
      <c r="AA45" s="151"/>
      <c r="AB45" s="151"/>
      <c r="AC45" s="151"/>
      <c r="AD45" s="151"/>
      <c r="AE45" s="151"/>
      <c r="AF45" s="151"/>
      <c r="AG45" s="35">
        <f t="shared" si="12"/>
        <v>0</v>
      </c>
      <c r="AI45" s="103" t="str">
        <f t="shared" ca="1" si="19"/>
        <v>-</v>
      </c>
      <c r="AJ45" s="150"/>
      <c r="AK45" s="151"/>
      <c r="AL45" s="151"/>
      <c r="AM45" s="151"/>
      <c r="AN45" s="151"/>
      <c r="AO45" s="151"/>
      <c r="AP45" s="151"/>
      <c r="AQ45" s="151"/>
      <c r="AR45" s="151"/>
      <c r="AS45" s="151"/>
      <c r="AT45" s="35">
        <f t="shared" si="13"/>
        <v>0</v>
      </c>
      <c r="AU45" s="103" t="str">
        <f t="shared" si="20"/>
        <v>OK</v>
      </c>
    </row>
    <row r="46" spans="1:47" ht="14.25">
      <c r="A46" s="300"/>
      <c r="B46" s="300"/>
      <c r="C46" s="302"/>
      <c r="D46" s="104" t="s">
        <v>111</v>
      </c>
      <c r="F46" s="103" t="s">
        <v>105</v>
      </c>
      <c r="G46" s="150"/>
      <c r="H46" s="151"/>
      <c r="I46" s="151"/>
      <c r="J46" s="151"/>
      <c r="K46" s="151"/>
      <c r="L46" s="151"/>
      <c r="M46" s="151"/>
      <c r="N46" s="151"/>
      <c r="O46" s="151"/>
      <c r="P46" s="151"/>
      <c r="Q46" s="35">
        <f t="shared" si="11"/>
        <v>0</v>
      </c>
      <c r="S46" s="103" t="str">
        <f t="shared" ca="1" si="17"/>
        <v>-</v>
      </c>
      <c r="T46" s="106"/>
      <c r="V46" s="103" t="str">
        <f t="shared" ca="1" si="18"/>
        <v>-</v>
      </c>
      <c r="W46" s="150"/>
      <c r="X46" s="151"/>
      <c r="Y46" s="151"/>
      <c r="Z46" s="151"/>
      <c r="AA46" s="151"/>
      <c r="AB46" s="151"/>
      <c r="AC46" s="151"/>
      <c r="AD46" s="151"/>
      <c r="AE46" s="151"/>
      <c r="AF46" s="151"/>
      <c r="AG46" s="35">
        <f t="shared" si="12"/>
        <v>0</v>
      </c>
      <c r="AI46" s="103" t="str">
        <f t="shared" ca="1" si="19"/>
        <v>-</v>
      </c>
      <c r="AJ46" s="150"/>
      <c r="AK46" s="151"/>
      <c r="AL46" s="151"/>
      <c r="AM46" s="151"/>
      <c r="AN46" s="151"/>
      <c r="AO46" s="151"/>
      <c r="AP46" s="151"/>
      <c r="AQ46" s="151"/>
      <c r="AR46" s="151"/>
      <c r="AS46" s="151"/>
      <c r="AT46" s="35">
        <f t="shared" si="13"/>
        <v>0</v>
      </c>
      <c r="AU46" s="103" t="str">
        <f t="shared" si="20"/>
        <v>OK</v>
      </c>
    </row>
    <row r="47" spans="1:47" ht="14.25">
      <c r="A47" s="300"/>
      <c r="B47" s="300"/>
      <c r="C47" s="302"/>
      <c r="D47" s="104" t="s">
        <v>390</v>
      </c>
      <c r="F47" s="103" t="s">
        <v>105</v>
      </c>
      <c r="G47" s="150"/>
      <c r="H47" s="151"/>
      <c r="I47" s="151"/>
      <c r="J47" s="151"/>
      <c r="K47" s="151"/>
      <c r="L47" s="151"/>
      <c r="M47" s="151"/>
      <c r="N47" s="151"/>
      <c r="O47" s="151"/>
      <c r="P47" s="151"/>
      <c r="Q47" s="35">
        <f t="shared" si="11"/>
        <v>0</v>
      </c>
      <c r="S47" s="103" t="str">
        <f t="shared" ca="1" si="17"/>
        <v>-</v>
      </c>
      <c r="T47" s="106"/>
      <c r="V47" s="103" t="str">
        <f t="shared" ca="1" si="18"/>
        <v>-</v>
      </c>
      <c r="W47" s="150"/>
      <c r="X47" s="151"/>
      <c r="Y47" s="151"/>
      <c r="Z47" s="151"/>
      <c r="AA47" s="151"/>
      <c r="AB47" s="151"/>
      <c r="AC47" s="151"/>
      <c r="AD47" s="151"/>
      <c r="AE47" s="151"/>
      <c r="AF47" s="151"/>
      <c r="AG47" s="35">
        <f t="shared" si="12"/>
        <v>0</v>
      </c>
      <c r="AI47" s="103" t="str">
        <f t="shared" ca="1" si="19"/>
        <v>-</v>
      </c>
      <c r="AJ47" s="150"/>
      <c r="AK47" s="151"/>
      <c r="AL47" s="151"/>
      <c r="AM47" s="151"/>
      <c r="AN47" s="151"/>
      <c r="AO47" s="151"/>
      <c r="AP47" s="151"/>
      <c r="AQ47" s="151"/>
      <c r="AR47" s="151"/>
      <c r="AS47" s="151"/>
      <c r="AT47" s="35">
        <f t="shared" si="13"/>
        <v>0</v>
      </c>
      <c r="AU47" s="103" t="str">
        <f t="shared" si="20"/>
        <v>OK</v>
      </c>
    </row>
    <row r="48" spans="1:47" ht="14.25">
      <c r="A48" s="300"/>
      <c r="B48" s="300"/>
      <c r="C48" s="302"/>
      <c r="D48" s="104" t="s">
        <v>110</v>
      </c>
      <c r="F48" s="103" t="s">
        <v>105</v>
      </c>
      <c r="G48" s="150"/>
      <c r="H48" s="151"/>
      <c r="I48" s="151"/>
      <c r="J48" s="151"/>
      <c r="K48" s="151"/>
      <c r="L48" s="151"/>
      <c r="M48" s="151"/>
      <c r="N48" s="151"/>
      <c r="O48" s="151"/>
      <c r="P48" s="151"/>
      <c r="Q48" s="35">
        <f t="shared" si="11"/>
        <v>0</v>
      </c>
      <c r="S48" s="103" t="str">
        <f t="shared" ca="1" si="17"/>
        <v>-</v>
      </c>
      <c r="T48" s="106"/>
      <c r="V48" s="103" t="str">
        <f t="shared" ca="1" si="18"/>
        <v>-</v>
      </c>
      <c r="W48" s="150"/>
      <c r="X48" s="151"/>
      <c r="Y48" s="151"/>
      <c r="Z48" s="151"/>
      <c r="AA48" s="151"/>
      <c r="AB48" s="151"/>
      <c r="AC48" s="151"/>
      <c r="AD48" s="151"/>
      <c r="AE48" s="151"/>
      <c r="AF48" s="151"/>
      <c r="AG48" s="35">
        <f t="shared" si="12"/>
        <v>0</v>
      </c>
      <c r="AI48" s="103" t="str">
        <f t="shared" ca="1" si="19"/>
        <v>-</v>
      </c>
      <c r="AJ48" s="150"/>
      <c r="AK48" s="151"/>
      <c r="AL48" s="151"/>
      <c r="AM48" s="151"/>
      <c r="AN48" s="151"/>
      <c r="AO48" s="151"/>
      <c r="AP48" s="151"/>
      <c r="AQ48" s="151"/>
      <c r="AR48" s="151"/>
      <c r="AS48" s="151"/>
      <c r="AT48" s="35">
        <f t="shared" si="13"/>
        <v>0</v>
      </c>
      <c r="AU48" s="103" t="str">
        <f t="shared" si="20"/>
        <v>OK</v>
      </c>
    </row>
    <row r="49" spans="1:47" ht="14.25">
      <c r="A49" s="300"/>
      <c r="B49" s="300"/>
      <c r="C49" s="302"/>
      <c r="D49" s="104" t="str">
        <f>D28</f>
        <v>Indirect Intervention</v>
      </c>
      <c r="F49" s="103" t="s">
        <v>105</v>
      </c>
      <c r="G49" s="150"/>
      <c r="H49" s="151"/>
      <c r="I49" s="151"/>
      <c r="J49" s="151"/>
      <c r="K49" s="151"/>
      <c r="L49" s="151"/>
      <c r="M49" s="151"/>
      <c r="N49" s="151"/>
      <c r="O49" s="151"/>
      <c r="P49" s="151"/>
      <c r="Q49" s="35">
        <f t="shared" si="11"/>
        <v>0</v>
      </c>
      <c r="S49" s="103" t="str">
        <f t="shared" ca="1" si="17"/>
        <v>-</v>
      </c>
      <c r="T49" s="106"/>
      <c r="V49" s="103" t="str">
        <f t="shared" ca="1" si="18"/>
        <v>-</v>
      </c>
      <c r="W49" s="150"/>
      <c r="X49" s="151"/>
      <c r="Y49" s="151"/>
      <c r="Z49" s="151"/>
      <c r="AA49" s="151"/>
      <c r="AB49" s="151"/>
      <c r="AC49" s="151"/>
      <c r="AD49" s="151"/>
      <c r="AE49" s="151"/>
      <c r="AF49" s="151"/>
      <c r="AG49" s="35">
        <f t="shared" si="12"/>
        <v>0</v>
      </c>
      <c r="AI49" s="103" t="str">
        <f t="shared" ca="1" si="19"/>
        <v>-</v>
      </c>
      <c r="AJ49" s="150"/>
      <c r="AK49" s="151"/>
      <c r="AL49" s="151"/>
      <c r="AM49" s="151"/>
      <c r="AN49" s="151"/>
      <c r="AO49" s="151"/>
      <c r="AP49" s="151"/>
      <c r="AQ49" s="151"/>
      <c r="AR49" s="151"/>
      <c r="AS49" s="151"/>
      <c r="AT49" s="35">
        <f t="shared" si="13"/>
        <v>0</v>
      </c>
      <c r="AU49" s="103" t="str">
        <f t="shared" si="20"/>
        <v>OK</v>
      </c>
    </row>
    <row r="50" spans="1:47" ht="14.25">
      <c r="A50" s="300"/>
      <c r="B50" s="300"/>
      <c r="C50" s="302"/>
      <c r="D50" s="104" t="s">
        <v>109</v>
      </c>
      <c r="F50" s="103" t="s">
        <v>105</v>
      </c>
      <c r="G50" s="34"/>
      <c r="H50" s="34"/>
      <c r="I50" s="34"/>
      <c r="J50" s="34"/>
      <c r="K50" s="34"/>
      <c r="L50" s="34"/>
      <c r="M50" s="34"/>
      <c r="N50" s="34"/>
      <c r="O50" s="34"/>
      <c r="P50" s="34"/>
      <c r="Q50" s="35">
        <f t="shared" si="11"/>
        <v>0</v>
      </c>
      <c r="S50" s="103" t="str">
        <f t="shared" ca="1" si="17"/>
        <v>-</v>
      </c>
      <c r="T50" s="34"/>
      <c r="V50" s="103" t="str">
        <f t="shared" ca="1" si="18"/>
        <v>-</v>
      </c>
      <c r="W50" s="34"/>
      <c r="X50" s="34"/>
      <c r="Y50" s="34"/>
      <c r="Z50" s="34"/>
      <c r="AA50" s="34"/>
      <c r="AB50" s="34"/>
      <c r="AC50" s="34"/>
      <c r="AD50" s="34"/>
      <c r="AE50" s="34"/>
      <c r="AF50" s="34"/>
      <c r="AG50" s="35">
        <f t="shared" si="12"/>
        <v>0</v>
      </c>
      <c r="AI50" s="103" t="str">
        <f t="shared" ca="1" si="19"/>
        <v>-</v>
      </c>
      <c r="AJ50" s="34"/>
      <c r="AK50" s="34"/>
      <c r="AL50" s="34"/>
      <c r="AM50" s="34"/>
      <c r="AN50" s="34"/>
      <c r="AO50" s="34"/>
      <c r="AP50" s="34"/>
      <c r="AQ50" s="34"/>
      <c r="AR50" s="34"/>
      <c r="AS50" s="34"/>
      <c r="AT50" s="35">
        <f t="shared" si="13"/>
        <v>0</v>
      </c>
      <c r="AU50" s="103" t="str">
        <f t="shared" si="20"/>
        <v>OK</v>
      </c>
    </row>
    <row r="51" spans="1:47" ht="14.25">
      <c r="A51" s="300"/>
      <c r="B51" s="300"/>
      <c r="C51" s="302"/>
      <c r="D51" s="104" t="s">
        <v>108</v>
      </c>
      <c r="F51" s="103" t="s">
        <v>105</v>
      </c>
      <c r="G51" s="34"/>
      <c r="H51" s="34"/>
      <c r="I51" s="34"/>
      <c r="J51" s="34"/>
      <c r="K51" s="34"/>
      <c r="L51" s="34"/>
      <c r="M51" s="34"/>
      <c r="N51" s="34"/>
      <c r="O51" s="34"/>
      <c r="P51" s="34"/>
      <c r="Q51" s="35">
        <f t="shared" si="11"/>
        <v>0</v>
      </c>
      <c r="S51" s="103" t="str">
        <f t="shared" ca="1" si="17"/>
        <v>-</v>
      </c>
      <c r="T51" s="34"/>
      <c r="V51" s="103" t="str">
        <f t="shared" ca="1" si="18"/>
        <v>-</v>
      </c>
      <c r="W51" s="34"/>
      <c r="X51" s="34"/>
      <c r="Y51" s="34"/>
      <c r="Z51" s="34"/>
      <c r="AA51" s="34"/>
      <c r="AB51" s="34"/>
      <c r="AC51" s="34"/>
      <c r="AD51" s="34"/>
      <c r="AE51" s="34"/>
      <c r="AF51" s="34"/>
      <c r="AG51" s="35">
        <f t="shared" si="12"/>
        <v>0</v>
      </c>
      <c r="AI51" s="103" t="str">
        <f t="shared" ca="1" si="19"/>
        <v>-</v>
      </c>
      <c r="AJ51" s="34"/>
      <c r="AK51" s="34"/>
      <c r="AL51" s="34"/>
      <c r="AM51" s="34"/>
      <c r="AN51" s="34"/>
      <c r="AO51" s="34"/>
      <c r="AP51" s="34"/>
      <c r="AQ51" s="34"/>
      <c r="AR51" s="34"/>
      <c r="AS51" s="34"/>
      <c r="AT51" s="35">
        <f t="shared" si="13"/>
        <v>0</v>
      </c>
      <c r="AU51" s="103" t="str">
        <f t="shared" si="20"/>
        <v>OK</v>
      </c>
    </row>
    <row r="52" spans="1:47" ht="14.25">
      <c r="A52" s="300"/>
      <c r="B52" s="300"/>
      <c r="C52" s="302"/>
      <c r="D52" s="104" t="s">
        <v>58</v>
      </c>
      <c r="F52" s="103" t="s">
        <v>105</v>
      </c>
      <c r="G52" s="34"/>
      <c r="H52" s="34"/>
      <c r="I52" s="34"/>
      <c r="J52" s="34"/>
      <c r="K52" s="34"/>
      <c r="L52" s="34"/>
      <c r="M52" s="34"/>
      <c r="N52" s="34"/>
      <c r="O52" s="34"/>
      <c r="P52" s="34"/>
      <c r="Q52" s="35">
        <f t="shared" si="11"/>
        <v>0</v>
      </c>
      <c r="S52" s="103" t="str">
        <f t="shared" ca="1" si="17"/>
        <v>-</v>
      </c>
      <c r="T52" s="34"/>
      <c r="V52" s="103" t="str">
        <f t="shared" ca="1" si="18"/>
        <v>-</v>
      </c>
      <c r="W52" s="34"/>
      <c r="X52" s="34"/>
      <c r="Y52" s="34"/>
      <c r="Z52" s="34"/>
      <c r="AA52" s="34"/>
      <c r="AB52" s="34"/>
      <c r="AC52" s="34"/>
      <c r="AD52" s="34"/>
      <c r="AE52" s="34"/>
      <c r="AF52" s="34"/>
      <c r="AG52" s="35">
        <f t="shared" si="12"/>
        <v>0</v>
      </c>
      <c r="AI52" s="103" t="str">
        <f t="shared" ca="1" si="19"/>
        <v>-</v>
      </c>
      <c r="AJ52" s="34"/>
      <c r="AK52" s="34"/>
      <c r="AL52" s="34"/>
      <c r="AM52" s="34"/>
      <c r="AN52" s="34"/>
      <c r="AO52" s="34"/>
      <c r="AP52" s="34"/>
      <c r="AQ52" s="34"/>
      <c r="AR52" s="34"/>
      <c r="AS52" s="34"/>
      <c r="AT52" s="35">
        <f t="shared" si="13"/>
        <v>0</v>
      </c>
      <c r="AU52" s="103" t="str">
        <f t="shared" si="20"/>
        <v>OK</v>
      </c>
    </row>
    <row r="53" spans="1:47" ht="14.25">
      <c r="A53" s="300"/>
      <c r="B53" s="300"/>
      <c r="C53" s="302"/>
      <c r="D53" s="104" t="s">
        <v>107</v>
      </c>
      <c r="F53" s="103" t="s">
        <v>105</v>
      </c>
      <c r="G53" s="34"/>
      <c r="H53" s="34"/>
      <c r="I53" s="34"/>
      <c r="J53" s="34"/>
      <c r="K53" s="34"/>
      <c r="L53" s="34"/>
      <c r="M53" s="34"/>
      <c r="N53" s="34"/>
      <c r="O53" s="34"/>
      <c r="P53" s="34"/>
      <c r="Q53" s="35">
        <f t="shared" si="11"/>
        <v>0</v>
      </c>
      <c r="S53" s="103" t="str">
        <f t="shared" ca="1" si="17"/>
        <v>-</v>
      </c>
      <c r="T53" s="34"/>
      <c r="V53" s="103" t="str">
        <f t="shared" ca="1" si="18"/>
        <v>-</v>
      </c>
      <c r="W53" s="34"/>
      <c r="X53" s="34"/>
      <c r="Y53" s="34"/>
      <c r="Z53" s="34"/>
      <c r="AA53" s="34"/>
      <c r="AB53" s="34"/>
      <c r="AC53" s="34"/>
      <c r="AD53" s="34"/>
      <c r="AE53" s="34"/>
      <c r="AF53" s="34"/>
      <c r="AG53" s="35">
        <f t="shared" si="12"/>
        <v>0</v>
      </c>
      <c r="AI53" s="103" t="str">
        <f t="shared" ca="1" si="19"/>
        <v>-</v>
      </c>
      <c r="AJ53" s="34"/>
      <c r="AK53" s="34"/>
      <c r="AL53" s="34"/>
      <c r="AM53" s="34"/>
      <c r="AN53" s="34"/>
      <c r="AO53" s="34"/>
      <c r="AP53" s="34"/>
      <c r="AQ53" s="34"/>
      <c r="AR53" s="34"/>
      <c r="AS53" s="34"/>
      <c r="AT53" s="35">
        <f t="shared" si="13"/>
        <v>0</v>
      </c>
      <c r="AU53" s="103" t="str">
        <f t="shared" si="20"/>
        <v>OK</v>
      </c>
    </row>
    <row r="54" spans="1:47" ht="14.25">
      <c r="A54" s="300"/>
      <c r="B54" s="300"/>
      <c r="C54" s="302"/>
      <c r="D54" s="104" t="s">
        <v>106</v>
      </c>
      <c r="F54" s="103" t="s">
        <v>105</v>
      </c>
      <c r="G54" s="150"/>
      <c r="H54" s="151"/>
      <c r="I54" s="151"/>
      <c r="J54" s="151"/>
      <c r="K54" s="151"/>
      <c r="L54" s="151"/>
      <c r="M54" s="151"/>
      <c r="N54" s="151"/>
      <c r="O54" s="151"/>
      <c r="P54" s="151"/>
      <c r="Q54" s="35">
        <f t="shared" si="11"/>
        <v>0</v>
      </c>
      <c r="S54" s="103" t="str">
        <f t="shared" ca="1" si="17"/>
        <v>-</v>
      </c>
      <c r="T54" s="106"/>
      <c r="V54" s="103" t="str">
        <f t="shared" ca="1" si="18"/>
        <v>-</v>
      </c>
      <c r="W54" s="150"/>
      <c r="X54" s="151"/>
      <c r="Y54" s="151"/>
      <c r="Z54" s="151"/>
      <c r="AA54" s="151"/>
      <c r="AB54" s="151"/>
      <c r="AC54" s="151"/>
      <c r="AD54" s="151"/>
      <c r="AE54" s="151"/>
      <c r="AF54" s="151"/>
      <c r="AG54" s="35">
        <f t="shared" si="12"/>
        <v>0</v>
      </c>
      <c r="AI54" s="103" t="str">
        <f t="shared" ca="1" si="19"/>
        <v>-</v>
      </c>
      <c r="AJ54" s="150"/>
      <c r="AK54" s="151"/>
      <c r="AL54" s="151"/>
      <c r="AM54" s="151"/>
      <c r="AN54" s="151"/>
      <c r="AO54" s="151"/>
      <c r="AP54" s="151"/>
      <c r="AQ54" s="151"/>
      <c r="AR54" s="151"/>
      <c r="AS54" s="151"/>
      <c r="AT54" s="35">
        <f t="shared" si="13"/>
        <v>0</v>
      </c>
      <c r="AU54" s="103" t="str">
        <f t="shared" si="20"/>
        <v>OK</v>
      </c>
    </row>
    <row r="55" spans="1:47" ht="14.25">
      <c r="A55" s="301"/>
      <c r="B55" s="301"/>
      <c r="C55" s="105" t="s">
        <v>224</v>
      </c>
      <c r="D55" s="104"/>
      <c r="F55" s="103" t="s">
        <v>105</v>
      </c>
      <c r="G55" s="35">
        <f t="shared" ref="G55:P55" si="21">SUM(G37:G54)</f>
        <v>0</v>
      </c>
      <c r="H55" s="35">
        <f t="shared" si="21"/>
        <v>0</v>
      </c>
      <c r="I55" s="35">
        <f t="shared" si="21"/>
        <v>0</v>
      </c>
      <c r="J55" s="35">
        <f t="shared" si="21"/>
        <v>0</v>
      </c>
      <c r="K55" s="35">
        <f t="shared" si="21"/>
        <v>0</v>
      </c>
      <c r="L55" s="35">
        <f t="shared" si="21"/>
        <v>0</v>
      </c>
      <c r="M55" s="35">
        <f t="shared" si="21"/>
        <v>0</v>
      </c>
      <c r="N55" s="35">
        <f t="shared" si="21"/>
        <v>0</v>
      </c>
      <c r="O55" s="35">
        <f t="shared" si="21"/>
        <v>0</v>
      </c>
      <c r="P55" s="35">
        <f t="shared" si="21"/>
        <v>0</v>
      </c>
      <c r="Q55" s="94">
        <f>SUM(G55:P55)</f>
        <v>0</v>
      </c>
      <c r="S55" s="103" t="str">
        <f t="shared" ca="1" si="17"/>
        <v>-</v>
      </c>
      <c r="T55" s="103"/>
      <c r="V55" s="103" t="str">
        <f t="shared" ca="1" si="18"/>
        <v>-</v>
      </c>
      <c r="W55" s="35">
        <f t="shared" ref="W55:AF55" si="22">SUM(W37:W54)</f>
        <v>0</v>
      </c>
      <c r="X55" s="35">
        <f t="shared" si="22"/>
        <v>0</v>
      </c>
      <c r="Y55" s="35">
        <f t="shared" si="22"/>
        <v>0</v>
      </c>
      <c r="Z55" s="35">
        <f t="shared" si="22"/>
        <v>0</v>
      </c>
      <c r="AA55" s="35">
        <f t="shared" si="22"/>
        <v>0</v>
      </c>
      <c r="AB55" s="35">
        <f t="shared" si="22"/>
        <v>0</v>
      </c>
      <c r="AC55" s="35">
        <f t="shared" si="22"/>
        <v>0</v>
      </c>
      <c r="AD55" s="35">
        <f t="shared" si="22"/>
        <v>0</v>
      </c>
      <c r="AE55" s="35">
        <f t="shared" si="22"/>
        <v>0</v>
      </c>
      <c r="AF55" s="35">
        <f t="shared" si="22"/>
        <v>0</v>
      </c>
      <c r="AG55" s="94">
        <f t="shared" si="12"/>
        <v>0</v>
      </c>
      <c r="AI55" s="103" t="str">
        <f t="shared" ca="1" si="19"/>
        <v>-</v>
      </c>
      <c r="AJ55" s="35">
        <f t="shared" ref="AJ55:AS55" si="23">SUM(AJ37:AJ54)</f>
        <v>0</v>
      </c>
      <c r="AK55" s="35">
        <f t="shared" si="23"/>
        <v>0</v>
      </c>
      <c r="AL55" s="35">
        <f t="shared" si="23"/>
        <v>0</v>
      </c>
      <c r="AM55" s="35">
        <f t="shared" si="23"/>
        <v>0</v>
      </c>
      <c r="AN55" s="35">
        <f t="shared" si="23"/>
        <v>0</v>
      </c>
      <c r="AO55" s="35">
        <f t="shared" si="23"/>
        <v>0</v>
      </c>
      <c r="AP55" s="35">
        <f t="shared" si="23"/>
        <v>0</v>
      </c>
      <c r="AQ55" s="35">
        <f t="shared" si="23"/>
        <v>0</v>
      </c>
      <c r="AR55" s="35">
        <f t="shared" si="23"/>
        <v>0</v>
      </c>
      <c r="AS55" s="35">
        <f t="shared" si="23"/>
        <v>0</v>
      </c>
      <c r="AT55" s="94">
        <f t="shared" si="13"/>
        <v>0</v>
      </c>
      <c r="AU55" s="103" t="str">
        <f t="shared" si="20"/>
        <v>OK</v>
      </c>
    </row>
  </sheetData>
  <mergeCells count="6">
    <mergeCell ref="A14:A34"/>
    <mergeCell ref="B14:B34"/>
    <mergeCell ref="C17:C33"/>
    <mergeCell ref="A35:A55"/>
    <mergeCell ref="B35:B55"/>
    <mergeCell ref="C38:C54"/>
  </mergeCell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4">
    <tabColor rgb="FF7030A0"/>
  </sheetPr>
  <dimension ref="A1:AU55"/>
  <sheetViews>
    <sheetView workbookViewId="0"/>
  </sheetViews>
  <sheetFormatPr defaultColWidth="9" defaultRowHeight="12.75"/>
  <cols>
    <col min="1" max="2" width="3.42578125" style="101" customWidth="1"/>
    <col min="3" max="3" width="51.28515625" style="101" bestFit="1" customWidth="1"/>
    <col min="4" max="4" width="46.5703125" style="101" bestFit="1" customWidth="1"/>
    <col min="5" max="5" width="1" style="101" customWidth="1"/>
    <col min="6" max="6" width="6.28515625" style="102" customWidth="1"/>
    <col min="7" max="17" width="9" style="101"/>
    <col min="18" max="18" width="1" style="101" customWidth="1"/>
    <col min="19" max="19" width="6.28515625" style="102" customWidth="1"/>
    <col min="20" max="20" width="9" style="101"/>
    <col min="21" max="21" width="1" style="101" customWidth="1"/>
    <col min="22" max="22" width="6.28515625" style="102" customWidth="1"/>
    <col min="23" max="33" width="9" style="101"/>
    <col min="34" max="34" width="1" style="101" customWidth="1"/>
    <col min="35" max="35" width="6.28515625" style="102" customWidth="1"/>
    <col min="36" max="46" width="9" style="101"/>
    <col min="47" max="47" width="9.42578125" style="101" bestFit="1" customWidth="1"/>
    <col min="48" max="16384" width="9" style="101"/>
  </cols>
  <sheetData>
    <row r="1" spans="1:47" ht="24.75">
      <c r="A1" s="1" t="str">
        <f>N0_Cover!A1</f>
        <v>RIIO-2 Business Plan Data Template</v>
      </c>
      <c r="B1" s="1"/>
      <c r="C1" s="2"/>
      <c r="D1" s="2"/>
      <c r="E1" s="2"/>
      <c r="F1" s="73"/>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row>
    <row r="2" spans="1:47" ht="22.5">
      <c r="A2" s="1" t="str">
        <f>N0_Cover!$B$12</f>
        <v>Scottish Power Transmission</v>
      </c>
      <c r="B2" s="1"/>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row>
    <row r="3" spans="1:47" ht="19.5">
      <c r="A3" s="5" t="str">
        <f>"Workbook " &amp; N0_Cover!$B$12</f>
        <v>Workbook Scottish Power Transmission</v>
      </c>
      <c r="B3" s="5"/>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row>
    <row r="4" spans="1:47" ht="18">
      <c r="A4" s="7" t="str">
        <f>"Submission Version " &amp; N0_Cover!$B$15 &amp; " - Submitted on " &amp; TEXT(N0_Cover!$B$16,"dd mmm yyyy")</f>
        <v>Submission Version 3.0 - Submitted on 09 Dec 2019</v>
      </c>
      <c r="B4" s="7"/>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row>
    <row r="5" spans="1:47" ht="18">
      <c r="A5" s="7" t="str">
        <f>"Template Version: " &amp; N0_Cover!$B$11</f>
        <v>Template Version: v3.0</v>
      </c>
      <c r="B5" s="7"/>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row>
    <row r="6" spans="1:47" ht="19.5">
      <c r="A6" s="5" t="str">
        <f ca="1">"Sheet: " &amp;VLOOKUP(RIGHT(CELL("filename",A1),LEN(CELL("filename",A1))-FIND("]",CELL("filename",A1))),'N0.1_Contents'!$A$11:$B$87,2,FALSE)</f>
        <v>Sheet: N3.40 No entry required</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row>
    <row r="7" spans="1:47" ht="18">
      <c r="A7" s="7" t="str">
        <f>"Prices Base: " &amp; 'N0.5_Data_Constants'!C13</f>
        <v>Prices Base: 2018/19</v>
      </c>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row>
    <row r="8" spans="1:47" s="168" customFormat="1">
      <c r="A8" s="171" t="str">
        <f ca="1">"Error Checks: " &amp; IF(ISERROR(MATCH("Error",$A$9:$AU$9,0)),"OK","Error")</f>
        <v>Error Checks: OK</v>
      </c>
      <c r="B8" s="171"/>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row>
    <row r="9" spans="1:47" s="168" customFormat="1">
      <c r="A9" s="173" t="str">
        <f t="shared" ref="A9:AU9" ca="1" si="0">IF(ISERROR(MATCH("Error",A10:A55,0)),"-","Error")</f>
        <v>-</v>
      </c>
      <c r="B9" s="173" t="str">
        <f t="shared" si="0"/>
        <v>-</v>
      </c>
      <c r="C9" s="173" t="str">
        <f t="shared" si="0"/>
        <v>-</v>
      </c>
      <c r="D9" s="173" t="str">
        <f t="shared" si="0"/>
        <v>-</v>
      </c>
      <c r="E9" s="173" t="str">
        <f t="shared" si="0"/>
        <v>-</v>
      </c>
      <c r="F9" s="173" t="str">
        <f t="shared" si="0"/>
        <v>-</v>
      </c>
      <c r="G9" s="173" t="str">
        <f t="shared" si="0"/>
        <v>-</v>
      </c>
      <c r="H9" s="173" t="str">
        <f t="shared" si="0"/>
        <v>-</v>
      </c>
      <c r="I9" s="173" t="str">
        <f t="shared" si="0"/>
        <v>-</v>
      </c>
      <c r="J9" s="173" t="str">
        <f t="shared" si="0"/>
        <v>-</v>
      </c>
      <c r="K9" s="173" t="str">
        <f t="shared" si="0"/>
        <v>-</v>
      </c>
      <c r="L9" s="173" t="str">
        <f t="shared" si="0"/>
        <v>-</v>
      </c>
      <c r="M9" s="173" t="str">
        <f t="shared" si="0"/>
        <v>-</v>
      </c>
      <c r="N9" s="173" t="str">
        <f t="shared" si="0"/>
        <v>-</v>
      </c>
      <c r="O9" s="173" t="str">
        <f t="shared" si="0"/>
        <v>-</v>
      </c>
      <c r="P9" s="173" t="str">
        <f t="shared" si="0"/>
        <v>-</v>
      </c>
      <c r="Q9" s="173" t="str">
        <f t="shared" si="0"/>
        <v>-</v>
      </c>
      <c r="R9" s="173" t="str">
        <f t="shared" si="0"/>
        <v>-</v>
      </c>
      <c r="S9" s="173" t="str">
        <f t="shared" ca="1" si="0"/>
        <v>-</v>
      </c>
      <c r="T9" s="173" t="str">
        <f t="shared" si="0"/>
        <v>-</v>
      </c>
      <c r="U9" s="173" t="str">
        <f t="shared" si="0"/>
        <v>-</v>
      </c>
      <c r="V9" s="173" t="str">
        <f t="shared" ca="1" si="0"/>
        <v>-</v>
      </c>
      <c r="W9" s="173" t="str">
        <f t="shared" si="0"/>
        <v>-</v>
      </c>
      <c r="X9" s="173" t="str">
        <f t="shared" ca="1" si="0"/>
        <v>-</v>
      </c>
      <c r="Y9" s="173" t="str">
        <f t="shared" si="0"/>
        <v>-</v>
      </c>
      <c r="Z9" s="173" t="str">
        <f t="shared" si="0"/>
        <v>-</v>
      </c>
      <c r="AA9" s="173" t="str">
        <f t="shared" si="0"/>
        <v>-</v>
      </c>
      <c r="AB9" s="173" t="str">
        <f t="shared" si="0"/>
        <v>-</v>
      </c>
      <c r="AC9" s="173" t="str">
        <f t="shared" si="0"/>
        <v>-</v>
      </c>
      <c r="AD9" s="173" t="str">
        <f t="shared" si="0"/>
        <v>-</v>
      </c>
      <c r="AE9" s="173" t="str">
        <f t="shared" si="0"/>
        <v>-</v>
      </c>
      <c r="AF9" s="173" t="str">
        <f t="shared" si="0"/>
        <v>-</v>
      </c>
      <c r="AG9" s="173" t="str">
        <f t="shared" si="0"/>
        <v>-</v>
      </c>
      <c r="AH9" s="173" t="str">
        <f t="shared" si="0"/>
        <v>-</v>
      </c>
      <c r="AI9" s="173" t="str">
        <f t="shared" ca="1" si="0"/>
        <v>-</v>
      </c>
      <c r="AJ9" s="173" t="str">
        <f t="shared" si="0"/>
        <v>-</v>
      </c>
      <c r="AK9" s="173" t="str">
        <f t="shared" si="0"/>
        <v>-</v>
      </c>
      <c r="AL9" s="173" t="str">
        <f t="shared" si="0"/>
        <v>-</v>
      </c>
      <c r="AM9" s="173" t="str">
        <f t="shared" si="0"/>
        <v>-</v>
      </c>
      <c r="AN9" s="173" t="str">
        <f t="shared" si="0"/>
        <v>-</v>
      </c>
      <c r="AO9" s="173" t="str">
        <f t="shared" si="0"/>
        <v>-</v>
      </c>
      <c r="AP9" s="173" t="str">
        <f t="shared" si="0"/>
        <v>-</v>
      </c>
      <c r="AQ9" s="173" t="str">
        <f t="shared" si="0"/>
        <v>-</v>
      </c>
      <c r="AR9" s="173" t="str">
        <f t="shared" si="0"/>
        <v>-</v>
      </c>
      <c r="AS9" s="173" t="str">
        <f t="shared" si="0"/>
        <v>-</v>
      </c>
      <c r="AT9" s="173" t="str">
        <f t="shared" si="0"/>
        <v>-</v>
      </c>
      <c r="AU9" s="173" t="str">
        <f t="shared" si="0"/>
        <v>-</v>
      </c>
    </row>
    <row r="12" spans="1:47" ht="19.5">
      <c r="A12" s="11" t="str">
        <f ca="1">SUBSTITUTE(VLOOKUP(RIGHT(CELL("filename",A1),LEN(CELL("filename",A1))-FIND("]",CELL("filename",A1))),'N0.1_Contents'!$A$11:$B$87,2,FALSE), LEFT(VLOOKUP(RIGHT(CELL("filename",A1),LEN(CELL("filename",A1))-FIND("]",CELL("filename",A1))),'N0.1_Contents'!$A$11:$B$87,2,FALSE),FIND(" ",VLOOKUP(RIGHT(CELL("filename",A1),LEN(CELL("filename",A1))-FIND("]",CELL("filename",A1))),'N0.1_Contents'!$A$11:$B$87,2,FALSE))),"")</f>
        <v>No entry required</v>
      </c>
      <c r="B12" s="11"/>
      <c r="D12"/>
      <c r="F12" s="11" t="s">
        <v>0</v>
      </c>
      <c r="S12" s="11" t="s">
        <v>2</v>
      </c>
      <c r="W12" s="190" t="s">
        <v>331</v>
      </c>
      <c r="X12" s="189" t="str">
        <f ca="1">VLOOKUP(A12, 'N0.6_Lookup_References'!A14:B50, 2, FALSE)</f>
        <v>-</v>
      </c>
      <c r="AI12" s="11"/>
    </row>
    <row r="13" spans="1:47" ht="15">
      <c r="C13" s="12"/>
      <c r="D13"/>
      <c r="S13" s="124" t="s">
        <v>152</v>
      </c>
      <c r="V13" s="124" t="s">
        <v>150</v>
      </c>
      <c r="AI13" s="124" t="s">
        <v>151</v>
      </c>
    </row>
    <row r="14" spans="1:47" s="112" customFormat="1" ht="13.9" customHeight="1" thickBot="1">
      <c r="A14" s="297" t="s">
        <v>24</v>
      </c>
      <c r="B14" s="299" t="s">
        <v>384</v>
      </c>
      <c r="C14" s="111"/>
      <c r="D14" s="104"/>
      <c r="E14" s="101"/>
      <c r="F14" s="110" t="s">
        <v>53</v>
      </c>
      <c r="G14" s="109" t="s">
        <v>14</v>
      </c>
      <c r="H14" s="21" t="s">
        <v>15</v>
      </c>
      <c r="I14" s="22" t="s">
        <v>16</v>
      </c>
      <c r="J14" s="23" t="s">
        <v>17</v>
      </c>
      <c r="K14" s="24" t="s">
        <v>18</v>
      </c>
      <c r="L14" s="25" t="s">
        <v>19</v>
      </c>
      <c r="M14" s="26" t="s">
        <v>20</v>
      </c>
      <c r="N14" s="29" t="s">
        <v>21</v>
      </c>
      <c r="O14" s="27" t="s">
        <v>22</v>
      </c>
      <c r="P14" s="31" t="s">
        <v>23</v>
      </c>
      <c r="Q14" s="108" t="s">
        <v>29</v>
      </c>
      <c r="R14" s="101"/>
      <c r="S14" s="110" t="s">
        <v>53</v>
      </c>
      <c r="T14" s="110" t="s">
        <v>94</v>
      </c>
      <c r="U14" s="101"/>
      <c r="V14" s="110" t="s">
        <v>53</v>
      </c>
      <c r="W14" s="109" t="s">
        <v>14</v>
      </c>
      <c r="X14" s="21" t="s">
        <v>15</v>
      </c>
      <c r="Y14" s="22" t="s">
        <v>16</v>
      </c>
      <c r="Z14" s="23" t="s">
        <v>17</v>
      </c>
      <c r="AA14" s="24" t="s">
        <v>18</v>
      </c>
      <c r="AB14" s="25" t="s">
        <v>19</v>
      </c>
      <c r="AC14" s="26" t="s">
        <v>20</v>
      </c>
      <c r="AD14" s="29" t="s">
        <v>21</v>
      </c>
      <c r="AE14" s="27" t="s">
        <v>22</v>
      </c>
      <c r="AF14" s="31" t="s">
        <v>23</v>
      </c>
      <c r="AG14" s="108" t="s">
        <v>29</v>
      </c>
      <c r="AH14" s="101"/>
      <c r="AI14" s="110" t="s">
        <v>53</v>
      </c>
      <c r="AJ14" s="109" t="s">
        <v>5</v>
      </c>
      <c r="AK14" s="21" t="s">
        <v>6</v>
      </c>
      <c r="AL14" s="22" t="s">
        <v>7</v>
      </c>
      <c r="AM14" s="23" t="s">
        <v>8</v>
      </c>
      <c r="AN14" s="24" t="s">
        <v>9</v>
      </c>
      <c r="AO14" s="25" t="s">
        <v>116</v>
      </c>
      <c r="AP14" s="26" t="s">
        <v>117</v>
      </c>
      <c r="AQ14" s="29" t="s">
        <v>118</v>
      </c>
      <c r="AR14" s="27" t="s">
        <v>119</v>
      </c>
      <c r="AS14" s="31" t="s">
        <v>120</v>
      </c>
      <c r="AT14" s="108" t="s">
        <v>29</v>
      </c>
      <c r="AU14" s="108" t="s">
        <v>47</v>
      </c>
    </row>
    <row r="15" spans="1:47" s="112" customFormat="1" ht="14.25" customHeight="1">
      <c r="A15" s="298"/>
      <c r="B15" s="300"/>
      <c r="C15" s="107" t="s">
        <v>383</v>
      </c>
      <c r="D15" s="104"/>
      <c r="E15" s="101"/>
      <c r="F15" s="103" t="s">
        <v>205</v>
      </c>
      <c r="G15" s="34"/>
      <c r="H15" s="34"/>
      <c r="I15" s="34"/>
      <c r="J15" s="34"/>
      <c r="K15" s="34"/>
      <c r="L15" s="34"/>
      <c r="M15" s="34"/>
      <c r="N15" s="34"/>
      <c r="O15" s="34"/>
      <c r="P15" s="34"/>
      <c r="Q15" s="35">
        <f t="shared" ref="Q15:Q34" si="1">SUM(G15:P15)</f>
        <v>0</v>
      </c>
      <c r="R15" s="101"/>
      <c r="S15" s="103"/>
      <c r="T15" s="34"/>
      <c r="U15" s="101"/>
      <c r="V15" s="103"/>
      <c r="W15" s="34"/>
      <c r="X15" s="34"/>
      <c r="Y15" s="34"/>
      <c r="Z15" s="34"/>
      <c r="AA15" s="34"/>
      <c r="AB15" s="34"/>
      <c r="AC15" s="34"/>
      <c r="AD15" s="34"/>
      <c r="AE15" s="34"/>
      <c r="AF15" s="34"/>
      <c r="AG15" s="35">
        <f t="shared" ref="AG15:AG33" si="2">SUM(W15:AF15)</f>
        <v>0</v>
      </c>
      <c r="AH15" s="101"/>
      <c r="AI15" s="103"/>
      <c r="AJ15" s="34"/>
      <c r="AK15" s="34"/>
      <c r="AL15" s="34"/>
      <c r="AM15" s="34"/>
      <c r="AN15" s="34"/>
      <c r="AO15" s="34"/>
      <c r="AP15" s="34"/>
      <c r="AQ15" s="34"/>
      <c r="AR15" s="34"/>
      <c r="AS15" s="34"/>
      <c r="AT15" s="35">
        <f t="shared" ref="AT15:AT33" si="3">SUM(AJ15:AS15)</f>
        <v>0</v>
      </c>
      <c r="AU15" s="103"/>
    </row>
    <row r="16" spans="1:47" s="112" customFormat="1" ht="14.25">
      <c r="A16" s="298"/>
      <c r="B16" s="300"/>
      <c r="C16" s="105" t="s">
        <v>554</v>
      </c>
      <c r="D16" s="104"/>
      <c r="E16" s="101"/>
      <c r="F16" s="103" t="s">
        <v>105</v>
      </c>
      <c r="G16" s="150"/>
      <c r="H16" s="151"/>
      <c r="I16" s="151"/>
      <c r="J16" s="151"/>
      <c r="K16" s="151"/>
      <c r="L16" s="151"/>
      <c r="M16" s="151"/>
      <c r="N16" s="151"/>
      <c r="O16" s="151"/>
      <c r="P16" s="151"/>
      <c r="Q16" s="35">
        <f t="shared" si="1"/>
        <v>0</v>
      </c>
      <c r="R16" s="101"/>
      <c r="S16" s="103" t="str">
        <f ca="1">$X$12</f>
        <v>-</v>
      </c>
      <c r="T16" s="34"/>
      <c r="U16" s="101"/>
      <c r="V16" s="103" t="str">
        <f ca="1">$X$12</f>
        <v>-</v>
      </c>
      <c r="W16" s="150"/>
      <c r="X16" s="151"/>
      <c r="Y16" s="151"/>
      <c r="Z16" s="151"/>
      <c r="AA16" s="151"/>
      <c r="AB16" s="151"/>
      <c r="AC16" s="151"/>
      <c r="AD16" s="151"/>
      <c r="AE16" s="151"/>
      <c r="AF16" s="151"/>
      <c r="AG16" s="35">
        <f t="shared" si="2"/>
        <v>0</v>
      </c>
      <c r="AH16" s="101"/>
      <c r="AI16" s="103" t="str">
        <f ca="1">$X$12</f>
        <v>-</v>
      </c>
      <c r="AJ16" s="150"/>
      <c r="AK16" s="151"/>
      <c r="AL16" s="151"/>
      <c r="AM16" s="151"/>
      <c r="AN16" s="151"/>
      <c r="AO16" s="151"/>
      <c r="AP16" s="151"/>
      <c r="AQ16" s="151"/>
      <c r="AR16" s="151"/>
      <c r="AS16" s="151"/>
      <c r="AT16" s="35">
        <f t="shared" si="3"/>
        <v>0</v>
      </c>
      <c r="AU16" s="103" t="str">
        <f>IF(ABS(AG16-AT16)&lt;0.01,"OK","Error")</f>
        <v>OK</v>
      </c>
    </row>
    <row r="17" spans="1:47" s="112" customFormat="1" ht="14.25">
      <c r="A17" s="298"/>
      <c r="B17" s="300"/>
      <c r="C17" s="302" t="s">
        <v>115</v>
      </c>
      <c r="D17" s="104" t="s">
        <v>206</v>
      </c>
      <c r="E17" s="101"/>
      <c r="F17" s="103" t="s">
        <v>105</v>
      </c>
      <c r="G17" s="150"/>
      <c r="H17" s="151"/>
      <c r="I17" s="151"/>
      <c r="J17" s="151"/>
      <c r="K17" s="151"/>
      <c r="L17" s="151"/>
      <c r="M17" s="151"/>
      <c r="N17" s="151"/>
      <c r="O17" s="151"/>
      <c r="P17" s="151"/>
      <c r="Q17" s="35">
        <f t="shared" si="1"/>
        <v>0</v>
      </c>
      <c r="R17" s="101"/>
      <c r="S17" s="103" t="str">
        <f t="shared" ref="S17:S34" ca="1" si="4">$X$12</f>
        <v>-</v>
      </c>
      <c r="T17" s="106"/>
      <c r="U17" s="101"/>
      <c r="V17" s="103" t="str">
        <f t="shared" ref="V17:V34" ca="1" si="5">$X$12</f>
        <v>-</v>
      </c>
      <c r="W17" s="150"/>
      <c r="X17" s="151"/>
      <c r="Y17" s="151"/>
      <c r="Z17" s="151"/>
      <c r="AA17" s="151"/>
      <c r="AB17" s="151"/>
      <c r="AC17" s="151"/>
      <c r="AD17" s="151"/>
      <c r="AE17" s="151"/>
      <c r="AF17" s="151"/>
      <c r="AG17" s="35">
        <f t="shared" si="2"/>
        <v>0</v>
      </c>
      <c r="AH17" s="101"/>
      <c r="AI17" s="103" t="str">
        <f t="shared" ref="AI17:AI34" ca="1" si="6">$X$12</f>
        <v>-</v>
      </c>
      <c r="AJ17" s="150"/>
      <c r="AK17" s="151"/>
      <c r="AL17" s="151"/>
      <c r="AM17" s="151"/>
      <c r="AN17" s="151"/>
      <c r="AO17" s="151"/>
      <c r="AP17" s="151"/>
      <c r="AQ17" s="151"/>
      <c r="AR17" s="151"/>
      <c r="AS17" s="151"/>
      <c r="AT17" s="35">
        <f t="shared" si="3"/>
        <v>0</v>
      </c>
      <c r="AU17" s="103" t="str">
        <f t="shared" ref="AU17:AU34" si="7">IF(ABS(AG17-AT17)&lt;0.01,"OK","Error")</f>
        <v>OK</v>
      </c>
    </row>
    <row r="18" spans="1:47" s="112" customFormat="1" ht="14.25">
      <c r="A18" s="298"/>
      <c r="B18" s="300"/>
      <c r="C18" s="302"/>
      <c r="D18" s="104" t="s">
        <v>207</v>
      </c>
      <c r="E18" s="101"/>
      <c r="F18" s="103" t="s">
        <v>105</v>
      </c>
      <c r="G18" s="150"/>
      <c r="H18" s="151"/>
      <c r="I18" s="151"/>
      <c r="J18" s="151"/>
      <c r="K18" s="151"/>
      <c r="L18" s="151"/>
      <c r="M18" s="151"/>
      <c r="N18" s="151"/>
      <c r="O18" s="151"/>
      <c r="P18" s="151"/>
      <c r="Q18" s="35">
        <f t="shared" si="1"/>
        <v>0</v>
      </c>
      <c r="R18" s="101"/>
      <c r="S18" s="103" t="str">
        <f t="shared" ca="1" si="4"/>
        <v>-</v>
      </c>
      <c r="T18" s="106"/>
      <c r="U18" s="101"/>
      <c r="V18" s="103" t="str">
        <f t="shared" ca="1" si="5"/>
        <v>-</v>
      </c>
      <c r="W18" s="150"/>
      <c r="X18" s="151"/>
      <c r="Y18" s="151"/>
      <c r="Z18" s="151"/>
      <c r="AA18" s="151"/>
      <c r="AB18" s="151"/>
      <c r="AC18" s="151"/>
      <c r="AD18" s="151"/>
      <c r="AE18" s="151"/>
      <c r="AF18" s="151"/>
      <c r="AG18" s="35">
        <f t="shared" si="2"/>
        <v>0</v>
      </c>
      <c r="AH18" s="101"/>
      <c r="AI18" s="103" t="str">
        <f t="shared" ca="1" si="6"/>
        <v>-</v>
      </c>
      <c r="AJ18" s="150"/>
      <c r="AK18" s="151"/>
      <c r="AL18" s="151"/>
      <c r="AM18" s="151"/>
      <c r="AN18" s="151"/>
      <c r="AO18" s="151"/>
      <c r="AP18" s="151"/>
      <c r="AQ18" s="151"/>
      <c r="AR18" s="151"/>
      <c r="AS18" s="151"/>
      <c r="AT18" s="35">
        <f t="shared" si="3"/>
        <v>0</v>
      </c>
      <c r="AU18" s="103" t="str">
        <f t="shared" si="7"/>
        <v>OK</v>
      </c>
    </row>
    <row r="19" spans="1:47" s="112" customFormat="1" ht="14.25">
      <c r="A19" s="298"/>
      <c r="B19" s="300"/>
      <c r="C19" s="302"/>
      <c r="D19" s="104" t="s">
        <v>3</v>
      </c>
      <c r="E19" s="101"/>
      <c r="F19" s="103" t="s">
        <v>105</v>
      </c>
      <c r="G19" s="150"/>
      <c r="H19" s="151"/>
      <c r="I19" s="151"/>
      <c r="J19" s="151"/>
      <c r="K19" s="151"/>
      <c r="L19" s="151"/>
      <c r="M19" s="151"/>
      <c r="N19" s="151"/>
      <c r="O19" s="151"/>
      <c r="P19" s="151"/>
      <c r="Q19" s="35">
        <f t="shared" si="1"/>
        <v>0</v>
      </c>
      <c r="R19" s="101"/>
      <c r="S19" s="103" t="str">
        <f t="shared" ca="1" si="4"/>
        <v>-</v>
      </c>
      <c r="T19" s="34"/>
      <c r="U19" s="101"/>
      <c r="V19" s="103" t="str">
        <f t="shared" ca="1" si="5"/>
        <v>-</v>
      </c>
      <c r="W19" s="150"/>
      <c r="X19" s="151"/>
      <c r="Y19" s="151"/>
      <c r="Z19" s="151"/>
      <c r="AA19" s="151"/>
      <c r="AB19" s="151"/>
      <c r="AC19" s="151"/>
      <c r="AD19" s="151"/>
      <c r="AE19" s="151"/>
      <c r="AF19" s="151"/>
      <c r="AG19" s="35">
        <f t="shared" si="2"/>
        <v>0</v>
      </c>
      <c r="AH19" s="101"/>
      <c r="AI19" s="103" t="str">
        <f t="shared" ca="1" si="6"/>
        <v>-</v>
      </c>
      <c r="AJ19" s="150"/>
      <c r="AK19" s="151"/>
      <c r="AL19" s="151"/>
      <c r="AM19" s="151"/>
      <c r="AN19" s="151"/>
      <c r="AO19" s="151"/>
      <c r="AP19" s="151"/>
      <c r="AQ19" s="151"/>
      <c r="AR19" s="151"/>
      <c r="AS19" s="151"/>
      <c r="AT19" s="35">
        <f t="shared" si="3"/>
        <v>0</v>
      </c>
      <c r="AU19" s="103" t="str">
        <f t="shared" si="7"/>
        <v>OK</v>
      </c>
    </row>
    <row r="20" spans="1:47" s="112" customFormat="1" ht="14.25">
      <c r="A20" s="298"/>
      <c r="B20" s="300"/>
      <c r="C20" s="302"/>
      <c r="D20" s="104" t="s">
        <v>114</v>
      </c>
      <c r="E20" s="101"/>
      <c r="F20" s="103" t="s">
        <v>105</v>
      </c>
      <c r="G20" s="150"/>
      <c r="H20" s="151"/>
      <c r="I20" s="151"/>
      <c r="J20" s="151"/>
      <c r="K20" s="151"/>
      <c r="L20" s="151"/>
      <c r="M20" s="151"/>
      <c r="N20" s="151"/>
      <c r="O20" s="151"/>
      <c r="P20" s="151"/>
      <c r="Q20" s="35">
        <f t="shared" si="1"/>
        <v>0</v>
      </c>
      <c r="R20" s="101"/>
      <c r="S20" s="103" t="str">
        <f t="shared" ca="1" si="4"/>
        <v>-</v>
      </c>
      <c r="T20" s="106"/>
      <c r="U20" s="101"/>
      <c r="V20" s="103" t="str">
        <f t="shared" ca="1" si="5"/>
        <v>-</v>
      </c>
      <c r="W20" s="150"/>
      <c r="X20" s="151"/>
      <c r="Y20" s="151"/>
      <c r="Z20" s="151"/>
      <c r="AA20" s="151"/>
      <c r="AB20" s="151"/>
      <c r="AC20" s="151"/>
      <c r="AD20" s="151"/>
      <c r="AE20" s="151"/>
      <c r="AF20" s="151"/>
      <c r="AG20" s="35">
        <f t="shared" si="2"/>
        <v>0</v>
      </c>
      <c r="AH20" s="101"/>
      <c r="AI20" s="103" t="str">
        <f t="shared" ca="1" si="6"/>
        <v>-</v>
      </c>
      <c r="AJ20" s="150"/>
      <c r="AK20" s="151"/>
      <c r="AL20" s="151"/>
      <c r="AM20" s="151"/>
      <c r="AN20" s="151"/>
      <c r="AO20" s="151"/>
      <c r="AP20" s="151"/>
      <c r="AQ20" s="151"/>
      <c r="AR20" s="151"/>
      <c r="AS20" s="151"/>
      <c r="AT20" s="35">
        <f t="shared" si="3"/>
        <v>0</v>
      </c>
      <c r="AU20" s="103" t="str">
        <f t="shared" si="7"/>
        <v>OK</v>
      </c>
    </row>
    <row r="21" spans="1:47" s="112" customFormat="1" ht="14.25">
      <c r="A21" s="298"/>
      <c r="B21" s="300"/>
      <c r="C21" s="302"/>
      <c r="D21" s="104" t="s">
        <v>104</v>
      </c>
      <c r="E21" s="101"/>
      <c r="F21" s="103" t="s">
        <v>105</v>
      </c>
      <c r="G21" s="34"/>
      <c r="H21" s="34"/>
      <c r="I21" s="34"/>
      <c r="J21" s="34"/>
      <c r="K21" s="34"/>
      <c r="L21" s="34"/>
      <c r="M21" s="34"/>
      <c r="N21" s="34"/>
      <c r="O21" s="34"/>
      <c r="P21" s="34"/>
      <c r="Q21" s="35">
        <f t="shared" si="1"/>
        <v>0</v>
      </c>
      <c r="R21" s="101"/>
      <c r="S21" s="103" t="str">
        <f t="shared" ca="1" si="4"/>
        <v>-</v>
      </c>
      <c r="T21" s="34"/>
      <c r="U21" s="101"/>
      <c r="V21" s="103" t="str">
        <f t="shared" ca="1" si="5"/>
        <v>-</v>
      </c>
      <c r="W21" s="34"/>
      <c r="X21" s="34"/>
      <c r="Y21" s="34"/>
      <c r="Z21" s="34"/>
      <c r="AA21" s="34"/>
      <c r="AB21" s="34"/>
      <c r="AC21" s="34"/>
      <c r="AD21" s="34"/>
      <c r="AE21" s="34"/>
      <c r="AF21" s="34"/>
      <c r="AG21" s="35">
        <f t="shared" si="2"/>
        <v>0</v>
      </c>
      <c r="AH21" s="101"/>
      <c r="AI21" s="103" t="str">
        <f t="shared" ca="1" si="6"/>
        <v>-</v>
      </c>
      <c r="AJ21" s="34"/>
      <c r="AK21" s="34"/>
      <c r="AL21" s="34"/>
      <c r="AM21" s="34"/>
      <c r="AN21" s="34"/>
      <c r="AO21" s="34"/>
      <c r="AP21" s="34"/>
      <c r="AQ21" s="34"/>
      <c r="AR21" s="34"/>
      <c r="AS21" s="34"/>
      <c r="AT21" s="35">
        <f t="shared" si="3"/>
        <v>0</v>
      </c>
      <c r="AU21" s="103" t="str">
        <f t="shared" si="7"/>
        <v>OK</v>
      </c>
    </row>
    <row r="22" spans="1:47" s="112" customFormat="1" ht="14.25">
      <c r="A22" s="298"/>
      <c r="B22" s="300"/>
      <c r="C22" s="302"/>
      <c r="D22" s="104" t="s">
        <v>113</v>
      </c>
      <c r="E22" s="101"/>
      <c r="F22" s="103" t="s">
        <v>105</v>
      </c>
      <c r="G22" s="150"/>
      <c r="H22" s="151"/>
      <c r="I22" s="151"/>
      <c r="J22" s="151"/>
      <c r="K22" s="151"/>
      <c r="L22" s="151"/>
      <c r="M22" s="151"/>
      <c r="N22" s="151"/>
      <c r="O22" s="151"/>
      <c r="P22" s="151"/>
      <c r="Q22" s="35">
        <f t="shared" si="1"/>
        <v>0</v>
      </c>
      <c r="R22" s="101"/>
      <c r="S22" s="103" t="str">
        <f t="shared" ca="1" si="4"/>
        <v>-</v>
      </c>
      <c r="T22" s="106"/>
      <c r="U22" s="101"/>
      <c r="V22" s="103" t="str">
        <f t="shared" ca="1" si="5"/>
        <v>-</v>
      </c>
      <c r="W22" s="150"/>
      <c r="X22" s="151"/>
      <c r="Y22" s="151"/>
      <c r="Z22" s="151"/>
      <c r="AA22" s="151"/>
      <c r="AB22" s="151"/>
      <c r="AC22" s="151"/>
      <c r="AD22" s="151"/>
      <c r="AE22" s="151"/>
      <c r="AF22" s="151"/>
      <c r="AG22" s="35">
        <f t="shared" si="2"/>
        <v>0</v>
      </c>
      <c r="AH22" s="101"/>
      <c r="AI22" s="103" t="str">
        <f t="shared" ca="1" si="6"/>
        <v>-</v>
      </c>
      <c r="AJ22" s="150"/>
      <c r="AK22" s="151"/>
      <c r="AL22" s="151"/>
      <c r="AM22" s="151"/>
      <c r="AN22" s="151"/>
      <c r="AO22" s="151"/>
      <c r="AP22" s="151"/>
      <c r="AQ22" s="151"/>
      <c r="AR22" s="151"/>
      <c r="AS22" s="151"/>
      <c r="AT22" s="35">
        <f t="shared" si="3"/>
        <v>0</v>
      </c>
      <c r="AU22" s="103" t="str">
        <f t="shared" si="7"/>
        <v>OK</v>
      </c>
    </row>
    <row r="23" spans="1:47" s="112" customFormat="1" ht="14.25">
      <c r="A23" s="298"/>
      <c r="B23" s="300"/>
      <c r="C23" s="302"/>
      <c r="D23" s="104" t="s">
        <v>389</v>
      </c>
      <c r="E23" s="101"/>
      <c r="F23" s="103" t="s">
        <v>105</v>
      </c>
      <c r="G23" s="150"/>
      <c r="H23" s="151"/>
      <c r="I23" s="151"/>
      <c r="J23" s="151"/>
      <c r="K23" s="151"/>
      <c r="L23" s="151"/>
      <c r="M23" s="151"/>
      <c r="N23" s="151"/>
      <c r="O23" s="151"/>
      <c r="P23" s="151"/>
      <c r="Q23" s="35">
        <f t="shared" si="1"/>
        <v>0</v>
      </c>
      <c r="R23" s="101"/>
      <c r="S23" s="103" t="str">
        <f t="shared" ca="1" si="4"/>
        <v>-</v>
      </c>
      <c r="T23" s="106"/>
      <c r="U23" s="101"/>
      <c r="V23" s="103" t="str">
        <f t="shared" ca="1" si="5"/>
        <v>-</v>
      </c>
      <c r="W23" s="150"/>
      <c r="X23" s="151"/>
      <c r="Y23" s="151"/>
      <c r="Z23" s="151"/>
      <c r="AA23" s="151"/>
      <c r="AB23" s="151"/>
      <c r="AC23" s="151"/>
      <c r="AD23" s="151"/>
      <c r="AE23" s="151"/>
      <c r="AF23" s="151"/>
      <c r="AG23" s="35">
        <f t="shared" si="2"/>
        <v>0</v>
      </c>
      <c r="AH23" s="101"/>
      <c r="AI23" s="103" t="str">
        <f t="shared" ca="1" si="6"/>
        <v>-</v>
      </c>
      <c r="AJ23" s="150"/>
      <c r="AK23" s="151"/>
      <c r="AL23" s="151"/>
      <c r="AM23" s="151"/>
      <c r="AN23" s="151"/>
      <c r="AO23" s="151"/>
      <c r="AP23" s="151"/>
      <c r="AQ23" s="151"/>
      <c r="AR23" s="151"/>
      <c r="AS23" s="151"/>
      <c r="AT23" s="35">
        <f t="shared" si="3"/>
        <v>0</v>
      </c>
      <c r="AU23" s="103" t="str">
        <f t="shared" si="7"/>
        <v>OK</v>
      </c>
    </row>
    <row r="24" spans="1:47" s="112" customFormat="1" ht="14.25">
      <c r="A24" s="298"/>
      <c r="B24" s="300"/>
      <c r="C24" s="302"/>
      <c r="D24" s="104" t="s">
        <v>112</v>
      </c>
      <c r="E24" s="101"/>
      <c r="F24" s="103" t="s">
        <v>105</v>
      </c>
      <c r="G24" s="150"/>
      <c r="H24" s="151"/>
      <c r="I24" s="151"/>
      <c r="J24" s="151"/>
      <c r="K24" s="151"/>
      <c r="L24" s="151"/>
      <c r="M24" s="151"/>
      <c r="N24" s="151"/>
      <c r="O24" s="151"/>
      <c r="P24" s="151"/>
      <c r="Q24" s="35">
        <f t="shared" si="1"/>
        <v>0</v>
      </c>
      <c r="R24" s="101"/>
      <c r="S24" s="103" t="str">
        <f t="shared" ca="1" si="4"/>
        <v>-</v>
      </c>
      <c r="T24" s="106"/>
      <c r="U24" s="101"/>
      <c r="V24" s="103" t="str">
        <f t="shared" ca="1" si="5"/>
        <v>-</v>
      </c>
      <c r="W24" s="150"/>
      <c r="X24" s="151"/>
      <c r="Y24" s="151"/>
      <c r="Z24" s="151"/>
      <c r="AA24" s="151"/>
      <c r="AB24" s="151"/>
      <c r="AC24" s="151"/>
      <c r="AD24" s="151"/>
      <c r="AE24" s="151"/>
      <c r="AF24" s="151"/>
      <c r="AG24" s="35">
        <f t="shared" si="2"/>
        <v>0</v>
      </c>
      <c r="AH24" s="101"/>
      <c r="AI24" s="103" t="str">
        <f t="shared" ca="1" si="6"/>
        <v>-</v>
      </c>
      <c r="AJ24" s="150"/>
      <c r="AK24" s="151"/>
      <c r="AL24" s="151"/>
      <c r="AM24" s="151"/>
      <c r="AN24" s="151"/>
      <c r="AO24" s="151"/>
      <c r="AP24" s="151"/>
      <c r="AQ24" s="151"/>
      <c r="AR24" s="151"/>
      <c r="AS24" s="151"/>
      <c r="AT24" s="35">
        <f t="shared" si="3"/>
        <v>0</v>
      </c>
      <c r="AU24" s="103" t="str">
        <f t="shared" si="7"/>
        <v>OK</v>
      </c>
    </row>
    <row r="25" spans="1:47" s="112" customFormat="1" ht="14.25">
      <c r="A25" s="298"/>
      <c r="B25" s="300"/>
      <c r="C25" s="302"/>
      <c r="D25" s="104" t="s">
        <v>111</v>
      </c>
      <c r="E25" s="101"/>
      <c r="F25" s="103" t="s">
        <v>105</v>
      </c>
      <c r="G25" s="150"/>
      <c r="H25" s="151"/>
      <c r="I25" s="151"/>
      <c r="J25" s="151"/>
      <c r="K25" s="151"/>
      <c r="L25" s="151"/>
      <c r="M25" s="151"/>
      <c r="N25" s="151"/>
      <c r="O25" s="151"/>
      <c r="P25" s="151"/>
      <c r="Q25" s="35">
        <f t="shared" si="1"/>
        <v>0</v>
      </c>
      <c r="R25" s="101"/>
      <c r="S25" s="103" t="str">
        <f t="shared" ca="1" si="4"/>
        <v>-</v>
      </c>
      <c r="T25" s="106"/>
      <c r="U25" s="101"/>
      <c r="V25" s="103" t="str">
        <f t="shared" ca="1" si="5"/>
        <v>-</v>
      </c>
      <c r="W25" s="150"/>
      <c r="X25" s="151"/>
      <c r="Y25" s="151"/>
      <c r="Z25" s="151"/>
      <c r="AA25" s="151"/>
      <c r="AB25" s="151"/>
      <c r="AC25" s="151"/>
      <c r="AD25" s="151"/>
      <c r="AE25" s="151"/>
      <c r="AF25" s="151"/>
      <c r="AG25" s="35">
        <f t="shared" si="2"/>
        <v>0</v>
      </c>
      <c r="AH25" s="101"/>
      <c r="AI25" s="103" t="str">
        <f t="shared" ca="1" si="6"/>
        <v>-</v>
      </c>
      <c r="AJ25" s="150"/>
      <c r="AK25" s="151"/>
      <c r="AL25" s="151"/>
      <c r="AM25" s="151"/>
      <c r="AN25" s="151"/>
      <c r="AO25" s="151"/>
      <c r="AP25" s="151"/>
      <c r="AQ25" s="151"/>
      <c r="AR25" s="151"/>
      <c r="AS25" s="151"/>
      <c r="AT25" s="35">
        <f t="shared" si="3"/>
        <v>0</v>
      </c>
      <c r="AU25" s="103" t="str">
        <f t="shared" si="7"/>
        <v>OK</v>
      </c>
    </row>
    <row r="26" spans="1:47" s="112" customFormat="1" ht="14.25">
      <c r="A26" s="298"/>
      <c r="B26" s="300"/>
      <c r="C26" s="302"/>
      <c r="D26" s="104" t="s">
        <v>390</v>
      </c>
      <c r="E26" s="101"/>
      <c r="F26" s="103" t="s">
        <v>105</v>
      </c>
      <c r="G26" s="150"/>
      <c r="H26" s="151"/>
      <c r="I26" s="151"/>
      <c r="J26" s="151"/>
      <c r="K26" s="151"/>
      <c r="L26" s="151"/>
      <c r="M26" s="151"/>
      <c r="N26" s="151"/>
      <c r="O26" s="151"/>
      <c r="P26" s="151"/>
      <c r="Q26" s="35">
        <f t="shared" si="1"/>
        <v>0</v>
      </c>
      <c r="R26" s="101"/>
      <c r="S26" s="103" t="str">
        <f t="shared" ca="1" si="4"/>
        <v>-</v>
      </c>
      <c r="T26" s="106"/>
      <c r="U26" s="101"/>
      <c r="V26" s="103" t="str">
        <f t="shared" ca="1" si="5"/>
        <v>-</v>
      </c>
      <c r="W26" s="150"/>
      <c r="X26" s="151"/>
      <c r="Y26" s="151"/>
      <c r="Z26" s="151"/>
      <c r="AA26" s="151"/>
      <c r="AB26" s="151"/>
      <c r="AC26" s="151"/>
      <c r="AD26" s="151"/>
      <c r="AE26" s="151"/>
      <c r="AF26" s="151"/>
      <c r="AG26" s="35">
        <f t="shared" si="2"/>
        <v>0</v>
      </c>
      <c r="AH26" s="101"/>
      <c r="AI26" s="103" t="str">
        <f t="shared" ca="1" si="6"/>
        <v>-</v>
      </c>
      <c r="AJ26" s="150"/>
      <c r="AK26" s="151"/>
      <c r="AL26" s="151"/>
      <c r="AM26" s="151"/>
      <c r="AN26" s="151"/>
      <c r="AO26" s="151"/>
      <c r="AP26" s="151"/>
      <c r="AQ26" s="151"/>
      <c r="AR26" s="151"/>
      <c r="AS26" s="151"/>
      <c r="AT26" s="35">
        <f t="shared" si="3"/>
        <v>0</v>
      </c>
      <c r="AU26" s="103" t="str">
        <f t="shared" si="7"/>
        <v>OK</v>
      </c>
    </row>
    <row r="27" spans="1:47" s="112" customFormat="1" ht="14.25">
      <c r="A27" s="298"/>
      <c r="B27" s="300"/>
      <c r="C27" s="302"/>
      <c r="D27" s="104" t="s">
        <v>110</v>
      </c>
      <c r="E27" s="101"/>
      <c r="F27" s="103" t="s">
        <v>105</v>
      </c>
      <c r="G27" s="150"/>
      <c r="H27" s="151"/>
      <c r="I27" s="151"/>
      <c r="J27" s="151"/>
      <c r="K27" s="151"/>
      <c r="L27" s="151"/>
      <c r="M27" s="151"/>
      <c r="N27" s="151"/>
      <c r="O27" s="151"/>
      <c r="P27" s="151"/>
      <c r="Q27" s="35">
        <f t="shared" si="1"/>
        <v>0</v>
      </c>
      <c r="R27" s="101"/>
      <c r="S27" s="103" t="str">
        <f t="shared" ca="1" si="4"/>
        <v>-</v>
      </c>
      <c r="T27" s="106"/>
      <c r="U27" s="101"/>
      <c r="V27" s="103" t="str">
        <f t="shared" ca="1" si="5"/>
        <v>-</v>
      </c>
      <c r="W27" s="150"/>
      <c r="X27" s="151"/>
      <c r="Y27" s="151"/>
      <c r="Z27" s="151"/>
      <c r="AA27" s="151"/>
      <c r="AB27" s="151"/>
      <c r="AC27" s="151"/>
      <c r="AD27" s="151"/>
      <c r="AE27" s="151"/>
      <c r="AF27" s="151"/>
      <c r="AG27" s="35">
        <f t="shared" si="2"/>
        <v>0</v>
      </c>
      <c r="AH27" s="101"/>
      <c r="AI27" s="103" t="str">
        <f t="shared" ca="1" si="6"/>
        <v>-</v>
      </c>
      <c r="AJ27" s="150"/>
      <c r="AK27" s="151"/>
      <c r="AL27" s="151"/>
      <c r="AM27" s="151"/>
      <c r="AN27" s="151"/>
      <c r="AO27" s="151"/>
      <c r="AP27" s="151"/>
      <c r="AQ27" s="151"/>
      <c r="AR27" s="151"/>
      <c r="AS27" s="151"/>
      <c r="AT27" s="35">
        <f t="shared" si="3"/>
        <v>0</v>
      </c>
      <c r="AU27" s="103" t="str">
        <f t="shared" si="7"/>
        <v>OK</v>
      </c>
    </row>
    <row r="28" spans="1:47" s="112" customFormat="1" ht="14.25">
      <c r="A28" s="298"/>
      <c r="B28" s="300"/>
      <c r="C28" s="302"/>
      <c r="D28" s="104" t="str">
        <f>'N1.1_Intervention_Definitions'!A17</f>
        <v>Indirect Intervention</v>
      </c>
      <c r="E28" s="101"/>
      <c r="F28" s="103" t="s">
        <v>105</v>
      </c>
      <c r="G28" s="150"/>
      <c r="H28" s="151"/>
      <c r="I28" s="151"/>
      <c r="J28" s="151"/>
      <c r="K28" s="151"/>
      <c r="L28" s="151"/>
      <c r="M28" s="151"/>
      <c r="N28" s="151"/>
      <c r="O28" s="151"/>
      <c r="P28" s="151"/>
      <c r="Q28" s="35">
        <f t="shared" si="1"/>
        <v>0</v>
      </c>
      <c r="R28" s="101"/>
      <c r="S28" s="103" t="str">
        <f t="shared" ca="1" si="4"/>
        <v>-</v>
      </c>
      <c r="T28" s="106"/>
      <c r="U28" s="101"/>
      <c r="V28" s="103" t="str">
        <f t="shared" ca="1" si="5"/>
        <v>-</v>
      </c>
      <c r="W28" s="150"/>
      <c r="X28" s="151"/>
      <c r="Y28" s="151"/>
      <c r="Z28" s="151"/>
      <c r="AA28" s="151"/>
      <c r="AB28" s="151"/>
      <c r="AC28" s="151"/>
      <c r="AD28" s="151"/>
      <c r="AE28" s="151"/>
      <c r="AF28" s="151"/>
      <c r="AG28" s="35">
        <f t="shared" si="2"/>
        <v>0</v>
      </c>
      <c r="AH28" s="101"/>
      <c r="AI28" s="103" t="str">
        <f t="shared" ca="1" si="6"/>
        <v>-</v>
      </c>
      <c r="AJ28" s="150"/>
      <c r="AK28" s="151"/>
      <c r="AL28" s="151"/>
      <c r="AM28" s="151"/>
      <c r="AN28" s="151"/>
      <c r="AO28" s="151"/>
      <c r="AP28" s="151"/>
      <c r="AQ28" s="151"/>
      <c r="AR28" s="151"/>
      <c r="AS28" s="151"/>
      <c r="AT28" s="35">
        <f t="shared" si="3"/>
        <v>0</v>
      </c>
      <c r="AU28" s="103" t="str">
        <f t="shared" si="7"/>
        <v>OK</v>
      </c>
    </row>
    <row r="29" spans="1:47" s="112" customFormat="1" ht="14.25">
      <c r="A29" s="298"/>
      <c r="B29" s="300"/>
      <c r="C29" s="302"/>
      <c r="D29" s="104" t="s">
        <v>109</v>
      </c>
      <c r="E29" s="101"/>
      <c r="F29" s="103" t="s">
        <v>105</v>
      </c>
      <c r="G29" s="34"/>
      <c r="H29" s="34"/>
      <c r="I29" s="34"/>
      <c r="J29" s="34"/>
      <c r="K29" s="34"/>
      <c r="L29" s="34"/>
      <c r="M29" s="34"/>
      <c r="N29" s="34"/>
      <c r="O29" s="34"/>
      <c r="P29" s="34"/>
      <c r="Q29" s="35">
        <f t="shared" si="1"/>
        <v>0</v>
      </c>
      <c r="R29" s="101"/>
      <c r="S29" s="103" t="str">
        <f t="shared" ca="1" si="4"/>
        <v>-</v>
      </c>
      <c r="T29" s="34"/>
      <c r="U29" s="101"/>
      <c r="V29" s="103" t="str">
        <f t="shared" ca="1" si="5"/>
        <v>-</v>
      </c>
      <c r="W29" s="34"/>
      <c r="X29" s="34"/>
      <c r="Y29" s="34"/>
      <c r="Z29" s="34"/>
      <c r="AA29" s="34"/>
      <c r="AB29" s="34"/>
      <c r="AC29" s="34"/>
      <c r="AD29" s="34"/>
      <c r="AE29" s="34"/>
      <c r="AF29" s="34"/>
      <c r="AG29" s="35">
        <f t="shared" si="2"/>
        <v>0</v>
      </c>
      <c r="AH29" s="101"/>
      <c r="AI29" s="103" t="str">
        <f t="shared" ca="1" si="6"/>
        <v>-</v>
      </c>
      <c r="AJ29" s="34"/>
      <c r="AK29" s="34"/>
      <c r="AL29" s="34"/>
      <c r="AM29" s="34"/>
      <c r="AN29" s="34"/>
      <c r="AO29" s="34"/>
      <c r="AP29" s="34"/>
      <c r="AQ29" s="34"/>
      <c r="AR29" s="34"/>
      <c r="AS29" s="34"/>
      <c r="AT29" s="35">
        <f t="shared" si="3"/>
        <v>0</v>
      </c>
      <c r="AU29" s="103" t="str">
        <f t="shared" si="7"/>
        <v>OK</v>
      </c>
    </row>
    <row r="30" spans="1:47" s="112" customFormat="1" ht="14.25">
      <c r="A30" s="298"/>
      <c r="B30" s="300"/>
      <c r="C30" s="302"/>
      <c r="D30" s="104" t="s">
        <v>108</v>
      </c>
      <c r="E30" s="101"/>
      <c r="F30" s="103" t="s">
        <v>105</v>
      </c>
      <c r="G30" s="34"/>
      <c r="H30" s="34"/>
      <c r="I30" s="34"/>
      <c r="J30" s="34"/>
      <c r="K30" s="34"/>
      <c r="L30" s="34"/>
      <c r="M30" s="34"/>
      <c r="N30" s="34"/>
      <c r="O30" s="34"/>
      <c r="P30" s="34"/>
      <c r="Q30" s="35">
        <f t="shared" si="1"/>
        <v>0</v>
      </c>
      <c r="R30" s="101"/>
      <c r="S30" s="103" t="str">
        <f t="shared" ca="1" si="4"/>
        <v>-</v>
      </c>
      <c r="T30" s="34"/>
      <c r="U30" s="101"/>
      <c r="V30" s="103" t="str">
        <f t="shared" ca="1" si="5"/>
        <v>-</v>
      </c>
      <c r="W30" s="34"/>
      <c r="X30" s="34"/>
      <c r="Y30" s="34"/>
      <c r="Z30" s="34"/>
      <c r="AA30" s="34"/>
      <c r="AB30" s="34"/>
      <c r="AC30" s="34"/>
      <c r="AD30" s="34"/>
      <c r="AE30" s="34"/>
      <c r="AF30" s="34"/>
      <c r="AG30" s="35">
        <f t="shared" si="2"/>
        <v>0</v>
      </c>
      <c r="AH30" s="101"/>
      <c r="AI30" s="103" t="str">
        <f t="shared" ca="1" si="6"/>
        <v>-</v>
      </c>
      <c r="AJ30" s="34"/>
      <c r="AK30" s="34"/>
      <c r="AL30" s="34"/>
      <c r="AM30" s="34"/>
      <c r="AN30" s="34"/>
      <c r="AO30" s="34"/>
      <c r="AP30" s="34"/>
      <c r="AQ30" s="34"/>
      <c r="AR30" s="34"/>
      <c r="AS30" s="34"/>
      <c r="AT30" s="35">
        <f t="shared" si="3"/>
        <v>0</v>
      </c>
      <c r="AU30" s="103" t="str">
        <f t="shared" si="7"/>
        <v>OK</v>
      </c>
    </row>
    <row r="31" spans="1:47" s="112" customFormat="1" ht="14.25">
      <c r="A31" s="298"/>
      <c r="B31" s="300"/>
      <c r="C31" s="302"/>
      <c r="D31" s="104" t="s">
        <v>58</v>
      </c>
      <c r="E31" s="101"/>
      <c r="F31" s="103" t="s">
        <v>105</v>
      </c>
      <c r="G31" s="34"/>
      <c r="H31" s="34"/>
      <c r="I31" s="34"/>
      <c r="J31" s="34"/>
      <c r="K31" s="34"/>
      <c r="L31" s="34"/>
      <c r="M31" s="34"/>
      <c r="N31" s="34"/>
      <c r="O31" s="34"/>
      <c r="P31" s="34"/>
      <c r="Q31" s="35">
        <f t="shared" si="1"/>
        <v>0</v>
      </c>
      <c r="R31" s="101"/>
      <c r="S31" s="103" t="str">
        <f t="shared" ca="1" si="4"/>
        <v>-</v>
      </c>
      <c r="T31" s="34"/>
      <c r="U31" s="101"/>
      <c r="V31" s="103" t="str">
        <f t="shared" ca="1" si="5"/>
        <v>-</v>
      </c>
      <c r="W31" s="34"/>
      <c r="X31" s="34"/>
      <c r="Y31" s="34"/>
      <c r="Z31" s="34"/>
      <c r="AA31" s="34"/>
      <c r="AB31" s="34"/>
      <c r="AC31" s="34"/>
      <c r="AD31" s="34"/>
      <c r="AE31" s="34"/>
      <c r="AF31" s="34"/>
      <c r="AG31" s="35">
        <f t="shared" si="2"/>
        <v>0</v>
      </c>
      <c r="AH31" s="101"/>
      <c r="AI31" s="103" t="str">
        <f t="shared" ca="1" si="6"/>
        <v>-</v>
      </c>
      <c r="AJ31" s="34"/>
      <c r="AK31" s="34"/>
      <c r="AL31" s="34"/>
      <c r="AM31" s="34"/>
      <c r="AN31" s="34"/>
      <c r="AO31" s="34"/>
      <c r="AP31" s="34"/>
      <c r="AQ31" s="34"/>
      <c r="AR31" s="34"/>
      <c r="AS31" s="34"/>
      <c r="AT31" s="35">
        <f t="shared" si="3"/>
        <v>0</v>
      </c>
      <c r="AU31" s="103" t="str">
        <f t="shared" si="7"/>
        <v>OK</v>
      </c>
    </row>
    <row r="32" spans="1:47" s="112" customFormat="1" ht="14.25">
      <c r="A32" s="298"/>
      <c r="B32" s="300"/>
      <c r="C32" s="302"/>
      <c r="D32" s="104" t="s">
        <v>107</v>
      </c>
      <c r="E32" s="101"/>
      <c r="F32" s="103" t="s">
        <v>105</v>
      </c>
      <c r="G32" s="34"/>
      <c r="H32" s="34"/>
      <c r="I32" s="34"/>
      <c r="J32" s="34"/>
      <c r="K32" s="34"/>
      <c r="L32" s="34"/>
      <c r="M32" s="34"/>
      <c r="N32" s="34"/>
      <c r="O32" s="34"/>
      <c r="P32" s="34"/>
      <c r="Q32" s="35">
        <f t="shared" si="1"/>
        <v>0</v>
      </c>
      <c r="R32" s="101"/>
      <c r="S32" s="103" t="str">
        <f t="shared" ca="1" si="4"/>
        <v>-</v>
      </c>
      <c r="T32" s="34"/>
      <c r="U32" s="101"/>
      <c r="V32" s="103" t="str">
        <f t="shared" ca="1" si="5"/>
        <v>-</v>
      </c>
      <c r="W32" s="34"/>
      <c r="X32" s="34"/>
      <c r="Y32" s="34"/>
      <c r="Z32" s="34"/>
      <c r="AA32" s="34"/>
      <c r="AB32" s="34"/>
      <c r="AC32" s="34"/>
      <c r="AD32" s="34"/>
      <c r="AE32" s="34"/>
      <c r="AF32" s="34"/>
      <c r="AG32" s="35">
        <f t="shared" si="2"/>
        <v>0</v>
      </c>
      <c r="AH32" s="101"/>
      <c r="AI32" s="103" t="str">
        <f t="shared" ca="1" si="6"/>
        <v>-</v>
      </c>
      <c r="AJ32" s="34"/>
      <c r="AK32" s="34"/>
      <c r="AL32" s="34"/>
      <c r="AM32" s="34"/>
      <c r="AN32" s="34"/>
      <c r="AO32" s="34"/>
      <c r="AP32" s="34"/>
      <c r="AQ32" s="34"/>
      <c r="AR32" s="34"/>
      <c r="AS32" s="34"/>
      <c r="AT32" s="35">
        <f t="shared" si="3"/>
        <v>0</v>
      </c>
      <c r="AU32" s="103" t="str">
        <f t="shared" si="7"/>
        <v>OK</v>
      </c>
    </row>
    <row r="33" spans="1:47" s="112" customFormat="1" ht="14.25">
      <c r="A33" s="298"/>
      <c r="B33" s="300"/>
      <c r="C33" s="302"/>
      <c r="D33" s="104" t="s">
        <v>106</v>
      </c>
      <c r="E33" s="101"/>
      <c r="F33" s="103" t="s">
        <v>105</v>
      </c>
      <c r="G33" s="150"/>
      <c r="H33" s="151"/>
      <c r="I33" s="151"/>
      <c r="J33" s="151"/>
      <c r="K33" s="151"/>
      <c r="L33" s="151"/>
      <c r="M33" s="151"/>
      <c r="N33" s="151"/>
      <c r="O33" s="151"/>
      <c r="P33" s="151"/>
      <c r="Q33" s="35">
        <f t="shared" si="1"/>
        <v>0</v>
      </c>
      <c r="R33" s="101"/>
      <c r="S33" s="103" t="str">
        <f t="shared" ca="1" si="4"/>
        <v>-</v>
      </c>
      <c r="T33" s="106"/>
      <c r="U33" s="101"/>
      <c r="V33" s="103" t="str">
        <f t="shared" ca="1" si="5"/>
        <v>-</v>
      </c>
      <c r="W33" s="150"/>
      <c r="X33" s="151"/>
      <c r="Y33" s="151"/>
      <c r="Z33" s="151"/>
      <c r="AA33" s="151"/>
      <c r="AB33" s="151"/>
      <c r="AC33" s="151"/>
      <c r="AD33" s="151"/>
      <c r="AE33" s="151"/>
      <c r="AF33" s="151"/>
      <c r="AG33" s="35">
        <f t="shared" si="2"/>
        <v>0</v>
      </c>
      <c r="AH33" s="101"/>
      <c r="AI33" s="103" t="str">
        <f t="shared" ca="1" si="6"/>
        <v>-</v>
      </c>
      <c r="AJ33" s="150"/>
      <c r="AK33" s="151"/>
      <c r="AL33" s="151"/>
      <c r="AM33" s="151"/>
      <c r="AN33" s="151"/>
      <c r="AO33" s="151"/>
      <c r="AP33" s="151"/>
      <c r="AQ33" s="151"/>
      <c r="AR33" s="151"/>
      <c r="AS33" s="151"/>
      <c r="AT33" s="35">
        <f t="shared" si="3"/>
        <v>0</v>
      </c>
      <c r="AU33" s="103" t="str">
        <f t="shared" si="7"/>
        <v>OK</v>
      </c>
    </row>
    <row r="34" spans="1:47" s="112" customFormat="1" ht="14.25">
      <c r="A34" s="298"/>
      <c r="B34" s="301"/>
      <c r="C34" s="105" t="s">
        <v>393</v>
      </c>
      <c r="D34" s="104"/>
      <c r="E34" s="101"/>
      <c r="F34" s="103" t="s">
        <v>105</v>
      </c>
      <c r="G34" s="35">
        <f t="shared" ref="G34:P34" si="8">SUM(G16:G33)</f>
        <v>0</v>
      </c>
      <c r="H34" s="35">
        <f t="shared" si="8"/>
        <v>0</v>
      </c>
      <c r="I34" s="35">
        <f t="shared" si="8"/>
        <v>0</v>
      </c>
      <c r="J34" s="35">
        <f t="shared" si="8"/>
        <v>0</v>
      </c>
      <c r="K34" s="35">
        <f t="shared" si="8"/>
        <v>0</v>
      </c>
      <c r="L34" s="35">
        <f t="shared" si="8"/>
        <v>0</v>
      </c>
      <c r="M34" s="35">
        <f t="shared" si="8"/>
        <v>0</v>
      </c>
      <c r="N34" s="35">
        <f t="shared" si="8"/>
        <v>0</v>
      </c>
      <c r="O34" s="35">
        <f t="shared" si="8"/>
        <v>0</v>
      </c>
      <c r="P34" s="35">
        <f t="shared" si="8"/>
        <v>0</v>
      </c>
      <c r="Q34" s="94">
        <f t="shared" si="1"/>
        <v>0</v>
      </c>
      <c r="R34" s="101"/>
      <c r="S34" s="103" t="str">
        <f t="shared" ca="1" si="4"/>
        <v>-</v>
      </c>
      <c r="T34" s="103"/>
      <c r="U34" s="101"/>
      <c r="V34" s="103" t="str">
        <f t="shared" ca="1" si="5"/>
        <v>-</v>
      </c>
      <c r="W34" s="35">
        <f t="shared" ref="W34:AF34" si="9">SUM(W16:W33)</f>
        <v>0</v>
      </c>
      <c r="X34" s="35">
        <f t="shared" si="9"/>
        <v>0</v>
      </c>
      <c r="Y34" s="35">
        <f t="shared" si="9"/>
        <v>0</v>
      </c>
      <c r="Z34" s="35">
        <f t="shared" si="9"/>
        <v>0</v>
      </c>
      <c r="AA34" s="35">
        <f t="shared" si="9"/>
        <v>0</v>
      </c>
      <c r="AB34" s="35">
        <f t="shared" si="9"/>
        <v>0</v>
      </c>
      <c r="AC34" s="35">
        <f t="shared" si="9"/>
        <v>0</v>
      </c>
      <c r="AD34" s="35">
        <f t="shared" si="9"/>
        <v>0</v>
      </c>
      <c r="AE34" s="35">
        <f t="shared" si="9"/>
        <v>0</v>
      </c>
      <c r="AF34" s="35">
        <f t="shared" si="9"/>
        <v>0</v>
      </c>
      <c r="AG34" s="94">
        <f>SUM(W34:AF34)</f>
        <v>0</v>
      </c>
      <c r="AH34" s="101"/>
      <c r="AI34" s="103" t="str">
        <f t="shared" ca="1" si="6"/>
        <v>-</v>
      </c>
      <c r="AJ34" s="35">
        <f t="shared" ref="AJ34:AS34" si="10">SUM(AJ16:AJ33)</f>
        <v>0</v>
      </c>
      <c r="AK34" s="35">
        <f t="shared" si="10"/>
        <v>0</v>
      </c>
      <c r="AL34" s="35">
        <f t="shared" si="10"/>
        <v>0</v>
      </c>
      <c r="AM34" s="35">
        <f t="shared" si="10"/>
        <v>0</v>
      </c>
      <c r="AN34" s="35">
        <f t="shared" si="10"/>
        <v>0</v>
      </c>
      <c r="AO34" s="35">
        <f t="shared" si="10"/>
        <v>0</v>
      </c>
      <c r="AP34" s="35">
        <f t="shared" si="10"/>
        <v>0</v>
      </c>
      <c r="AQ34" s="35">
        <f t="shared" si="10"/>
        <v>0</v>
      </c>
      <c r="AR34" s="35">
        <f t="shared" si="10"/>
        <v>0</v>
      </c>
      <c r="AS34" s="35">
        <f t="shared" si="10"/>
        <v>0</v>
      </c>
      <c r="AT34" s="94">
        <f>SUM(AJ34:AS34)</f>
        <v>0</v>
      </c>
      <c r="AU34" s="103" t="str">
        <f t="shared" si="7"/>
        <v>OK</v>
      </c>
    </row>
    <row r="35" spans="1:47" ht="15" thickBot="1">
      <c r="A35" s="299" t="s">
        <v>25</v>
      </c>
      <c r="B35" s="299" t="s">
        <v>385</v>
      </c>
      <c r="C35" s="111"/>
      <c r="D35" s="104"/>
      <c r="F35" s="110" t="s">
        <v>53</v>
      </c>
      <c r="G35" s="109" t="s">
        <v>14</v>
      </c>
      <c r="H35" s="21" t="s">
        <v>15</v>
      </c>
      <c r="I35" s="22" t="s">
        <v>16</v>
      </c>
      <c r="J35" s="23" t="s">
        <v>17</v>
      </c>
      <c r="K35" s="24" t="s">
        <v>18</v>
      </c>
      <c r="L35" s="25" t="s">
        <v>19</v>
      </c>
      <c r="M35" s="26" t="s">
        <v>20</v>
      </c>
      <c r="N35" s="29" t="s">
        <v>21</v>
      </c>
      <c r="O35" s="27" t="s">
        <v>22</v>
      </c>
      <c r="P35" s="31" t="s">
        <v>23</v>
      </c>
      <c r="Q35" s="108" t="s">
        <v>29</v>
      </c>
      <c r="S35" s="110" t="s">
        <v>53</v>
      </c>
      <c r="T35" s="110" t="s">
        <v>94</v>
      </c>
      <c r="V35" s="110" t="s">
        <v>53</v>
      </c>
      <c r="W35" s="109" t="s">
        <v>14</v>
      </c>
      <c r="X35" s="21" t="s">
        <v>15</v>
      </c>
      <c r="Y35" s="22" t="s">
        <v>16</v>
      </c>
      <c r="Z35" s="23" t="s">
        <v>17</v>
      </c>
      <c r="AA35" s="24" t="s">
        <v>18</v>
      </c>
      <c r="AB35" s="25" t="s">
        <v>19</v>
      </c>
      <c r="AC35" s="26" t="s">
        <v>20</v>
      </c>
      <c r="AD35" s="29" t="s">
        <v>21</v>
      </c>
      <c r="AE35" s="27" t="s">
        <v>22</v>
      </c>
      <c r="AF35" s="31" t="s">
        <v>23</v>
      </c>
      <c r="AG35" s="108" t="s">
        <v>29</v>
      </c>
      <c r="AI35" s="110" t="s">
        <v>53</v>
      </c>
      <c r="AJ35" s="109" t="s">
        <v>5</v>
      </c>
      <c r="AK35" s="21" t="s">
        <v>6</v>
      </c>
      <c r="AL35" s="22" t="s">
        <v>7</v>
      </c>
      <c r="AM35" s="23" t="s">
        <v>8</v>
      </c>
      <c r="AN35" s="24" t="s">
        <v>9</v>
      </c>
      <c r="AO35" s="25" t="s">
        <v>116</v>
      </c>
      <c r="AP35" s="26" t="s">
        <v>117</v>
      </c>
      <c r="AQ35" s="29" t="s">
        <v>118</v>
      </c>
      <c r="AR35" s="27" t="s">
        <v>119</v>
      </c>
      <c r="AS35" s="31" t="s">
        <v>120</v>
      </c>
      <c r="AT35" s="108" t="s">
        <v>29</v>
      </c>
      <c r="AU35" s="108" t="s">
        <v>47</v>
      </c>
    </row>
    <row r="36" spans="1:47" ht="14.25">
      <c r="A36" s="300"/>
      <c r="B36" s="300"/>
      <c r="C36" s="107" t="s">
        <v>394</v>
      </c>
      <c r="D36" s="104"/>
      <c r="F36" s="103" t="s">
        <v>205</v>
      </c>
      <c r="G36" s="103"/>
      <c r="H36" s="103"/>
      <c r="I36" s="103"/>
      <c r="J36" s="103"/>
      <c r="K36" s="103"/>
      <c r="L36" s="103"/>
      <c r="M36" s="103"/>
      <c r="N36" s="103"/>
      <c r="O36" s="103"/>
      <c r="P36" s="151"/>
      <c r="Q36" s="35">
        <f t="shared" ref="Q36:Q54" si="11">SUM(G36:P36)</f>
        <v>0</v>
      </c>
      <c r="S36" s="103"/>
      <c r="T36" s="34"/>
      <c r="V36" s="103"/>
      <c r="W36" s="34"/>
      <c r="X36" s="34"/>
      <c r="Y36" s="34"/>
      <c r="Z36" s="34"/>
      <c r="AA36" s="34"/>
      <c r="AB36" s="34"/>
      <c r="AC36" s="34"/>
      <c r="AD36" s="34"/>
      <c r="AE36" s="34"/>
      <c r="AF36" s="34"/>
      <c r="AG36" s="35">
        <f t="shared" ref="AG36:AG55" si="12">SUM(W36:AF36)</f>
        <v>0</v>
      </c>
      <c r="AI36" s="103"/>
      <c r="AJ36" s="34"/>
      <c r="AK36" s="34"/>
      <c r="AL36" s="34"/>
      <c r="AM36" s="34"/>
      <c r="AN36" s="34"/>
      <c r="AO36" s="34"/>
      <c r="AP36" s="34"/>
      <c r="AQ36" s="34"/>
      <c r="AR36" s="34"/>
      <c r="AS36" s="34"/>
      <c r="AT36" s="35">
        <f t="shared" ref="AT36:AT55" si="13">SUM(AJ36:AS36)</f>
        <v>0</v>
      </c>
      <c r="AU36" s="103"/>
    </row>
    <row r="37" spans="1:47" ht="14.25">
      <c r="A37" s="300"/>
      <c r="B37" s="300"/>
      <c r="C37" s="105" t="s">
        <v>223</v>
      </c>
      <c r="D37" s="104"/>
      <c r="F37" s="103" t="s">
        <v>105</v>
      </c>
      <c r="G37" s="35">
        <f>G34</f>
        <v>0</v>
      </c>
      <c r="H37" s="35">
        <f t="shared" ref="H37:P37" si="14">H34</f>
        <v>0</v>
      </c>
      <c r="I37" s="35">
        <f t="shared" si="14"/>
        <v>0</v>
      </c>
      <c r="J37" s="35">
        <f t="shared" si="14"/>
        <v>0</v>
      </c>
      <c r="K37" s="35">
        <f t="shared" si="14"/>
        <v>0</v>
      </c>
      <c r="L37" s="35">
        <f t="shared" si="14"/>
        <v>0</v>
      </c>
      <c r="M37" s="35">
        <f t="shared" si="14"/>
        <v>0</v>
      </c>
      <c r="N37" s="35">
        <f t="shared" si="14"/>
        <v>0</v>
      </c>
      <c r="O37" s="35">
        <f t="shared" si="14"/>
        <v>0</v>
      </c>
      <c r="P37" s="35">
        <f t="shared" si="14"/>
        <v>0</v>
      </c>
      <c r="Q37" s="35">
        <f t="shared" si="11"/>
        <v>0</v>
      </c>
      <c r="S37" s="103" t="str">
        <f ca="1">$X$12</f>
        <v>-</v>
      </c>
      <c r="T37" s="34"/>
      <c r="V37" s="103" t="str">
        <f ca="1">$X$12</f>
        <v>-</v>
      </c>
      <c r="W37" s="35">
        <f t="shared" ref="W37:AF37" si="15">W34</f>
        <v>0</v>
      </c>
      <c r="X37" s="35">
        <f t="shared" si="15"/>
        <v>0</v>
      </c>
      <c r="Y37" s="35">
        <f t="shared" si="15"/>
        <v>0</v>
      </c>
      <c r="Z37" s="35">
        <f t="shared" si="15"/>
        <v>0</v>
      </c>
      <c r="AA37" s="35">
        <f t="shared" si="15"/>
        <v>0</v>
      </c>
      <c r="AB37" s="35">
        <f t="shared" si="15"/>
        <v>0</v>
      </c>
      <c r="AC37" s="35">
        <f t="shared" si="15"/>
        <v>0</v>
      </c>
      <c r="AD37" s="35">
        <f t="shared" si="15"/>
        <v>0</v>
      </c>
      <c r="AE37" s="35">
        <f t="shared" si="15"/>
        <v>0</v>
      </c>
      <c r="AF37" s="35">
        <f t="shared" si="15"/>
        <v>0</v>
      </c>
      <c r="AG37" s="35">
        <f t="shared" si="12"/>
        <v>0</v>
      </c>
      <c r="AI37" s="103" t="str">
        <f ca="1">$X$12</f>
        <v>-</v>
      </c>
      <c r="AJ37" s="35">
        <f t="shared" ref="AJ37:AS37" si="16">AJ34</f>
        <v>0</v>
      </c>
      <c r="AK37" s="35">
        <f t="shared" si="16"/>
        <v>0</v>
      </c>
      <c r="AL37" s="35">
        <f t="shared" si="16"/>
        <v>0</v>
      </c>
      <c r="AM37" s="35">
        <f t="shared" si="16"/>
        <v>0</v>
      </c>
      <c r="AN37" s="35">
        <f t="shared" si="16"/>
        <v>0</v>
      </c>
      <c r="AO37" s="35">
        <f t="shared" si="16"/>
        <v>0</v>
      </c>
      <c r="AP37" s="35">
        <f t="shared" si="16"/>
        <v>0</v>
      </c>
      <c r="AQ37" s="35">
        <f t="shared" si="16"/>
        <v>0</v>
      </c>
      <c r="AR37" s="35">
        <f t="shared" si="16"/>
        <v>0</v>
      </c>
      <c r="AS37" s="35">
        <f t="shared" si="16"/>
        <v>0</v>
      </c>
      <c r="AT37" s="35">
        <f t="shared" si="13"/>
        <v>0</v>
      </c>
      <c r="AU37" s="103" t="str">
        <f>IF(ABS(AG37-AT37)&lt;0.01,"OK","Error")</f>
        <v>OK</v>
      </c>
    </row>
    <row r="38" spans="1:47" ht="14.25">
      <c r="A38" s="300"/>
      <c r="B38" s="300"/>
      <c r="C38" s="302" t="s">
        <v>115</v>
      </c>
      <c r="D38" s="104" t="s">
        <v>206</v>
      </c>
      <c r="F38" s="103" t="s">
        <v>105</v>
      </c>
      <c r="G38" s="150"/>
      <c r="H38" s="151"/>
      <c r="I38" s="151"/>
      <c r="J38" s="151"/>
      <c r="K38" s="151"/>
      <c r="L38" s="151"/>
      <c r="M38" s="151"/>
      <c r="N38" s="151"/>
      <c r="O38" s="151"/>
      <c r="P38" s="151"/>
      <c r="Q38" s="35">
        <f t="shared" si="11"/>
        <v>0</v>
      </c>
      <c r="S38" s="103" t="str">
        <f t="shared" ref="S38:S55" ca="1" si="17">$X$12</f>
        <v>-</v>
      </c>
      <c r="T38" s="106"/>
      <c r="V38" s="103" t="str">
        <f t="shared" ref="V38:V55" ca="1" si="18">$X$12</f>
        <v>-</v>
      </c>
      <c r="W38" s="150"/>
      <c r="X38" s="151"/>
      <c r="Y38" s="151"/>
      <c r="Z38" s="151"/>
      <c r="AA38" s="151"/>
      <c r="AB38" s="151"/>
      <c r="AC38" s="151"/>
      <c r="AD38" s="151"/>
      <c r="AE38" s="151"/>
      <c r="AF38" s="151"/>
      <c r="AG38" s="35">
        <f t="shared" si="12"/>
        <v>0</v>
      </c>
      <c r="AI38" s="103" t="str">
        <f t="shared" ref="AI38:AI55" ca="1" si="19">$X$12</f>
        <v>-</v>
      </c>
      <c r="AJ38" s="150"/>
      <c r="AK38" s="151"/>
      <c r="AL38" s="151"/>
      <c r="AM38" s="151"/>
      <c r="AN38" s="151"/>
      <c r="AO38" s="151"/>
      <c r="AP38" s="151"/>
      <c r="AQ38" s="151"/>
      <c r="AR38" s="151"/>
      <c r="AS38" s="151"/>
      <c r="AT38" s="35">
        <f t="shared" si="13"/>
        <v>0</v>
      </c>
      <c r="AU38" s="103" t="str">
        <f t="shared" ref="AU38:AU55" si="20">IF(ABS(AG38-AT38)&lt;0.01,"OK","Error")</f>
        <v>OK</v>
      </c>
    </row>
    <row r="39" spans="1:47" ht="14.25">
      <c r="A39" s="300"/>
      <c r="B39" s="300"/>
      <c r="C39" s="302"/>
      <c r="D39" s="104" t="s">
        <v>207</v>
      </c>
      <c r="F39" s="103" t="s">
        <v>105</v>
      </c>
      <c r="G39" s="150"/>
      <c r="H39" s="151"/>
      <c r="I39" s="151"/>
      <c r="J39" s="151"/>
      <c r="K39" s="151"/>
      <c r="L39" s="151"/>
      <c r="M39" s="151"/>
      <c r="N39" s="151"/>
      <c r="O39" s="151"/>
      <c r="P39" s="151"/>
      <c r="Q39" s="35">
        <f t="shared" si="11"/>
        <v>0</v>
      </c>
      <c r="S39" s="103" t="str">
        <f t="shared" ca="1" si="17"/>
        <v>-</v>
      </c>
      <c r="T39" s="106"/>
      <c r="V39" s="103" t="str">
        <f t="shared" ca="1" si="18"/>
        <v>-</v>
      </c>
      <c r="W39" s="150"/>
      <c r="X39" s="151"/>
      <c r="Y39" s="151"/>
      <c r="Z39" s="151"/>
      <c r="AA39" s="151"/>
      <c r="AB39" s="151"/>
      <c r="AC39" s="151"/>
      <c r="AD39" s="151"/>
      <c r="AE39" s="151"/>
      <c r="AF39" s="151"/>
      <c r="AG39" s="35">
        <f t="shared" si="12"/>
        <v>0</v>
      </c>
      <c r="AI39" s="103" t="str">
        <f t="shared" ca="1" si="19"/>
        <v>-</v>
      </c>
      <c r="AJ39" s="150"/>
      <c r="AK39" s="151"/>
      <c r="AL39" s="151"/>
      <c r="AM39" s="151"/>
      <c r="AN39" s="151"/>
      <c r="AO39" s="151"/>
      <c r="AP39" s="151"/>
      <c r="AQ39" s="151"/>
      <c r="AR39" s="151"/>
      <c r="AS39" s="151"/>
      <c r="AT39" s="35">
        <f t="shared" si="13"/>
        <v>0</v>
      </c>
      <c r="AU39" s="103" t="str">
        <f t="shared" si="20"/>
        <v>OK</v>
      </c>
    </row>
    <row r="40" spans="1:47" ht="14.25">
      <c r="A40" s="300"/>
      <c r="B40" s="300"/>
      <c r="C40" s="302"/>
      <c r="D40" s="104" t="s">
        <v>3</v>
      </c>
      <c r="F40" s="103" t="s">
        <v>105</v>
      </c>
      <c r="G40" s="150"/>
      <c r="H40" s="151"/>
      <c r="I40" s="151"/>
      <c r="J40" s="151"/>
      <c r="K40" s="151"/>
      <c r="L40" s="151"/>
      <c r="M40" s="151"/>
      <c r="N40" s="151"/>
      <c r="O40" s="151"/>
      <c r="P40" s="151"/>
      <c r="Q40" s="35">
        <f t="shared" si="11"/>
        <v>0</v>
      </c>
      <c r="S40" s="103" t="str">
        <f t="shared" ca="1" si="17"/>
        <v>-</v>
      </c>
      <c r="T40" s="34"/>
      <c r="V40" s="103" t="str">
        <f t="shared" ca="1" si="18"/>
        <v>-</v>
      </c>
      <c r="W40" s="150"/>
      <c r="X40" s="151"/>
      <c r="Y40" s="151"/>
      <c r="Z40" s="151"/>
      <c r="AA40" s="151"/>
      <c r="AB40" s="151"/>
      <c r="AC40" s="151"/>
      <c r="AD40" s="151"/>
      <c r="AE40" s="151"/>
      <c r="AF40" s="151"/>
      <c r="AG40" s="35">
        <f t="shared" si="12"/>
        <v>0</v>
      </c>
      <c r="AI40" s="103" t="str">
        <f t="shared" ca="1" si="19"/>
        <v>-</v>
      </c>
      <c r="AJ40" s="150"/>
      <c r="AK40" s="151"/>
      <c r="AL40" s="151"/>
      <c r="AM40" s="151"/>
      <c r="AN40" s="151"/>
      <c r="AO40" s="151"/>
      <c r="AP40" s="151"/>
      <c r="AQ40" s="151"/>
      <c r="AR40" s="151"/>
      <c r="AS40" s="151"/>
      <c r="AT40" s="35">
        <f t="shared" si="13"/>
        <v>0</v>
      </c>
      <c r="AU40" s="103" t="str">
        <f t="shared" si="20"/>
        <v>OK</v>
      </c>
    </row>
    <row r="41" spans="1:47" ht="14.25">
      <c r="A41" s="300"/>
      <c r="B41" s="300"/>
      <c r="C41" s="302"/>
      <c r="D41" s="104" t="s">
        <v>114</v>
      </c>
      <c r="F41" s="103" t="s">
        <v>105</v>
      </c>
      <c r="G41" s="150"/>
      <c r="H41" s="151"/>
      <c r="I41" s="151"/>
      <c r="J41" s="151"/>
      <c r="K41" s="151"/>
      <c r="L41" s="151"/>
      <c r="M41" s="151"/>
      <c r="N41" s="151"/>
      <c r="O41" s="151"/>
      <c r="P41" s="151"/>
      <c r="Q41" s="35">
        <f t="shared" si="11"/>
        <v>0</v>
      </c>
      <c r="S41" s="103" t="str">
        <f t="shared" ca="1" si="17"/>
        <v>-</v>
      </c>
      <c r="T41" s="106"/>
      <c r="V41" s="103" t="str">
        <f t="shared" ca="1" si="18"/>
        <v>-</v>
      </c>
      <c r="W41" s="150"/>
      <c r="X41" s="151"/>
      <c r="Y41" s="151"/>
      <c r="Z41" s="151"/>
      <c r="AA41" s="151"/>
      <c r="AB41" s="151"/>
      <c r="AC41" s="151"/>
      <c r="AD41" s="151"/>
      <c r="AE41" s="151"/>
      <c r="AF41" s="151"/>
      <c r="AG41" s="35">
        <f t="shared" si="12"/>
        <v>0</v>
      </c>
      <c r="AI41" s="103" t="str">
        <f t="shared" ca="1" si="19"/>
        <v>-</v>
      </c>
      <c r="AJ41" s="150"/>
      <c r="AK41" s="151"/>
      <c r="AL41" s="151"/>
      <c r="AM41" s="151"/>
      <c r="AN41" s="151"/>
      <c r="AO41" s="151"/>
      <c r="AP41" s="151"/>
      <c r="AQ41" s="151"/>
      <c r="AR41" s="151"/>
      <c r="AS41" s="151"/>
      <c r="AT41" s="35">
        <f t="shared" si="13"/>
        <v>0</v>
      </c>
      <c r="AU41" s="103" t="str">
        <f t="shared" si="20"/>
        <v>OK</v>
      </c>
    </row>
    <row r="42" spans="1:47" ht="14.25">
      <c r="A42" s="300"/>
      <c r="B42" s="300"/>
      <c r="C42" s="302"/>
      <c r="D42" s="104" t="s">
        <v>104</v>
      </c>
      <c r="F42" s="103" t="s">
        <v>105</v>
      </c>
      <c r="G42" s="34"/>
      <c r="H42" s="34"/>
      <c r="I42" s="34"/>
      <c r="J42" s="34"/>
      <c r="K42" s="34"/>
      <c r="L42" s="34"/>
      <c r="M42" s="34"/>
      <c r="N42" s="34"/>
      <c r="O42" s="34"/>
      <c r="P42" s="34"/>
      <c r="Q42" s="35">
        <f t="shared" si="11"/>
        <v>0</v>
      </c>
      <c r="S42" s="103" t="str">
        <f t="shared" ca="1" si="17"/>
        <v>-</v>
      </c>
      <c r="T42" s="34"/>
      <c r="V42" s="103" t="str">
        <f t="shared" ca="1" si="18"/>
        <v>-</v>
      </c>
      <c r="W42" s="34"/>
      <c r="X42" s="34"/>
      <c r="Y42" s="34"/>
      <c r="Z42" s="34"/>
      <c r="AA42" s="34"/>
      <c r="AB42" s="34"/>
      <c r="AC42" s="34"/>
      <c r="AD42" s="34"/>
      <c r="AE42" s="34"/>
      <c r="AF42" s="34"/>
      <c r="AG42" s="35">
        <f t="shared" si="12"/>
        <v>0</v>
      </c>
      <c r="AI42" s="103" t="str">
        <f t="shared" ca="1" si="19"/>
        <v>-</v>
      </c>
      <c r="AJ42" s="34"/>
      <c r="AK42" s="34"/>
      <c r="AL42" s="34"/>
      <c r="AM42" s="34"/>
      <c r="AN42" s="34"/>
      <c r="AO42" s="34"/>
      <c r="AP42" s="34"/>
      <c r="AQ42" s="34"/>
      <c r="AR42" s="34"/>
      <c r="AS42" s="34"/>
      <c r="AT42" s="35">
        <f t="shared" si="13"/>
        <v>0</v>
      </c>
      <c r="AU42" s="103" t="str">
        <f t="shared" si="20"/>
        <v>OK</v>
      </c>
    </row>
    <row r="43" spans="1:47" ht="14.25">
      <c r="A43" s="300"/>
      <c r="B43" s="300"/>
      <c r="C43" s="302"/>
      <c r="D43" s="104" t="s">
        <v>113</v>
      </c>
      <c r="F43" s="103" t="s">
        <v>105</v>
      </c>
      <c r="G43" s="150"/>
      <c r="H43" s="151"/>
      <c r="I43" s="151"/>
      <c r="J43" s="151"/>
      <c r="K43" s="151"/>
      <c r="L43" s="151"/>
      <c r="M43" s="151"/>
      <c r="N43" s="151"/>
      <c r="O43" s="151"/>
      <c r="P43" s="151"/>
      <c r="Q43" s="35">
        <f t="shared" si="11"/>
        <v>0</v>
      </c>
      <c r="S43" s="103" t="str">
        <f t="shared" ca="1" si="17"/>
        <v>-</v>
      </c>
      <c r="T43" s="106"/>
      <c r="V43" s="103" t="str">
        <f t="shared" ca="1" si="18"/>
        <v>-</v>
      </c>
      <c r="W43" s="150"/>
      <c r="X43" s="151"/>
      <c r="Y43" s="151"/>
      <c r="Z43" s="151"/>
      <c r="AA43" s="151"/>
      <c r="AB43" s="151"/>
      <c r="AC43" s="151"/>
      <c r="AD43" s="151"/>
      <c r="AE43" s="151"/>
      <c r="AF43" s="151"/>
      <c r="AG43" s="35">
        <f t="shared" si="12"/>
        <v>0</v>
      </c>
      <c r="AI43" s="103" t="str">
        <f t="shared" ca="1" si="19"/>
        <v>-</v>
      </c>
      <c r="AJ43" s="150"/>
      <c r="AK43" s="151"/>
      <c r="AL43" s="151"/>
      <c r="AM43" s="151"/>
      <c r="AN43" s="151"/>
      <c r="AO43" s="151"/>
      <c r="AP43" s="151"/>
      <c r="AQ43" s="151"/>
      <c r="AR43" s="151"/>
      <c r="AS43" s="151"/>
      <c r="AT43" s="35">
        <f t="shared" si="13"/>
        <v>0</v>
      </c>
      <c r="AU43" s="103" t="str">
        <f t="shared" si="20"/>
        <v>OK</v>
      </c>
    </row>
    <row r="44" spans="1:47" ht="14.25">
      <c r="A44" s="300"/>
      <c r="B44" s="300"/>
      <c r="C44" s="302"/>
      <c r="D44" s="104" t="s">
        <v>389</v>
      </c>
      <c r="F44" s="103" t="s">
        <v>105</v>
      </c>
      <c r="G44" s="150"/>
      <c r="H44" s="151"/>
      <c r="I44" s="151"/>
      <c r="J44" s="151"/>
      <c r="K44" s="151"/>
      <c r="L44" s="151"/>
      <c r="M44" s="151"/>
      <c r="N44" s="151"/>
      <c r="O44" s="151"/>
      <c r="P44" s="151"/>
      <c r="Q44" s="35">
        <f t="shared" si="11"/>
        <v>0</v>
      </c>
      <c r="S44" s="103" t="str">
        <f t="shared" ca="1" si="17"/>
        <v>-</v>
      </c>
      <c r="T44" s="106"/>
      <c r="V44" s="103" t="str">
        <f t="shared" ca="1" si="18"/>
        <v>-</v>
      </c>
      <c r="W44" s="150"/>
      <c r="X44" s="151"/>
      <c r="Y44" s="151"/>
      <c r="Z44" s="151"/>
      <c r="AA44" s="151"/>
      <c r="AB44" s="151"/>
      <c r="AC44" s="151"/>
      <c r="AD44" s="151"/>
      <c r="AE44" s="151"/>
      <c r="AF44" s="151"/>
      <c r="AG44" s="35">
        <f t="shared" si="12"/>
        <v>0</v>
      </c>
      <c r="AI44" s="103" t="str">
        <f t="shared" ca="1" si="19"/>
        <v>-</v>
      </c>
      <c r="AJ44" s="150"/>
      <c r="AK44" s="151"/>
      <c r="AL44" s="151"/>
      <c r="AM44" s="151"/>
      <c r="AN44" s="151"/>
      <c r="AO44" s="151"/>
      <c r="AP44" s="151"/>
      <c r="AQ44" s="151"/>
      <c r="AR44" s="151"/>
      <c r="AS44" s="151"/>
      <c r="AT44" s="35">
        <f t="shared" si="13"/>
        <v>0</v>
      </c>
      <c r="AU44" s="103" t="str">
        <f t="shared" si="20"/>
        <v>OK</v>
      </c>
    </row>
    <row r="45" spans="1:47" ht="14.25">
      <c r="A45" s="300"/>
      <c r="B45" s="300"/>
      <c r="C45" s="302"/>
      <c r="D45" s="104" t="s">
        <v>112</v>
      </c>
      <c r="F45" s="103" t="s">
        <v>105</v>
      </c>
      <c r="G45" s="150"/>
      <c r="H45" s="151"/>
      <c r="I45" s="151"/>
      <c r="J45" s="151"/>
      <c r="K45" s="151"/>
      <c r="L45" s="151"/>
      <c r="M45" s="151"/>
      <c r="N45" s="151"/>
      <c r="O45" s="151"/>
      <c r="P45" s="151"/>
      <c r="Q45" s="35">
        <f t="shared" si="11"/>
        <v>0</v>
      </c>
      <c r="S45" s="103" t="str">
        <f t="shared" ca="1" si="17"/>
        <v>-</v>
      </c>
      <c r="T45" s="106"/>
      <c r="V45" s="103" t="str">
        <f t="shared" ca="1" si="18"/>
        <v>-</v>
      </c>
      <c r="W45" s="150"/>
      <c r="X45" s="151"/>
      <c r="Y45" s="151"/>
      <c r="Z45" s="151"/>
      <c r="AA45" s="151"/>
      <c r="AB45" s="151"/>
      <c r="AC45" s="151"/>
      <c r="AD45" s="151"/>
      <c r="AE45" s="151"/>
      <c r="AF45" s="151"/>
      <c r="AG45" s="35">
        <f t="shared" si="12"/>
        <v>0</v>
      </c>
      <c r="AI45" s="103" t="str">
        <f t="shared" ca="1" si="19"/>
        <v>-</v>
      </c>
      <c r="AJ45" s="150"/>
      <c r="AK45" s="151"/>
      <c r="AL45" s="151"/>
      <c r="AM45" s="151"/>
      <c r="AN45" s="151"/>
      <c r="AO45" s="151"/>
      <c r="AP45" s="151"/>
      <c r="AQ45" s="151"/>
      <c r="AR45" s="151"/>
      <c r="AS45" s="151"/>
      <c r="AT45" s="35">
        <f t="shared" si="13"/>
        <v>0</v>
      </c>
      <c r="AU45" s="103" t="str">
        <f t="shared" si="20"/>
        <v>OK</v>
      </c>
    </row>
    <row r="46" spans="1:47" ht="14.25">
      <c r="A46" s="300"/>
      <c r="B46" s="300"/>
      <c r="C46" s="302"/>
      <c r="D46" s="104" t="s">
        <v>111</v>
      </c>
      <c r="F46" s="103" t="s">
        <v>105</v>
      </c>
      <c r="G46" s="150"/>
      <c r="H46" s="151"/>
      <c r="I46" s="151"/>
      <c r="J46" s="151"/>
      <c r="K46" s="151"/>
      <c r="L46" s="151"/>
      <c r="M46" s="151"/>
      <c r="N46" s="151"/>
      <c r="O46" s="151"/>
      <c r="P46" s="151"/>
      <c r="Q46" s="35">
        <f t="shared" si="11"/>
        <v>0</v>
      </c>
      <c r="S46" s="103" t="str">
        <f t="shared" ca="1" si="17"/>
        <v>-</v>
      </c>
      <c r="T46" s="106"/>
      <c r="V46" s="103" t="str">
        <f t="shared" ca="1" si="18"/>
        <v>-</v>
      </c>
      <c r="W46" s="150"/>
      <c r="X46" s="151"/>
      <c r="Y46" s="151"/>
      <c r="Z46" s="151"/>
      <c r="AA46" s="151"/>
      <c r="AB46" s="151"/>
      <c r="AC46" s="151"/>
      <c r="AD46" s="151"/>
      <c r="AE46" s="151"/>
      <c r="AF46" s="151"/>
      <c r="AG46" s="35">
        <f t="shared" si="12"/>
        <v>0</v>
      </c>
      <c r="AI46" s="103" t="str">
        <f t="shared" ca="1" si="19"/>
        <v>-</v>
      </c>
      <c r="AJ46" s="150"/>
      <c r="AK46" s="151"/>
      <c r="AL46" s="151"/>
      <c r="AM46" s="151"/>
      <c r="AN46" s="151"/>
      <c r="AO46" s="151"/>
      <c r="AP46" s="151"/>
      <c r="AQ46" s="151"/>
      <c r="AR46" s="151"/>
      <c r="AS46" s="151"/>
      <c r="AT46" s="35">
        <f t="shared" si="13"/>
        <v>0</v>
      </c>
      <c r="AU46" s="103" t="str">
        <f t="shared" si="20"/>
        <v>OK</v>
      </c>
    </row>
    <row r="47" spans="1:47" ht="14.25">
      <c r="A47" s="300"/>
      <c r="B47" s="300"/>
      <c r="C47" s="302"/>
      <c r="D47" s="104" t="s">
        <v>390</v>
      </c>
      <c r="F47" s="103" t="s">
        <v>105</v>
      </c>
      <c r="G47" s="150"/>
      <c r="H47" s="151"/>
      <c r="I47" s="151"/>
      <c r="J47" s="151"/>
      <c r="K47" s="151"/>
      <c r="L47" s="151"/>
      <c r="M47" s="151"/>
      <c r="N47" s="151"/>
      <c r="O47" s="151"/>
      <c r="P47" s="151"/>
      <c r="Q47" s="35">
        <f t="shared" si="11"/>
        <v>0</v>
      </c>
      <c r="S47" s="103" t="str">
        <f t="shared" ca="1" si="17"/>
        <v>-</v>
      </c>
      <c r="T47" s="106"/>
      <c r="V47" s="103" t="str">
        <f t="shared" ca="1" si="18"/>
        <v>-</v>
      </c>
      <c r="W47" s="150"/>
      <c r="X47" s="151"/>
      <c r="Y47" s="151"/>
      <c r="Z47" s="151"/>
      <c r="AA47" s="151"/>
      <c r="AB47" s="151"/>
      <c r="AC47" s="151"/>
      <c r="AD47" s="151"/>
      <c r="AE47" s="151"/>
      <c r="AF47" s="151"/>
      <c r="AG47" s="35">
        <f t="shared" si="12"/>
        <v>0</v>
      </c>
      <c r="AI47" s="103" t="str">
        <f t="shared" ca="1" si="19"/>
        <v>-</v>
      </c>
      <c r="AJ47" s="150"/>
      <c r="AK47" s="151"/>
      <c r="AL47" s="151"/>
      <c r="AM47" s="151"/>
      <c r="AN47" s="151"/>
      <c r="AO47" s="151"/>
      <c r="AP47" s="151"/>
      <c r="AQ47" s="151"/>
      <c r="AR47" s="151"/>
      <c r="AS47" s="151"/>
      <c r="AT47" s="35">
        <f t="shared" si="13"/>
        <v>0</v>
      </c>
      <c r="AU47" s="103" t="str">
        <f t="shared" si="20"/>
        <v>OK</v>
      </c>
    </row>
    <row r="48" spans="1:47" ht="14.25">
      <c r="A48" s="300"/>
      <c r="B48" s="300"/>
      <c r="C48" s="302"/>
      <c r="D48" s="104" t="s">
        <v>110</v>
      </c>
      <c r="F48" s="103" t="s">
        <v>105</v>
      </c>
      <c r="G48" s="150"/>
      <c r="H48" s="151"/>
      <c r="I48" s="151"/>
      <c r="J48" s="151"/>
      <c r="K48" s="151"/>
      <c r="L48" s="151"/>
      <c r="M48" s="151"/>
      <c r="N48" s="151"/>
      <c r="O48" s="151"/>
      <c r="P48" s="151"/>
      <c r="Q48" s="35">
        <f t="shared" si="11"/>
        <v>0</v>
      </c>
      <c r="S48" s="103" t="str">
        <f t="shared" ca="1" si="17"/>
        <v>-</v>
      </c>
      <c r="T48" s="106"/>
      <c r="V48" s="103" t="str">
        <f t="shared" ca="1" si="18"/>
        <v>-</v>
      </c>
      <c r="W48" s="150"/>
      <c r="X48" s="151"/>
      <c r="Y48" s="151"/>
      <c r="Z48" s="151"/>
      <c r="AA48" s="151"/>
      <c r="AB48" s="151"/>
      <c r="AC48" s="151"/>
      <c r="AD48" s="151"/>
      <c r="AE48" s="151"/>
      <c r="AF48" s="151"/>
      <c r="AG48" s="35">
        <f t="shared" si="12"/>
        <v>0</v>
      </c>
      <c r="AI48" s="103" t="str">
        <f t="shared" ca="1" si="19"/>
        <v>-</v>
      </c>
      <c r="AJ48" s="150"/>
      <c r="AK48" s="151"/>
      <c r="AL48" s="151"/>
      <c r="AM48" s="151"/>
      <c r="AN48" s="151"/>
      <c r="AO48" s="151"/>
      <c r="AP48" s="151"/>
      <c r="AQ48" s="151"/>
      <c r="AR48" s="151"/>
      <c r="AS48" s="151"/>
      <c r="AT48" s="35">
        <f t="shared" si="13"/>
        <v>0</v>
      </c>
      <c r="AU48" s="103" t="str">
        <f t="shared" si="20"/>
        <v>OK</v>
      </c>
    </row>
    <row r="49" spans="1:47" ht="14.25">
      <c r="A49" s="300"/>
      <c r="B49" s="300"/>
      <c r="C49" s="302"/>
      <c r="D49" s="104" t="str">
        <f>D28</f>
        <v>Indirect Intervention</v>
      </c>
      <c r="F49" s="103" t="s">
        <v>105</v>
      </c>
      <c r="G49" s="150"/>
      <c r="H49" s="151"/>
      <c r="I49" s="151"/>
      <c r="J49" s="151"/>
      <c r="K49" s="151"/>
      <c r="L49" s="151"/>
      <c r="M49" s="151"/>
      <c r="N49" s="151"/>
      <c r="O49" s="151"/>
      <c r="P49" s="151"/>
      <c r="Q49" s="35">
        <f t="shared" si="11"/>
        <v>0</v>
      </c>
      <c r="S49" s="103" t="str">
        <f t="shared" ca="1" si="17"/>
        <v>-</v>
      </c>
      <c r="T49" s="106"/>
      <c r="V49" s="103" t="str">
        <f t="shared" ca="1" si="18"/>
        <v>-</v>
      </c>
      <c r="W49" s="150"/>
      <c r="X49" s="151"/>
      <c r="Y49" s="151"/>
      <c r="Z49" s="151"/>
      <c r="AA49" s="151"/>
      <c r="AB49" s="151"/>
      <c r="AC49" s="151"/>
      <c r="AD49" s="151"/>
      <c r="AE49" s="151"/>
      <c r="AF49" s="151"/>
      <c r="AG49" s="35">
        <f t="shared" si="12"/>
        <v>0</v>
      </c>
      <c r="AI49" s="103" t="str">
        <f t="shared" ca="1" si="19"/>
        <v>-</v>
      </c>
      <c r="AJ49" s="150"/>
      <c r="AK49" s="151"/>
      <c r="AL49" s="151"/>
      <c r="AM49" s="151"/>
      <c r="AN49" s="151"/>
      <c r="AO49" s="151"/>
      <c r="AP49" s="151"/>
      <c r="AQ49" s="151"/>
      <c r="AR49" s="151"/>
      <c r="AS49" s="151"/>
      <c r="AT49" s="35">
        <f t="shared" si="13"/>
        <v>0</v>
      </c>
      <c r="AU49" s="103" t="str">
        <f t="shared" si="20"/>
        <v>OK</v>
      </c>
    </row>
    <row r="50" spans="1:47" ht="14.25">
      <c r="A50" s="300"/>
      <c r="B50" s="300"/>
      <c r="C50" s="302"/>
      <c r="D50" s="104" t="s">
        <v>109</v>
      </c>
      <c r="F50" s="103" t="s">
        <v>105</v>
      </c>
      <c r="G50" s="34"/>
      <c r="H50" s="34"/>
      <c r="I50" s="34"/>
      <c r="J50" s="34"/>
      <c r="K50" s="34"/>
      <c r="L50" s="34"/>
      <c r="M50" s="34"/>
      <c r="N50" s="34"/>
      <c r="O50" s="34"/>
      <c r="P50" s="34"/>
      <c r="Q50" s="35">
        <f t="shared" si="11"/>
        <v>0</v>
      </c>
      <c r="S50" s="103" t="str">
        <f t="shared" ca="1" si="17"/>
        <v>-</v>
      </c>
      <c r="T50" s="34"/>
      <c r="V50" s="103" t="str">
        <f t="shared" ca="1" si="18"/>
        <v>-</v>
      </c>
      <c r="W50" s="34"/>
      <c r="X50" s="34"/>
      <c r="Y50" s="34"/>
      <c r="Z50" s="34"/>
      <c r="AA50" s="34"/>
      <c r="AB50" s="34"/>
      <c r="AC50" s="34"/>
      <c r="AD50" s="34"/>
      <c r="AE50" s="34"/>
      <c r="AF50" s="34"/>
      <c r="AG50" s="35">
        <f t="shared" si="12"/>
        <v>0</v>
      </c>
      <c r="AI50" s="103" t="str">
        <f t="shared" ca="1" si="19"/>
        <v>-</v>
      </c>
      <c r="AJ50" s="34"/>
      <c r="AK50" s="34"/>
      <c r="AL50" s="34"/>
      <c r="AM50" s="34"/>
      <c r="AN50" s="34"/>
      <c r="AO50" s="34"/>
      <c r="AP50" s="34"/>
      <c r="AQ50" s="34"/>
      <c r="AR50" s="34"/>
      <c r="AS50" s="34"/>
      <c r="AT50" s="35">
        <f t="shared" si="13"/>
        <v>0</v>
      </c>
      <c r="AU50" s="103" t="str">
        <f t="shared" si="20"/>
        <v>OK</v>
      </c>
    </row>
    <row r="51" spans="1:47" ht="14.25">
      <c r="A51" s="300"/>
      <c r="B51" s="300"/>
      <c r="C51" s="302"/>
      <c r="D51" s="104" t="s">
        <v>108</v>
      </c>
      <c r="F51" s="103" t="s">
        <v>105</v>
      </c>
      <c r="G51" s="34"/>
      <c r="H51" s="34"/>
      <c r="I51" s="34"/>
      <c r="J51" s="34"/>
      <c r="K51" s="34"/>
      <c r="L51" s="34"/>
      <c r="M51" s="34"/>
      <c r="N51" s="34"/>
      <c r="O51" s="34"/>
      <c r="P51" s="34"/>
      <c r="Q51" s="35">
        <f t="shared" si="11"/>
        <v>0</v>
      </c>
      <c r="S51" s="103" t="str">
        <f t="shared" ca="1" si="17"/>
        <v>-</v>
      </c>
      <c r="T51" s="34"/>
      <c r="V51" s="103" t="str">
        <f t="shared" ca="1" si="18"/>
        <v>-</v>
      </c>
      <c r="W51" s="34"/>
      <c r="X51" s="34"/>
      <c r="Y51" s="34"/>
      <c r="Z51" s="34"/>
      <c r="AA51" s="34"/>
      <c r="AB51" s="34"/>
      <c r="AC51" s="34"/>
      <c r="AD51" s="34"/>
      <c r="AE51" s="34"/>
      <c r="AF51" s="34"/>
      <c r="AG51" s="35">
        <f t="shared" si="12"/>
        <v>0</v>
      </c>
      <c r="AI51" s="103" t="str">
        <f t="shared" ca="1" si="19"/>
        <v>-</v>
      </c>
      <c r="AJ51" s="34"/>
      <c r="AK51" s="34"/>
      <c r="AL51" s="34"/>
      <c r="AM51" s="34"/>
      <c r="AN51" s="34"/>
      <c r="AO51" s="34"/>
      <c r="AP51" s="34"/>
      <c r="AQ51" s="34"/>
      <c r="AR51" s="34"/>
      <c r="AS51" s="34"/>
      <c r="AT51" s="35">
        <f t="shared" si="13"/>
        <v>0</v>
      </c>
      <c r="AU51" s="103" t="str">
        <f t="shared" si="20"/>
        <v>OK</v>
      </c>
    </row>
    <row r="52" spans="1:47" ht="14.25">
      <c r="A52" s="300"/>
      <c r="B52" s="300"/>
      <c r="C52" s="302"/>
      <c r="D52" s="104" t="s">
        <v>58</v>
      </c>
      <c r="F52" s="103" t="s">
        <v>105</v>
      </c>
      <c r="G52" s="34"/>
      <c r="H52" s="34"/>
      <c r="I52" s="34"/>
      <c r="J52" s="34"/>
      <c r="K52" s="34"/>
      <c r="L52" s="34"/>
      <c r="M52" s="34"/>
      <c r="N52" s="34"/>
      <c r="O52" s="34"/>
      <c r="P52" s="34"/>
      <c r="Q52" s="35">
        <f t="shared" si="11"/>
        <v>0</v>
      </c>
      <c r="S52" s="103" t="str">
        <f t="shared" ca="1" si="17"/>
        <v>-</v>
      </c>
      <c r="T52" s="34"/>
      <c r="V52" s="103" t="str">
        <f t="shared" ca="1" si="18"/>
        <v>-</v>
      </c>
      <c r="W52" s="34"/>
      <c r="X52" s="34"/>
      <c r="Y52" s="34"/>
      <c r="Z52" s="34"/>
      <c r="AA52" s="34"/>
      <c r="AB52" s="34"/>
      <c r="AC52" s="34"/>
      <c r="AD52" s="34"/>
      <c r="AE52" s="34"/>
      <c r="AF52" s="34"/>
      <c r="AG52" s="35">
        <f t="shared" si="12"/>
        <v>0</v>
      </c>
      <c r="AI52" s="103" t="str">
        <f t="shared" ca="1" si="19"/>
        <v>-</v>
      </c>
      <c r="AJ52" s="34"/>
      <c r="AK52" s="34"/>
      <c r="AL52" s="34"/>
      <c r="AM52" s="34"/>
      <c r="AN52" s="34"/>
      <c r="AO52" s="34"/>
      <c r="AP52" s="34"/>
      <c r="AQ52" s="34"/>
      <c r="AR52" s="34"/>
      <c r="AS52" s="34"/>
      <c r="AT52" s="35">
        <f t="shared" si="13"/>
        <v>0</v>
      </c>
      <c r="AU52" s="103" t="str">
        <f t="shared" si="20"/>
        <v>OK</v>
      </c>
    </row>
    <row r="53" spans="1:47" ht="14.25">
      <c r="A53" s="300"/>
      <c r="B53" s="300"/>
      <c r="C53" s="302"/>
      <c r="D53" s="104" t="s">
        <v>107</v>
      </c>
      <c r="F53" s="103" t="s">
        <v>105</v>
      </c>
      <c r="G53" s="34"/>
      <c r="H53" s="34"/>
      <c r="I53" s="34"/>
      <c r="J53" s="34"/>
      <c r="K53" s="34"/>
      <c r="L53" s="34"/>
      <c r="M53" s="34"/>
      <c r="N53" s="34"/>
      <c r="O53" s="34"/>
      <c r="P53" s="34"/>
      <c r="Q53" s="35">
        <f t="shared" si="11"/>
        <v>0</v>
      </c>
      <c r="S53" s="103" t="str">
        <f t="shared" ca="1" si="17"/>
        <v>-</v>
      </c>
      <c r="T53" s="34"/>
      <c r="V53" s="103" t="str">
        <f t="shared" ca="1" si="18"/>
        <v>-</v>
      </c>
      <c r="W53" s="34"/>
      <c r="X53" s="34"/>
      <c r="Y53" s="34"/>
      <c r="Z53" s="34"/>
      <c r="AA53" s="34"/>
      <c r="AB53" s="34"/>
      <c r="AC53" s="34"/>
      <c r="AD53" s="34"/>
      <c r="AE53" s="34"/>
      <c r="AF53" s="34"/>
      <c r="AG53" s="35">
        <f t="shared" si="12"/>
        <v>0</v>
      </c>
      <c r="AI53" s="103" t="str">
        <f t="shared" ca="1" si="19"/>
        <v>-</v>
      </c>
      <c r="AJ53" s="34"/>
      <c r="AK53" s="34"/>
      <c r="AL53" s="34"/>
      <c r="AM53" s="34"/>
      <c r="AN53" s="34"/>
      <c r="AO53" s="34"/>
      <c r="AP53" s="34"/>
      <c r="AQ53" s="34"/>
      <c r="AR53" s="34"/>
      <c r="AS53" s="34"/>
      <c r="AT53" s="35">
        <f t="shared" si="13"/>
        <v>0</v>
      </c>
      <c r="AU53" s="103" t="str">
        <f t="shared" si="20"/>
        <v>OK</v>
      </c>
    </row>
    <row r="54" spans="1:47" ht="14.25">
      <c r="A54" s="300"/>
      <c r="B54" s="300"/>
      <c r="C54" s="302"/>
      <c r="D54" s="104" t="s">
        <v>106</v>
      </c>
      <c r="F54" s="103" t="s">
        <v>105</v>
      </c>
      <c r="G54" s="150"/>
      <c r="H54" s="151"/>
      <c r="I54" s="151"/>
      <c r="J54" s="151"/>
      <c r="K54" s="151"/>
      <c r="L54" s="151"/>
      <c r="M54" s="151"/>
      <c r="N54" s="151"/>
      <c r="O54" s="151"/>
      <c r="P54" s="151"/>
      <c r="Q54" s="35">
        <f t="shared" si="11"/>
        <v>0</v>
      </c>
      <c r="S54" s="103" t="str">
        <f t="shared" ca="1" si="17"/>
        <v>-</v>
      </c>
      <c r="T54" s="106"/>
      <c r="V54" s="103" t="str">
        <f t="shared" ca="1" si="18"/>
        <v>-</v>
      </c>
      <c r="W54" s="150"/>
      <c r="X54" s="151"/>
      <c r="Y54" s="151"/>
      <c r="Z54" s="151"/>
      <c r="AA54" s="151"/>
      <c r="AB54" s="151"/>
      <c r="AC54" s="151"/>
      <c r="AD54" s="151"/>
      <c r="AE54" s="151"/>
      <c r="AF54" s="151"/>
      <c r="AG54" s="35">
        <f t="shared" si="12"/>
        <v>0</v>
      </c>
      <c r="AI54" s="103" t="str">
        <f t="shared" ca="1" si="19"/>
        <v>-</v>
      </c>
      <c r="AJ54" s="150"/>
      <c r="AK54" s="151"/>
      <c r="AL54" s="151"/>
      <c r="AM54" s="151"/>
      <c r="AN54" s="151"/>
      <c r="AO54" s="151"/>
      <c r="AP54" s="151"/>
      <c r="AQ54" s="151"/>
      <c r="AR54" s="151"/>
      <c r="AS54" s="151"/>
      <c r="AT54" s="35">
        <f t="shared" si="13"/>
        <v>0</v>
      </c>
      <c r="AU54" s="103" t="str">
        <f t="shared" si="20"/>
        <v>OK</v>
      </c>
    </row>
    <row r="55" spans="1:47" ht="14.25">
      <c r="A55" s="301"/>
      <c r="B55" s="301"/>
      <c r="C55" s="105" t="s">
        <v>224</v>
      </c>
      <c r="D55" s="104"/>
      <c r="F55" s="103" t="s">
        <v>105</v>
      </c>
      <c r="G55" s="35">
        <f t="shared" ref="G55:P55" si="21">SUM(G37:G54)</f>
        <v>0</v>
      </c>
      <c r="H55" s="35">
        <f t="shared" si="21"/>
        <v>0</v>
      </c>
      <c r="I55" s="35">
        <f t="shared" si="21"/>
        <v>0</v>
      </c>
      <c r="J55" s="35">
        <f t="shared" si="21"/>
        <v>0</v>
      </c>
      <c r="K55" s="35">
        <f t="shared" si="21"/>
        <v>0</v>
      </c>
      <c r="L55" s="35">
        <f t="shared" si="21"/>
        <v>0</v>
      </c>
      <c r="M55" s="35">
        <f t="shared" si="21"/>
        <v>0</v>
      </c>
      <c r="N55" s="35">
        <f t="shared" si="21"/>
        <v>0</v>
      </c>
      <c r="O55" s="35">
        <f t="shared" si="21"/>
        <v>0</v>
      </c>
      <c r="P55" s="35">
        <f t="shared" si="21"/>
        <v>0</v>
      </c>
      <c r="Q55" s="94">
        <f>SUM(G55:P55)</f>
        <v>0</v>
      </c>
      <c r="S55" s="103" t="str">
        <f t="shared" ca="1" si="17"/>
        <v>-</v>
      </c>
      <c r="T55" s="103"/>
      <c r="V55" s="103" t="str">
        <f t="shared" ca="1" si="18"/>
        <v>-</v>
      </c>
      <c r="W55" s="35">
        <f t="shared" ref="W55:AF55" si="22">SUM(W37:W54)</f>
        <v>0</v>
      </c>
      <c r="X55" s="35">
        <f t="shared" si="22"/>
        <v>0</v>
      </c>
      <c r="Y55" s="35">
        <f t="shared" si="22"/>
        <v>0</v>
      </c>
      <c r="Z55" s="35">
        <f t="shared" si="22"/>
        <v>0</v>
      </c>
      <c r="AA55" s="35">
        <f t="shared" si="22"/>
        <v>0</v>
      </c>
      <c r="AB55" s="35">
        <f t="shared" si="22"/>
        <v>0</v>
      </c>
      <c r="AC55" s="35">
        <f t="shared" si="22"/>
        <v>0</v>
      </c>
      <c r="AD55" s="35">
        <f t="shared" si="22"/>
        <v>0</v>
      </c>
      <c r="AE55" s="35">
        <f t="shared" si="22"/>
        <v>0</v>
      </c>
      <c r="AF55" s="35">
        <f t="shared" si="22"/>
        <v>0</v>
      </c>
      <c r="AG55" s="94">
        <f t="shared" si="12"/>
        <v>0</v>
      </c>
      <c r="AI55" s="103" t="str">
        <f t="shared" ca="1" si="19"/>
        <v>-</v>
      </c>
      <c r="AJ55" s="35">
        <f t="shared" ref="AJ55:AS55" si="23">SUM(AJ37:AJ54)</f>
        <v>0</v>
      </c>
      <c r="AK55" s="35">
        <f t="shared" si="23"/>
        <v>0</v>
      </c>
      <c r="AL55" s="35">
        <f t="shared" si="23"/>
        <v>0</v>
      </c>
      <c r="AM55" s="35">
        <f t="shared" si="23"/>
        <v>0</v>
      </c>
      <c r="AN55" s="35">
        <f t="shared" si="23"/>
        <v>0</v>
      </c>
      <c r="AO55" s="35">
        <f t="shared" si="23"/>
        <v>0</v>
      </c>
      <c r="AP55" s="35">
        <f t="shared" si="23"/>
        <v>0</v>
      </c>
      <c r="AQ55" s="35">
        <f t="shared" si="23"/>
        <v>0</v>
      </c>
      <c r="AR55" s="35">
        <f t="shared" si="23"/>
        <v>0</v>
      </c>
      <c r="AS55" s="35">
        <f t="shared" si="23"/>
        <v>0</v>
      </c>
      <c r="AT55" s="94">
        <f t="shared" si="13"/>
        <v>0</v>
      </c>
      <c r="AU55" s="103" t="str">
        <f t="shared" si="20"/>
        <v>OK</v>
      </c>
    </row>
  </sheetData>
  <mergeCells count="6">
    <mergeCell ref="A14:A34"/>
    <mergeCell ref="B14:B34"/>
    <mergeCell ref="C17:C33"/>
    <mergeCell ref="A35:A55"/>
    <mergeCell ref="B35:B55"/>
    <mergeCell ref="C38:C54"/>
  </mergeCell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5">
    <tabColor rgb="FF7030A0"/>
  </sheetPr>
  <dimension ref="A1:AU55"/>
  <sheetViews>
    <sheetView workbookViewId="0"/>
  </sheetViews>
  <sheetFormatPr defaultColWidth="9" defaultRowHeight="12.75"/>
  <cols>
    <col min="1" max="2" width="3.42578125" style="101" customWidth="1"/>
    <col min="3" max="3" width="51.28515625" style="101" bestFit="1" customWidth="1"/>
    <col min="4" max="4" width="46.5703125" style="101" bestFit="1" customWidth="1"/>
    <col min="5" max="5" width="1" style="101" customWidth="1"/>
    <col min="6" max="6" width="6.28515625" style="102" customWidth="1"/>
    <col min="7" max="17" width="9" style="101"/>
    <col min="18" max="18" width="1" style="101" customWidth="1"/>
    <col min="19" max="19" width="6.28515625" style="102" customWidth="1"/>
    <col min="20" max="20" width="9" style="101"/>
    <col min="21" max="21" width="1" style="101" customWidth="1"/>
    <col min="22" max="22" width="6.28515625" style="102" customWidth="1"/>
    <col min="23" max="33" width="9" style="101"/>
    <col min="34" max="34" width="1" style="101" customWidth="1"/>
    <col min="35" max="35" width="6.28515625" style="102" customWidth="1"/>
    <col min="36" max="46" width="9" style="101"/>
    <col min="47" max="47" width="9.42578125" style="101" bestFit="1" customWidth="1"/>
    <col min="48" max="16384" width="9" style="101"/>
  </cols>
  <sheetData>
    <row r="1" spans="1:47" ht="24.75">
      <c r="A1" s="1" t="str">
        <f>N0_Cover!A1</f>
        <v>RIIO-2 Business Plan Data Template</v>
      </c>
      <c r="B1" s="1"/>
      <c r="C1" s="2"/>
      <c r="D1" s="2"/>
      <c r="E1" s="2"/>
      <c r="F1" s="73"/>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row>
    <row r="2" spans="1:47" ht="22.5">
      <c r="A2" s="1" t="str">
        <f>N0_Cover!$B$12</f>
        <v>Scottish Power Transmission</v>
      </c>
      <c r="B2" s="1"/>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row>
    <row r="3" spans="1:47" ht="19.5">
      <c r="A3" s="5" t="str">
        <f>"Workbook " &amp; N0_Cover!$B$12</f>
        <v>Workbook Scottish Power Transmission</v>
      </c>
      <c r="B3" s="5"/>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row>
    <row r="4" spans="1:47" ht="18">
      <c r="A4" s="7" t="str">
        <f>"Submission Version " &amp; N0_Cover!$B$15 &amp; " - Submitted on " &amp; TEXT(N0_Cover!$B$16,"dd mmm yyyy")</f>
        <v>Submission Version 3.0 - Submitted on 09 Dec 2019</v>
      </c>
      <c r="B4" s="7"/>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row>
    <row r="5" spans="1:47" ht="18">
      <c r="A5" s="7" t="str">
        <f>"Template Version: " &amp; N0_Cover!$B$11</f>
        <v>Template Version: v3.0</v>
      </c>
      <c r="B5" s="7"/>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row>
    <row r="6" spans="1:47" ht="19.5">
      <c r="A6" s="5" t="str">
        <f ca="1">"Sheet: " &amp;VLOOKUP(RIGHT(CELL("filename",A1),LEN(CELL("filename",A1))-FIND("]",CELL("filename",A1))),'N0.1_Contents'!$A$11:$B$87,2,FALSE)</f>
        <v>Sheet: N3.41 No entry required</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row>
    <row r="7" spans="1:47" ht="18">
      <c r="A7" s="7" t="str">
        <f>"Prices Base: " &amp; 'N0.5_Data_Constants'!C13</f>
        <v>Prices Base: 2018/19</v>
      </c>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row>
    <row r="8" spans="1:47" s="168" customFormat="1">
      <c r="A8" s="171" t="str">
        <f ca="1">"Error Checks: " &amp; IF(ISERROR(MATCH("Error",$A$9:$AU$9,0)),"OK","Error")</f>
        <v>Error Checks: OK</v>
      </c>
      <c r="B8" s="171"/>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row>
    <row r="9" spans="1:47" s="168" customFormat="1">
      <c r="A9" s="173" t="str">
        <f t="shared" ref="A9:AU9" ca="1" si="0">IF(ISERROR(MATCH("Error",A10:A55,0)),"-","Error")</f>
        <v>-</v>
      </c>
      <c r="B9" s="173" t="str">
        <f t="shared" si="0"/>
        <v>-</v>
      </c>
      <c r="C9" s="173" t="str">
        <f t="shared" si="0"/>
        <v>-</v>
      </c>
      <c r="D9" s="173" t="str">
        <f t="shared" si="0"/>
        <v>-</v>
      </c>
      <c r="E9" s="173" t="str">
        <f t="shared" si="0"/>
        <v>-</v>
      </c>
      <c r="F9" s="173" t="str">
        <f t="shared" si="0"/>
        <v>-</v>
      </c>
      <c r="G9" s="173" t="str">
        <f t="shared" si="0"/>
        <v>-</v>
      </c>
      <c r="H9" s="173" t="str">
        <f t="shared" si="0"/>
        <v>-</v>
      </c>
      <c r="I9" s="173" t="str">
        <f t="shared" si="0"/>
        <v>-</v>
      </c>
      <c r="J9" s="173" t="str">
        <f t="shared" si="0"/>
        <v>-</v>
      </c>
      <c r="K9" s="173" t="str">
        <f t="shared" si="0"/>
        <v>-</v>
      </c>
      <c r="L9" s="173" t="str">
        <f t="shared" si="0"/>
        <v>-</v>
      </c>
      <c r="M9" s="173" t="str">
        <f t="shared" si="0"/>
        <v>-</v>
      </c>
      <c r="N9" s="173" t="str">
        <f t="shared" si="0"/>
        <v>-</v>
      </c>
      <c r="O9" s="173" t="str">
        <f t="shared" si="0"/>
        <v>-</v>
      </c>
      <c r="P9" s="173" t="str">
        <f t="shared" si="0"/>
        <v>-</v>
      </c>
      <c r="Q9" s="173" t="str">
        <f t="shared" si="0"/>
        <v>-</v>
      </c>
      <c r="R9" s="173" t="str">
        <f t="shared" si="0"/>
        <v>-</v>
      </c>
      <c r="S9" s="173" t="str">
        <f t="shared" ca="1" si="0"/>
        <v>-</v>
      </c>
      <c r="T9" s="173" t="str">
        <f t="shared" si="0"/>
        <v>-</v>
      </c>
      <c r="U9" s="173" t="str">
        <f t="shared" si="0"/>
        <v>-</v>
      </c>
      <c r="V9" s="173" t="str">
        <f t="shared" ca="1" si="0"/>
        <v>-</v>
      </c>
      <c r="W9" s="173" t="str">
        <f t="shared" si="0"/>
        <v>-</v>
      </c>
      <c r="X9" s="173" t="str">
        <f t="shared" ca="1" si="0"/>
        <v>-</v>
      </c>
      <c r="Y9" s="173" t="str">
        <f t="shared" si="0"/>
        <v>-</v>
      </c>
      <c r="Z9" s="173" t="str">
        <f t="shared" si="0"/>
        <v>-</v>
      </c>
      <c r="AA9" s="173" t="str">
        <f t="shared" si="0"/>
        <v>-</v>
      </c>
      <c r="AB9" s="173" t="str">
        <f t="shared" si="0"/>
        <v>-</v>
      </c>
      <c r="AC9" s="173" t="str">
        <f t="shared" si="0"/>
        <v>-</v>
      </c>
      <c r="AD9" s="173" t="str">
        <f t="shared" si="0"/>
        <v>-</v>
      </c>
      <c r="AE9" s="173" t="str">
        <f t="shared" si="0"/>
        <v>-</v>
      </c>
      <c r="AF9" s="173" t="str">
        <f t="shared" si="0"/>
        <v>-</v>
      </c>
      <c r="AG9" s="173" t="str">
        <f t="shared" si="0"/>
        <v>-</v>
      </c>
      <c r="AH9" s="173" t="str">
        <f t="shared" si="0"/>
        <v>-</v>
      </c>
      <c r="AI9" s="173" t="str">
        <f t="shared" ca="1" si="0"/>
        <v>-</v>
      </c>
      <c r="AJ9" s="173" t="str">
        <f t="shared" si="0"/>
        <v>-</v>
      </c>
      <c r="AK9" s="173" t="str">
        <f t="shared" si="0"/>
        <v>-</v>
      </c>
      <c r="AL9" s="173" t="str">
        <f t="shared" si="0"/>
        <v>-</v>
      </c>
      <c r="AM9" s="173" t="str">
        <f t="shared" si="0"/>
        <v>-</v>
      </c>
      <c r="AN9" s="173" t="str">
        <f t="shared" si="0"/>
        <v>-</v>
      </c>
      <c r="AO9" s="173" t="str">
        <f t="shared" si="0"/>
        <v>-</v>
      </c>
      <c r="AP9" s="173" t="str">
        <f t="shared" si="0"/>
        <v>-</v>
      </c>
      <c r="AQ9" s="173" t="str">
        <f t="shared" si="0"/>
        <v>-</v>
      </c>
      <c r="AR9" s="173" t="str">
        <f t="shared" si="0"/>
        <v>-</v>
      </c>
      <c r="AS9" s="173" t="str">
        <f t="shared" si="0"/>
        <v>-</v>
      </c>
      <c r="AT9" s="173" t="str">
        <f t="shared" si="0"/>
        <v>-</v>
      </c>
      <c r="AU9" s="173" t="str">
        <f t="shared" si="0"/>
        <v>-</v>
      </c>
    </row>
    <row r="12" spans="1:47" ht="19.5">
      <c r="A12" s="11" t="str">
        <f ca="1">SUBSTITUTE(VLOOKUP(RIGHT(CELL("filename",A1),LEN(CELL("filename",A1))-FIND("]",CELL("filename",A1))),'N0.1_Contents'!$A$11:$B$87,2,FALSE), LEFT(VLOOKUP(RIGHT(CELL("filename",A1),LEN(CELL("filename",A1))-FIND("]",CELL("filename",A1))),'N0.1_Contents'!$A$11:$B$87,2,FALSE),FIND(" ",VLOOKUP(RIGHT(CELL("filename",A1),LEN(CELL("filename",A1))-FIND("]",CELL("filename",A1))),'N0.1_Contents'!$A$11:$B$87,2,FALSE))),"")</f>
        <v>No entry required</v>
      </c>
      <c r="B12" s="11"/>
      <c r="D12"/>
      <c r="F12" s="11" t="s">
        <v>0</v>
      </c>
      <c r="S12" s="11" t="s">
        <v>2</v>
      </c>
      <c r="W12" s="190" t="s">
        <v>331</v>
      </c>
      <c r="X12" s="189" t="str">
        <f ca="1">VLOOKUP(A12, 'N0.6_Lookup_References'!A14:B50, 2, FALSE)</f>
        <v>-</v>
      </c>
      <c r="AI12" s="11"/>
    </row>
    <row r="13" spans="1:47" ht="15">
      <c r="C13" s="12"/>
      <c r="D13"/>
      <c r="S13" s="124" t="s">
        <v>152</v>
      </c>
      <c r="V13" s="124" t="s">
        <v>150</v>
      </c>
      <c r="AI13" s="124" t="s">
        <v>151</v>
      </c>
    </row>
    <row r="14" spans="1:47" s="112" customFormat="1" ht="13.9" customHeight="1" thickBot="1">
      <c r="A14" s="297" t="s">
        <v>24</v>
      </c>
      <c r="B14" s="299" t="s">
        <v>384</v>
      </c>
      <c r="C14" s="111"/>
      <c r="D14" s="104"/>
      <c r="E14" s="101"/>
      <c r="F14" s="110" t="s">
        <v>53</v>
      </c>
      <c r="G14" s="109" t="s">
        <v>14</v>
      </c>
      <c r="H14" s="21" t="s">
        <v>15</v>
      </c>
      <c r="I14" s="22" t="s">
        <v>16</v>
      </c>
      <c r="J14" s="23" t="s">
        <v>17</v>
      </c>
      <c r="K14" s="24" t="s">
        <v>18</v>
      </c>
      <c r="L14" s="25" t="s">
        <v>19</v>
      </c>
      <c r="M14" s="26" t="s">
        <v>20</v>
      </c>
      <c r="N14" s="29" t="s">
        <v>21</v>
      </c>
      <c r="O14" s="27" t="s">
        <v>22</v>
      </c>
      <c r="P14" s="31" t="s">
        <v>23</v>
      </c>
      <c r="Q14" s="108" t="s">
        <v>29</v>
      </c>
      <c r="R14" s="101"/>
      <c r="S14" s="110" t="s">
        <v>53</v>
      </c>
      <c r="T14" s="110" t="s">
        <v>94</v>
      </c>
      <c r="U14" s="101"/>
      <c r="V14" s="110" t="s">
        <v>53</v>
      </c>
      <c r="W14" s="109" t="s">
        <v>14</v>
      </c>
      <c r="X14" s="21" t="s">
        <v>15</v>
      </c>
      <c r="Y14" s="22" t="s">
        <v>16</v>
      </c>
      <c r="Z14" s="23" t="s">
        <v>17</v>
      </c>
      <c r="AA14" s="24" t="s">
        <v>18</v>
      </c>
      <c r="AB14" s="25" t="s">
        <v>19</v>
      </c>
      <c r="AC14" s="26" t="s">
        <v>20</v>
      </c>
      <c r="AD14" s="29" t="s">
        <v>21</v>
      </c>
      <c r="AE14" s="27" t="s">
        <v>22</v>
      </c>
      <c r="AF14" s="31" t="s">
        <v>23</v>
      </c>
      <c r="AG14" s="108" t="s">
        <v>29</v>
      </c>
      <c r="AH14" s="101"/>
      <c r="AI14" s="110" t="s">
        <v>53</v>
      </c>
      <c r="AJ14" s="109" t="s">
        <v>5</v>
      </c>
      <c r="AK14" s="21" t="s">
        <v>6</v>
      </c>
      <c r="AL14" s="22" t="s">
        <v>7</v>
      </c>
      <c r="AM14" s="23" t="s">
        <v>8</v>
      </c>
      <c r="AN14" s="24" t="s">
        <v>9</v>
      </c>
      <c r="AO14" s="25" t="s">
        <v>116</v>
      </c>
      <c r="AP14" s="26" t="s">
        <v>117</v>
      </c>
      <c r="AQ14" s="29" t="s">
        <v>118</v>
      </c>
      <c r="AR14" s="27" t="s">
        <v>119</v>
      </c>
      <c r="AS14" s="31" t="s">
        <v>120</v>
      </c>
      <c r="AT14" s="108" t="s">
        <v>29</v>
      </c>
      <c r="AU14" s="108" t="s">
        <v>47</v>
      </c>
    </row>
    <row r="15" spans="1:47" s="112" customFormat="1" ht="14.25" customHeight="1">
      <c r="A15" s="298"/>
      <c r="B15" s="300"/>
      <c r="C15" s="107" t="s">
        <v>383</v>
      </c>
      <c r="D15" s="104"/>
      <c r="E15" s="101"/>
      <c r="F15" s="103" t="s">
        <v>205</v>
      </c>
      <c r="G15" s="34"/>
      <c r="H15" s="34"/>
      <c r="I15" s="34"/>
      <c r="J15" s="34"/>
      <c r="K15" s="34"/>
      <c r="L15" s="34"/>
      <c r="M15" s="34"/>
      <c r="N15" s="34"/>
      <c r="O15" s="34"/>
      <c r="P15" s="34"/>
      <c r="Q15" s="35">
        <f t="shared" ref="Q15:Q34" si="1">SUM(G15:P15)</f>
        <v>0</v>
      </c>
      <c r="R15" s="101"/>
      <c r="S15" s="103"/>
      <c r="T15" s="34"/>
      <c r="U15" s="101"/>
      <c r="V15" s="103"/>
      <c r="W15" s="34"/>
      <c r="X15" s="34"/>
      <c r="Y15" s="34"/>
      <c r="Z15" s="34"/>
      <c r="AA15" s="34"/>
      <c r="AB15" s="34"/>
      <c r="AC15" s="34"/>
      <c r="AD15" s="34"/>
      <c r="AE15" s="34"/>
      <c r="AF15" s="34"/>
      <c r="AG15" s="35">
        <f t="shared" ref="AG15:AG33" si="2">SUM(W15:AF15)</f>
        <v>0</v>
      </c>
      <c r="AH15" s="101"/>
      <c r="AI15" s="103"/>
      <c r="AJ15" s="34"/>
      <c r="AK15" s="34"/>
      <c r="AL15" s="34"/>
      <c r="AM15" s="34"/>
      <c r="AN15" s="34"/>
      <c r="AO15" s="34"/>
      <c r="AP15" s="34"/>
      <c r="AQ15" s="34"/>
      <c r="AR15" s="34"/>
      <c r="AS15" s="34"/>
      <c r="AT15" s="35">
        <f t="shared" ref="AT15:AT33" si="3">SUM(AJ15:AS15)</f>
        <v>0</v>
      </c>
      <c r="AU15" s="103"/>
    </row>
    <row r="16" spans="1:47" s="112" customFormat="1" ht="14.25">
      <c r="A16" s="298"/>
      <c r="B16" s="300"/>
      <c r="C16" s="105" t="s">
        <v>554</v>
      </c>
      <c r="D16" s="104"/>
      <c r="E16" s="101"/>
      <c r="F16" s="103" t="s">
        <v>105</v>
      </c>
      <c r="G16" s="150"/>
      <c r="H16" s="151"/>
      <c r="I16" s="151"/>
      <c r="J16" s="151"/>
      <c r="K16" s="151"/>
      <c r="L16" s="151"/>
      <c r="M16" s="151"/>
      <c r="N16" s="151"/>
      <c r="O16" s="151"/>
      <c r="P16" s="151"/>
      <c r="Q16" s="35">
        <f t="shared" si="1"/>
        <v>0</v>
      </c>
      <c r="R16" s="101"/>
      <c r="S16" s="103" t="str">
        <f ca="1">$X$12</f>
        <v>-</v>
      </c>
      <c r="T16" s="34"/>
      <c r="U16" s="101"/>
      <c r="V16" s="103" t="str">
        <f ca="1">$X$12</f>
        <v>-</v>
      </c>
      <c r="W16" s="150"/>
      <c r="X16" s="151"/>
      <c r="Y16" s="151"/>
      <c r="Z16" s="151"/>
      <c r="AA16" s="151"/>
      <c r="AB16" s="151"/>
      <c r="AC16" s="151"/>
      <c r="AD16" s="151"/>
      <c r="AE16" s="151"/>
      <c r="AF16" s="151"/>
      <c r="AG16" s="35">
        <f t="shared" si="2"/>
        <v>0</v>
      </c>
      <c r="AH16" s="101"/>
      <c r="AI16" s="103" t="str">
        <f ca="1">$X$12</f>
        <v>-</v>
      </c>
      <c r="AJ16" s="150"/>
      <c r="AK16" s="151"/>
      <c r="AL16" s="151"/>
      <c r="AM16" s="151"/>
      <c r="AN16" s="151"/>
      <c r="AO16" s="151"/>
      <c r="AP16" s="151"/>
      <c r="AQ16" s="151"/>
      <c r="AR16" s="151"/>
      <c r="AS16" s="151"/>
      <c r="AT16" s="35">
        <f t="shared" si="3"/>
        <v>0</v>
      </c>
      <c r="AU16" s="103" t="str">
        <f>IF(ABS(AG16-AT16)&lt;0.01,"OK","Error")</f>
        <v>OK</v>
      </c>
    </row>
    <row r="17" spans="1:47" s="112" customFormat="1" ht="14.25">
      <c r="A17" s="298"/>
      <c r="B17" s="300"/>
      <c r="C17" s="302" t="s">
        <v>115</v>
      </c>
      <c r="D17" s="104" t="s">
        <v>206</v>
      </c>
      <c r="E17" s="101"/>
      <c r="F17" s="103" t="s">
        <v>105</v>
      </c>
      <c r="G17" s="150"/>
      <c r="H17" s="151"/>
      <c r="I17" s="151"/>
      <c r="J17" s="151"/>
      <c r="K17" s="151"/>
      <c r="L17" s="151"/>
      <c r="M17" s="151"/>
      <c r="N17" s="151"/>
      <c r="O17" s="151"/>
      <c r="P17" s="151"/>
      <c r="Q17" s="35">
        <f t="shared" si="1"/>
        <v>0</v>
      </c>
      <c r="R17" s="101"/>
      <c r="S17" s="103" t="str">
        <f t="shared" ref="S17:S34" ca="1" si="4">$X$12</f>
        <v>-</v>
      </c>
      <c r="T17" s="106"/>
      <c r="U17" s="101"/>
      <c r="V17" s="103" t="str">
        <f t="shared" ref="V17:V34" ca="1" si="5">$X$12</f>
        <v>-</v>
      </c>
      <c r="W17" s="150"/>
      <c r="X17" s="151"/>
      <c r="Y17" s="151"/>
      <c r="Z17" s="151"/>
      <c r="AA17" s="151"/>
      <c r="AB17" s="151"/>
      <c r="AC17" s="151"/>
      <c r="AD17" s="151"/>
      <c r="AE17" s="151"/>
      <c r="AF17" s="151"/>
      <c r="AG17" s="35">
        <f t="shared" si="2"/>
        <v>0</v>
      </c>
      <c r="AH17" s="101"/>
      <c r="AI17" s="103" t="str">
        <f t="shared" ref="AI17:AI34" ca="1" si="6">$X$12</f>
        <v>-</v>
      </c>
      <c r="AJ17" s="150"/>
      <c r="AK17" s="151"/>
      <c r="AL17" s="151"/>
      <c r="AM17" s="151"/>
      <c r="AN17" s="151"/>
      <c r="AO17" s="151"/>
      <c r="AP17" s="151"/>
      <c r="AQ17" s="151"/>
      <c r="AR17" s="151"/>
      <c r="AS17" s="151"/>
      <c r="AT17" s="35">
        <f t="shared" si="3"/>
        <v>0</v>
      </c>
      <c r="AU17" s="103" t="str">
        <f t="shared" ref="AU17:AU34" si="7">IF(ABS(AG17-AT17)&lt;0.01,"OK","Error")</f>
        <v>OK</v>
      </c>
    </row>
    <row r="18" spans="1:47" s="112" customFormat="1" ht="14.25">
      <c r="A18" s="298"/>
      <c r="B18" s="300"/>
      <c r="C18" s="302"/>
      <c r="D18" s="104" t="s">
        <v>207</v>
      </c>
      <c r="E18" s="101"/>
      <c r="F18" s="103" t="s">
        <v>105</v>
      </c>
      <c r="G18" s="150"/>
      <c r="H18" s="151"/>
      <c r="I18" s="151"/>
      <c r="J18" s="151"/>
      <c r="K18" s="151"/>
      <c r="L18" s="151"/>
      <c r="M18" s="151"/>
      <c r="N18" s="151"/>
      <c r="O18" s="151"/>
      <c r="P18" s="151"/>
      <c r="Q18" s="35">
        <f t="shared" si="1"/>
        <v>0</v>
      </c>
      <c r="R18" s="101"/>
      <c r="S18" s="103" t="str">
        <f t="shared" ca="1" si="4"/>
        <v>-</v>
      </c>
      <c r="T18" s="106"/>
      <c r="U18" s="101"/>
      <c r="V18" s="103" t="str">
        <f t="shared" ca="1" si="5"/>
        <v>-</v>
      </c>
      <c r="W18" s="150"/>
      <c r="X18" s="151"/>
      <c r="Y18" s="151"/>
      <c r="Z18" s="151"/>
      <c r="AA18" s="151"/>
      <c r="AB18" s="151"/>
      <c r="AC18" s="151"/>
      <c r="AD18" s="151"/>
      <c r="AE18" s="151"/>
      <c r="AF18" s="151"/>
      <c r="AG18" s="35">
        <f t="shared" si="2"/>
        <v>0</v>
      </c>
      <c r="AH18" s="101"/>
      <c r="AI18" s="103" t="str">
        <f t="shared" ca="1" si="6"/>
        <v>-</v>
      </c>
      <c r="AJ18" s="150"/>
      <c r="AK18" s="151"/>
      <c r="AL18" s="151"/>
      <c r="AM18" s="151"/>
      <c r="AN18" s="151"/>
      <c r="AO18" s="151"/>
      <c r="AP18" s="151"/>
      <c r="AQ18" s="151"/>
      <c r="AR18" s="151"/>
      <c r="AS18" s="151"/>
      <c r="AT18" s="35">
        <f t="shared" si="3"/>
        <v>0</v>
      </c>
      <c r="AU18" s="103" t="str">
        <f t="shared" si="7"/>
        <v>OK</v>
      </c>
    </row>
    <row r="19" spans="1:47" s="112" customFormat="1" ht="14.25">
      <c r="A19" s="298"/>
      <c r="B19" s="300"/>
      <c r="C19" s="302"/>
      <c r="D19" s="104" t="s">
        <v>3</v>
      </c>
      <c r="E19" s="101"/>
      <c r="F19" s="103" t="s">
        <v>105</v>
      </c>
      <c r="G19" s="150"/>
      <c r="H19" s="151"/>
      <c r="I19" s="151"/>
      <c r="J19" s="151"/>
      <c r="K19" s="151"/>
      <c r="L19" s="151"/>
      <c r="M19" s="151"/>
      <c r="N19" s="151"/>
      <c r="O19" s="151"/>
      <c r="P19" s="151"/>
      <c r="Q19" s="35">
        <f t="shared" si="1"/>
        <v>0</v>
      </c>
      <c r="R19" s="101"/>
      <c r="S19" s="103" t="str">
        <f t="shared" ca="1" si="4"/>
        <v>-</v>
      </c>
      <c r="T19" s="34"/>
      <c r="U19" s="101"/>
      <c r="V19" s="103" t="str">
        <f t="shared" ca="1" si="5"/>
        <v>-</v>
      </c>
      <c r="W19" s="150"/>
      <c r="X19" s="151"/>
      <c r="Y19" s="151"/>
      <c r="Z19" s="151"/>
      <c r="AA19" s="151"/>
      <c r="AB19" s="151"/>
      <c r="AC19" s="151"/>
      <c r="AD19" s="151"/>
      <c r="AE19" s="151"/>
      <c r="AF19" s="151"/>
      <c r="AG19" s="35">
        <f t="shared" si="2"/>
        <v>0</v>
      </c>
      <c r="AH19" s="101"/>
      <c r="AI19" s="103" t="str">
        <f t="shared" ca="1" si="6"/>
        <v>-</v>
      </c>
      <c r="AJ19" s="150"/>
      <c r="AK19" s="151"/>
      <c r="AL19" s="151"/>
      <c r="AM19" s="151"/>
      <c r="AN19" s="151"/>
      <c r="AO19" s="151"/>
      <c r="AP19" s="151"/>
      <c r="AQ19" s="151"/>
      <c r="AR19" s="151"/>
      <c r="AS19" s="151"/>
      <c r="AT19" s="35">
        <f t="shared" si="3"/>
        <v>0</v>
      </c>
      <c r="AU19" s="103" t="str">
        <f t="shared" si="7"/>
        <v>OK</v>
      </c>
    </row>
    <row r="20" spans="1:47" s="112" customFormat="1" ht="14.25">
      <c r="A20" s="298"/>
      <c r="B20" s="300"/>
      <c r="C20" s="302"/>
      <c r="D20" s="104" t="s">
        <v>114</v>
      </c>
      <c r="E20" s="101"/>
      <c r="F20" s="103" t="s">
        <v>105</v>
      </c>
      <c r="G20" s="150"/>
      <c r="H20" s="151"/>
      <c r="I20" s="151"/>
      <c r="J20" s="151"/>
      <c r="K20" s="151"/>
      <c r="L20" s="151"/>
      <c r="M20" s="151"/>
      <c r="N20" s="151"/>
      <c r="O20" s="151"/>
      <c r="P20" s="151"/>
      <c r="Q20" s="35">
        <f t="shared" si="1"/>
        <v>0</v>
      </c>
      <c r="R20" s="101"/>
      <c r="S20" s="103" t="str">
        <f t="shared" ca="1" si="4"/>
        <v>-</v>
      </c>
      <c r="T20" s="106"/>
      <c r="U20" s="101"/>
      <c r="V20" s="103" t="str">
        <f t="shared" ca="1" si="5"/>
        <v>-</v>
      </c>
      <c r="W20" s="150"/>
      <c r="X20" s="151"/>
      <c r="Y20" s="151"/>
      <c r="Z20" s="151"/>
      <c r="AA20" s="151"/>
      <c r="AB20" s="151"/>
      <c r="AC20" s="151"/>
      <c r="AD20" s="151"/>
      <c r="AE20" s="151"/>
      <c r="AF20" s="151"/>
      <c r="AG20" s="35">
        <f t="shared" si="2"/>
        <v>0</v>
      </c>
      <c r="AH20" s="101"/>
      <c r="AI20" s="103" t="str">
        <f t="shared" ca="1" si="6"/>
        <v>-</v>
      </c>
      <c r="AJ20" s="150"/>
      <c r="AK20" s="151"/>
      <c r="AL20" s="151"/>
      <c r="AM20" s="151"/>
      <c r="AN20" s="151"/>
      <c r="AO20" s="151"/>
      <c r="AP20" s="151"/>
      <c r="AQ20" s="151"/>
      <c r="AR20" s="151"/>
      <c r="AS20" s="151"/>
      <c r="AT20" s="35">
        <f t="shared" si="3"/>
        <v>0</v>
      </c>
      <c r="AU20" s="103" t="str">
        <f t="shared" si="7"/>
        <v>OK</v>
      </c>
    </row>
    <row r="21" spans="1:47" s="112" customFormat="1" ht="14.25">
      <c r="A21" s="298"/>
      <c r="B21" s="300"/>
      <c r="C21" s="302"/>
      <c r="D21" s="104" t="s">
        <v>104</v>
      </c>
      <c r="E21" s="101"/>
      <c r="F21" s="103" t="s">
        <v>105</v>
      </c>
      <c r="G21" s="34"/>
      <c r="H21" s="34"/>
      <c r="I21" s="34"/>
      <c r="J21" s="34"/>
      <c r="K21" s="34"/>
      <c r="L21" s="34"/>
      <c r="M21" s="34"/>
      <c r="N21" s="34"/>
      <c r="O21" s="34"/>
      <c r="P21" s="34"/>
      <c r="Q21" s="35">
        <f t="shared" si="1"/>
        <v>0</v>
      </c>
      <c r="R21" s="101"/>
      <c r="S21" s="103" t="str">
        <f t="shared" ca="1" si="4"/>
        <v>-</v>
      </c>
      <c r="T21" s="34"/>
      <c r="U21" s="101"/>
      <c r="V21" s="103" t="str">
        <f t="shared" ca="1" si="5"/>
        <v>-</v>
      </c>
      <c r="W21" s="34"/>
      <c r="X21" s="34"/>
      <c r="Y21" s="34"/>
      <c r="Z21" s="34"/>
      <c r="AA21" s="34"/>
      <c r="AB21" s="34"/>
      <c r="AC21" s="34"/>
      <c r="AD21" s="34"/>
      <c r="AE21" s="34"/>
      <c r="AF21" s="34"/>
      <c r="AG21" s="35">
        <f t="shared" si="2"/>
        <v>0</v>
      </c>
      <c r="AH21" s="101"/>
      <c r="AI21" s="103" t="str">
        <f t="shared" ca="1" si="6"/>
        <v>-</v>
      </c>
      <c r="AJ21" s="34"/>
      <c r="AK21" s="34"/>
      <c r="AL21" s="34"/>
      <c r="AM21" s="34"/>
      <c r="AN21" s="34"/>
      <c r="AO21" s="34"/>
      <c r="AP21" s="34"/>
      <c r="AQ21" s="34"/>
      <c r="AR21" s="34"/>
      <c r="AS21" s="34"/>
      <c r="AT21" s="35">
        <f t="shared" si="3"/>
        <v>0</v>
      </c>
      <c r="AU21" s="103" t="str">
        <f t="shared" si="7"/>
        <v>OK</v>
      </c>
    </row>
    <row r="22" spans="1:47" s="112" customFormat="1" ht="14.25">
      <c r="A22" s="298"/>
      <c r="B22" s="300"/>
      <c r="C22" s="302"/>
      <c r="D22" s="104" t="s">
        <v>113</v>
      </c>
      <c r="E22" s="101"/>
      <c r="F22" s="103" t="s">
        <v>105</v>
      </c>
      <c r="G22" s="150"/>
      <c r="H22" s="151"/>
      <c r="I22" s="151"/>
      <c r="J22" s="151"/>
      <c r="K22" s="151"/>
      <c r="L22" s="151"/>
      <c r="M22" s="151"/>
      <c r="N22" s="151"/>
      <c r="O22" s="151"/>
      <c r="P22" s="151"/>
      <c r="Q22" s="35">
        <f t="shared" si="1"/>
        <v>0</v>
      </c>
      <c r="R22" s="101"/>
      <c r="S22" s="103" t="str">
        <f t="shared" ca="1" si="4"/>
        <v>-</v>
      </c>
      <c r="T22" s="106"/>
      <c r="U22" s="101"/>
      <c r="V22" s="103" t="str">
        <f t="shared" ca="1" si="5"/>
        <v>-</v>
      </c>
      <c r="W22" s="150"/>
      <c r="X22" s="151"/>
      <c r="Y22" s="151"/>
      <c r="Z22" s="151"/>
      <c r="AA22" s="151"/>
      <c r="AB22" s="151"/>
      <c r="AC22" s="151"/>
      <c r="AD22" s="151"/>
      <c r="AE22" s="151"/>
      <c r="AF22" s="151"/>
      <c r="AG22" s="35">
        <f t="shared" si="2"/>
        <v>0</v>
      </c>
      <c r="AH22" s="101"/>
      <c r="AI22" s="103" t="str">
        <f t="shared" ca="1" si="6"/>
        <v>-</v>
      </c>
      <c r="AJ22" s="150"/>
      <c r="AK22" s="151"/>
      <c r="AL22" s="151"/>
      <c r="AM22" s="151"/>
      <c r="AN22" s="151"/>
      <c r="AO22" s="151"/>
      <c r="AP22" s="151"/>
      <c r="AQ22" s="151"/>
      <c r="AR22" s="151"/>
      <c r="AS22" s="151"/>
      <c r="AT22" s="35">
        <f t="shared" si="3"/>
        <v>0</v>
      </c>
      <c r="AU22" s="103" t="str">
        <f t="shared" si="7"/>
        <v>OK</v>
      </c>
    </row>
    <row r="23" spans="1:47" s="112" customFormat="1" ht="14.25">
      <c r="A23" s="298"/>
      <c r="B23" s="300"/>
      <c r="C23" s="302"/>
      <c r="D23" s="104" t="s">
        <v>389</v>
      </c>
      <c r="E23" s="101"/>
      <c r="F23" s="103" t="s">
        <v>105</v>
      </c>
      <c r="G23" s="150"/>
      <c r="H23" s="151"/>
      <c r="I23" s="151"/>
      <c r="J23" s="151"/>
      <c r="K23" s="151"/>
      <c r="L23" s="151"/>
      <c r="M23" s="151"/>
      <c r="N23" s="151"/>
      <c r="O23" s="151"/>
      <c r="P23" s="151"/>
      <c r="Q23" s="35">
        <f t="shared" si="1"/>
        <v>0</v>
      </c>
      <c r="R23" s="101"/>
      <c r="S23" s="103" t="str">
        <f t="shared" ca="1" si="4"/>
        <v>-</v>
      </c>
      <c r="T23" s="106"/>
      <c r="U23" s="101"/>
      <c r="V23" s="103" t="str">
        <f t="shared" ca="1" si="5"/>
        <v>-</v>
      </c>
      <c r="W23" s="150"/>
      <c r="X23" s="151"/>
      <c r="Y23" s="151"/>
      <c r="Z23" s="151"/>
      <c r="AA23" s="151"/>
      <c r="AB23" s="151"/>
      <c r="AC23" s="151"/>
      <c r="AD23" s="151"/>
      <c r="AE23" s="151"/>
      <c r="AF23" s="151"/>
      <c r="AG23" s="35">
        <f t="shared" si="2"/>
        <v>0</v>
      </c>
      <c r="AH23" s="101"/>
      <c r="AI23" s="103" t="str">
        <f t="shared" ca="1" si="6"/>
        <v>-</v>
      </c>
      <c r="AJ23" s="150"/>
      <c r="AK23" s="151"/>
      <c r="AL23" s="151"/>
      <c r="AM23" s="151"/>
      <c r="AN23" s="151"/>
      <c r="AO23" s="151"/>
      <c r="AP23" s="151"/>
      <c r="AQ23" s="151"/>
      <c r="AR23" s="151"/>
      <c r="AS23" s="151"/>
      <c r="AT23" s="35">
        <f t="shared" si="3"/>
        <v>0</v>
      </c>
      <c r="AU23" s="103" t="str">
        <f t="shared" si="7"/>
        <v>OK</v>
      </c>
    </row>
    <row r="24" spans="1:47" s="112" customFormat="1" ht="14.25">
      <c r="A24" s="298"/>
      <c r="B24" s="300"/>
      <c r="C24" s="302"/>
      <c r="D24" s="104" t="s">
        <v>112</v>
      </c>
      <c r="E24" s="101"/>
      <c r="F24" s="103" t="s">
        <v>105</v>
      </c>
      <c r="G24" s="150"/>
      <c r="H24" s="151"/>
      <c r="I24" s="151"/>
      <c r="J24" s="151"/>
      <c r="K24" s="151"/>
      <c r="L24" s="151"/>
      <c r="M24" s="151"/>
      <c r="N24" s="151"/>
      <c r="O24" s="151"/>
      <c r="P24" s="151"/>
      <c r="Q24" s="35">
        <f t="shared" si="1"/>
        <v>0</v>
      </c>
      <c r="R24" s="101"/>
      <c r="S24" s="103" t="str">
        <f t="shared" ca="1" si="4"/>
        <v>-</v>
      </c>
      <c r="T24" s="106"/>
      <c r="U24" s="101"/>
      <c r="V24" s="103" t="str">
        <f t="shared" ca="1" si="5"/>
        <v>-</v>
      </c>
      <c r="W24" s="150"/>
      <c r="X24" s="151"/>
      <c r="Y24" s="151"/>
      <c r="Z24" s="151"/>
      <c r="AA24" s="151"/>
      <c r="AB24" s="151"/>
      <c r="AC24" s="151"/>
      <c r="AD24" s="151"/>
      <c r="AE24" s="151"/>
      <c r="AF24" s="151"/>
      <c r="AG24" s="35">
        <f t="shared" si="2"/>
        <v>0</v>
      </c>
      <c r="AH24" s="101"/>
      <c r="AI24" s="103" t="str">
        <f t="shared" ca="1" si="6"/>
        <v>-</v>
      </c>
      <c r="AJ24" s="150"/>
      <c r="AK24" s="151"/>
      <c r="AL24" s="151"/>
      <c r="AM24" s="151"/>
      <c r="AN24" s="151"/>
      <c r="AO24" s="151"/>
      <c r="AP24" s="151"/>
      <c r="AQ24" s="151"/>
      <c r="AR24" s="151"/>
      <c r="AS24" s="151"/>
      <c r="AT24" s="35">
        <f t="shared" si="3"/>
        <v>0</v>
      </c>
      <c r="AU24" s="103" t="str">
        <f t="shared" si="7"/>
        <v>OK</v>
      </c>
    </row>
    <row r="25" spans="1:47" s="112" customFormat="1" ht="14.25">
      <c r="A25" s="298"/>
      <c r="B25" s="300"/>
      <c r="C25" s="302"/>
      <c r="D25" s="104" t="s">
        <v>111</v>
      </c>
      <c r="E25" s="101"/>
      <c r="F25" s="103" t="s">
        <v>105</v>
      </c>
      <c r="G25" s="150"/>
      <c r="H25" s="151"/>
      <c r="I25" s="151"/>
      <c r="J25" s="151"/>
      <c r="K25" s="151"/>
      <c r="L25" s="151"/>
      <c r="M25" s="151"/>
      <c r="N25" s="151"/>
      <c r="O25" s="151"/>
      <c r="P25" s="151"/>
      <c r="Q25" s="35">
        <f t="shared" si="1"/>
        <v>0</v>
      </c>
      <c r="R25" s="101"/>
      <c r="S25" s="103" t="str">
        <f t="shared" ca="1" si="4"/>
        <v>-</v>
      </c>
      <c r="T25" s="106"/>
      <c r="U25" s="101"/>
      <c r="V25" s="103" t="str">
        <f t="shared" ca="1" si="5"/>
        <v>-</v>
      </c>
      <c r="W25" s="150"/>
      <c r="X25" s="151"/>
      <c r="Y25" s="151"/>
      <c r="Z25" s="151"/>
      <c r="AA25" s="151"/>
      <c r="AB25" s="151"/>
      <c r="AC25" s="151"/>
      <c r="AD25" s="151"/>
      <c r="AE25" s="151"/>
      <c r="AF25" s="151"/>
      <c r="AG25" s="35">
        <f t="shared" si="2"/>
        <v>0</v>
      </c>
      <c r="AH25" s="101"/>
      <c r="AI25" s="103" t="str">
        <f t="shared" ca="1" si="6"/>
        <v>-</v>
      </c>
      <c r="AJ25" s="150"/>
      <c r="AK25" s="151"/>
      <c r="AL25" s="151"/>
      <c r="AM25" s="151"/>
      <c r="AN25" s="151"/>
      <c r="AO25" s="151"/>
      <c r="AP25" s="151"/>
      <c r="AQ25" s="151"/>
      <c r="AR25" s="151"/>
      <c r="AS25" s="151"/>
      <c r="AT25" s="35">
        <f t="shared" si="3"/>
        <v>0</v>
      </c>
      <c r="AU25" s="103" t="str">
        <f t="shared" si="7"/>
        <v>OK</v>
      </c>
    </row>
    <row r="26" spans="1:47" s="112" customFormat="1" ht="14.25">
      <c r="A26" s="298"/>
      <c r="B26" s="300"/>
      <c r="C26" s="302"/>
      <c r="D26" s="104" t="s">
        <v>390</v>
      </c>
      <c r="E26" s="101"/>
      <c r="F26" s="103" t="s">
        <v>105</v>
      </c>
      <c r="G26" s="150"/>
      <c r="H26" s="151"/>
      <c r="I26" s="151"/>
      <c r="J26" s="151"/>
      <c r="K26" s="151"/>
      <c r="L26" s="151"/>
      <c r="M26" s="151"/>
      <c r="N26" s="151"/>
      <c r="O26" s="151"/>
      <c r="P26" s="151"/>
      <c r="Q26" s="35">
        <f t="shared" si="1"/>
        <v>0</v>
      </c>
      <c r="R26" s="101"/>
      <c r="S26" s="103" t="str">
        <f t="shared" ca="1" si="4"/>
        <v>-</v>
      </c>
      <c r="T26" s="106"/>
      <c r="U26" s="101"/>
      <c r="V26" s="103" t="str">
        <f t="shared" ca="1" si="5"/>
        <v>-</v>
      </c>
      <c r="W26" s="150"/>
      <c r="X26" s="151"/>
      <c r="Y26" s="151"/>
      <c r="Z26" s="151"/>
      <c r="AA26" s="151"/>
      <c r="AB26" s="151"/>
      <c r="AC26" s="151"/>
      <c r="AD26" s="151"/>
      <c r="AE26" s="151"/>
      <c r="AF26" s="151"/>
      <c r="AG26" s="35">
        <f t="shared" si="2"/>
        <v>0</v>
      </c>
      <c r="AH26" s="101"/>
      <c r="AI26" s="103" t="str">
        <f t="shared" ca="1" si="6"/>
        <v>-</v>
      </c>
      <c r="AJ26" s="150"/>
      <c r="AK26" s="151"/>
      <c r="AL26" s="151"/>
      <c r="AM26" s="151"/>
      <c r="AN26" s="151"/>
      <c r="AO26" s="151"/>
      <c r="AP26" s="151"/>
      <c r="AQ26" s="151"/>
      <c r="AR26" s="151"/>
      <c r="AS26" s="151"/>
      <c r="AT26" s="35">
        <f t="shared" si="3"/>
        <v>0</v>
      </c>
      <c r="AU26" s="103" t="str">
        <f t="shared" si="7"/>
        <v>OK</v>
      </c>
    </row>
    <row r="27" spans="1:47" s="112" customFormat="1" ht="14.25">
      <c r="A27" s="298"/>
      <c r="B27" s="300"/>
      <c r="C27" s="302"/>
      <c r="D27" s="104" t="s">
        <v>110</v>
      </c>
      <c r="E27" s="101"/>
      <c r="F27" s="103" t="s">
        <v>105</v>
      </c>
      <c r="G27" s="150"/>
      <c r="H27" s="151"/>
      <c r="I27" s="151"/>
      <c r="J27" s="151"/>
      <c r="K27" s="151"/>
      <c r="L27" s="151"/>
      <c r="M27" s="151"/>
      <c r="N27" s="151"/>
      <c r="O27" s="151"/>
      <c r="P27" s="151"/>
      <c r="Q27" s="35">
        <f t="shared" si="1"/>
        <v>0</v>
      </c>
      <c r="R27" s="101"/>
      <c r="S27" s="103" t="str">
        <f t="shared" ca="1" si="4"/>
        <v>-</v>
      </c>
      <c r="T27" s="106"/>
      <c r="U27" s="101"/>
      <c r="V27" s="103" t="str">
        <f t="shared" ca="1" si="5"/>
        <v>-</v>
      </c>
      <c r="W27" s="150"/>
      <c r="X27" s="151"/>
      <c r="Y27" s="151"/>
      <c r="Z27" s="151"/>
      <c r="AA27" s="151"/>
      <c r="AB27" s="151"/>
      <c r="AC27" s="151"/>
      <c r="AD27" s="151"/>
      <c r="AE27" s="151"/>
      <c r="AF27" s="151"/>
      <c r="AG27" s="35">
        <f t="shared" si="2"/>
        <v>0</v>
      </c>
      <c r="AH27" s="101"/>
      <c r="AI27" s="103" t="str">
        <f t="shared" ca="1" si="6"/>
        <v>-</v>
      </c>
      <c r="AJ27" s="150"/>
      <c r="AK27" s="151"/>
      <c r="AL27" s="151"/>
      <c r="AM27" s="151"/>
      <c r="AN27" s="151"/>
      <c r="AO27" s="151"/>
      <c r="AP27" s="151"/>
      <c r="AQ27" s="151"/>
      <c r="AR27" s="151"/>
      <c r="AS27" s="151"/>
      <c r="AT27" s="35">
        <f t="shared" si="3"/>
        <v>0</v>
      </c>
      <c r="AU27" s="103" t="str">
        <f t="shared" si="7"/>
        <v>OK</v>
      </c>
    </row>
    <row r="28" spans="1:47" s="112" customFormat="1" ht="14.25">
      <c r="A28" s="298"/>
      <c r="B28" s="300"/>
      <c r="C28" s="302"/>
      <c r="D28" s="104" t="str">
        <f>'N1.1_Intervention_Definitions'!A17</f>
        <v>Indirect Intervention</v>
      </c>
      <c r="E28" s="101"/>
      <c r="F28" s="103" t="s">
        <v>105</v>
      </c>
      <c r="G28" s="150"/>
      <c r="H28" s="151"/>
      <c r="I28" s="151"/>
      <c r="J28" s="151"/>
      <c r="K28" s="151"/>
      <c r="L28" s="151"/>
      <c r="M28" s="151"/>
      <c r="N28" s="151"/>
      <c r="O28" s="151"/>
      <c r="P28" s="151"/>
      <c r="Q28" s="35">
        <f t="shared" si="1"/>
        <v>0</v>
      </c>
      <c r="R28" s="101"/>
      <c r="S28" s="103" t="str">
        <f t="shared" ca="1" si="4"/>
        <v>-</v>
      </c>
      <c r="T28" s="106"/>
      <c r="U28" s="101"/>
      <c r="V28" s="103" t="str">
        <f t="shared" ca="1" si="5"/>
        <v>-</v>
      </c>
      <c r="W28" s="150"/>
      <c r="X28" s="151"/>
      <c r="Y28" s="151"/>
      <c r="Z28" s="151"/>
      <c r="AA28" s="151"/>
      <c r="AB28" s="151"/>
      <c r="AC28" s="151"/>
      <c r="AD28" s="151"/>
      <c r="AE28" s="151"/>
      <c r="AF28" s="151"/>
      <c r="AG28" s="35">
        <f t="shared" si="2"/>
        <v>0</v>
      </c>
      <c r="AH28" s="101"/>
      <c r="AI28" s="103" t="str">
        <f t="shared" ca="1" si="6"/>
        <v>-</v>
      </c>
      <c r="AJ28" s="150"/>
      <c r="AK28" s="151"/>
      <c r="AL28" s="151"/>
      <c r="AM28" s="151"/>
      <c r="AN28" s="151"/>
      <c r="AO28" s="151"/>
      <c r="AP28" s="151"/>
      <c r="AQ28" s="151"/>
      <c r="AR28" s="151"/>
      <c r="AS28" s="151"/>
      <c r="AT28" s="35">
        <f t="shared" si="3"/>
        <v>0</v>
      </c>
      <c r="AU28" s="103" t="str">
        <f t="shared" si="7"/>
        <v>OK</v>
      </c>
    </row>
    <row r="29" spans="1:47" s="112" customFormat="1" ht="14.25">
      <c r="A29" s="298"/>
      <c r="B29" s="300"/>
      <c r="C29" s="302"/>
      <c r="D29" s="104" t="s">
        <v>109</v>
      </c>
      <c r="E29" s="101"/>
      <c r="F29" s="103" t="s">
        <v>105</v>
      </c>
      <c r="G29" s="34"/>
      <c r="H29" s="34"/>
      <c r="I29" s="34"/>
      <c r="J29" s="34"/>
      <c r="K29" s="34"/>
      <c r="L29" s="34"/>
      <c r="M29" s="34"/>
      <c r="N29" s="34"/>
      <c r="O29" s="34"/>
      <c r="P29" s="34"/>
      <c r="Q29" s="35">
        <f t="shared" si="1"/>
        <v>0</v>
      </c>
      <c r="R29" s="101"/>
      <c r="S29" s="103" t="str">
        <f t="shared" ca="1" si="4"/>
        <v>-</v>
      </c>
      <c r="T29" s="34"/>
      <c r="U29" s="101"/>
      <c r="V29" s="103" t="str">
        <f t="shared" ca="1" si="5"/>
        <v>-</v>
      </c>
      <c r="W29" s="34"/>
      <c r="X29" s="34"/>
      <c r="Y29" s="34"/>
      <c r="Z29" s="34"/>
      <c r="AA29" s="34"/>
      <c r="AB29" s="34"/>
      <c r="AC29" s="34"/>
      <c r="AD29" s="34"/>
      <c r="AE29" s="34"/>
      <c r="AF29" s="34"/>
      <c r="AG29" s="35">
        <f t="shared" si="2"/>
        <v>0</v>
      </c>
      <c r="AH29" s="101"/>
      <c r="AI29" s="103" t="str">
        <f t="shared" ca="1" si="6"/>
        <v>-</v>
      </c>
      <c r="AJ29" s="34"/>
      <c r="AK29" s="34"/>
      <c r="AL29" s="34"/>
      <c r="AM29" s="34"/>
      <c r="AN29" s="34"/>
      <c r="AO29" s="34"/>
      <c r="AP29" s="34"/>
      <c r="AQ29" s="34"/>
      <c r="AR29" s="34"/>
      <c r="AS29" s="34"/>
      <c r="AT29" s="35">
        <f t="shared" si="3"/>
        <v>0</v>
      </c>
      <c r="AU29" s="103" t="str">
        <f t="shared" si="7"/>
        <v>OK</v>
      </c>
    </row>
    <row r="30" spans="1:47" s="112" customFormat="1" ht="14.25">
      <c r="A30" s="298"/>
      <c r="B30" s="300"/>
      <c r="C30" s="302"/>
      <c r="D30" s="104" t="s">
        <v>108</v>
      </c>
      <c r="E30" s="101"/>
      <c r="F30" s="103" t="s">
        <v>105</v>
      </c>
      <c r="G30" s="34"/>
      <c r="H30" s="34"/>
      <c r="I30" s="34"/>
      <c r="J30" s="34"/>
      <c r="K30" s="34"/>
      <c r="L30" s="34"/>
      <c r="M30" s="34"/>
      <c r="N30" s="34"/>
      <c r="O30" s="34"/>
      <c r="P30" s="34"/>
      <c r="Q30" s="35">
        <f t="shared" si="1"/>
        <v>0</v>
      </c>
      <c r="R30" s="101"/>
      <c r="S30" s="103" t="str">
        <f t="shared" ca="1" si="4"/>
        <v>-</v>
      </c>
      <c r="T30" s="34"/>
      <c r="U30" s="101"/>
      <c r="V30" s="103" t="str">
        <f t="shared" ca="1" si="5"/>
        <v>-</v>
      </c>
      <c r="W30" s="34"/>
      <c r="X30" s="34"/>
      <c r="Y30" s="34"/>
      <c r="Z30" s="34"/>
      <c r="AA30" s="34"/>
      <c r="AB30" s="34"/>
      <c r="AC30" s="34"/>
      <c r="AD30" s="34"/>
      <c r="AE30" s="34"/>
      <c r="AF30" s="34"/>
      <c r="AG30" s="35">
        <f t="shared" si="2"/>
        <v>0</v>
      </c>
      <c r="AH30" s="101"/>
      <c r="AI30" s="103" t="str">
        <f t="shared" ca="1" si="6"/>
        <v>-</v>
      </c>
      <c r="AJ30" s="34"/>
      <c r="AK30" s="34"/>
      <c r="AL30" s="34"/>
      <c r="AM30" s="34"/>
      <c r="AN30" s="34"/>
      <c r="AO30" s="34"/>
      <c r="AP30" s="34"/>
      <c r="AQ30" s="34"/>
      <c r="AR30" s="34"/>
      <c r="AS30" s="34"/>
      <c r="AT30" s="35">
        <f t="shared" si="3"/>
        <v>0</v>
      </c>
      <c r="AU30" s="103" t="str">
        <f t="shared" si="7"/>
        <v>OK</v>
      </c>
    </row>
    <row r="31" spans="1:47" s="112" customFormat="1" ht="14.25">
      <c r="A31" s="298"/>
      <c r="B31" s="300"/>
      <c r="C31" s="302"/>
      <c r="D31" s="104" t="s">
        <v>58</v>
      </c>
      <c r="E31" s="101"/>
      <c r="F31" s="103" t="s">
        <v>105</v>
      </c>
      <c r="G31" s="34"/>
      <c r="H31" s="34"/>
      <c r="I31" s="34"/>
      <c r="J31" s="34"/>
      <c r="K31" s="34"/>
      <c r="L31" s="34"/>
      <c r="M31" s="34"/>
      <c r="N31" s="34"/>
      <c r="O31" s="34"/>
      <c r="P31" s="34"/>
      <c r="Q31" s="35">
        <f t="shared" si="1"/>
        <v>0</v>
      </c>
      <c r="R31" s="101"/>
      <c r="S31" s="103" t="str">
        <f t="shared" ca="1" si="4"/>
        <v>-</v>
      </c>
      <c r="T31" s="34"/>
      <c r="U31" s="101"/>
      <c r="V31" s="103" t="str">
        <f t="shared" ca="1" si="5"/>
        <v>-</v>
      </c>
      <c r="W31" s="34"/>
      <c r="X31" s="34"/>
      <c r="Y31" s="34"/>
      <c r="Z31" s="34"/>
      <c r="AA31" s="34"/>
      <c r="AB31" s="34"/>
      <c r="AC31" s="34"/>
      <c r="AD31" s="34"/>
      <c r="AE31" s="34"/>
      <c r="AF31" s="34"/>
      <c r="AG31" s="35">
        <f t="shared" si="2"/>
        <v>0</v>
      </c>
      <c r="AH31" s="101"/>
      <c r="AI31" s="103" t="str">
        <f t="shared" ca="1" si="6"/>
        <v>-</v>
      </c>
      <c r="AJ31" s="34"/>
      <c r="AK31" s="34"/>
      <c r="AL31" s="34"/>
      <c r="AM31" s="34"/>
      <c r="AN31" s="34"/>
      <c r="AO31" s="34"/>
      <c r="AP31" s="34"/>
      <c r="AQ31" s="34"/>
      <c r="AR31" s="34"/>
      <c r="AS31" s="34"/>
      <c r="AT31" s="35">
        <f t="shared" si="3"/>
        <v>0</v>
      </c>
      <c r="AU31" s="103" t="str">
        <f t="shared" si="7"/>
        <v>OK</v>
      </c>
    </row>
    <row r="32" spans="1:47" s="112" customFormat="1" ht="14.25">
      <c r="A32" s="298"/>
      <c r="B32" s="300"/>
      <c r="C32" s="302"/>
      <c r="D32" s="104" t="s">
        <v>107</v>
      </c>
      <c r="E32" s="101"/>
      <c r="F32" s="103" t="s">
        <v>105</v>
      </c>
      <c r="G32" s="34"/>
      <c r="H32" s="34"/>
      <c r="I32" s="34"/>
      <c r="J32" s="34"/>
      <c r="K32" s="34"/>
      <c r="L32" s="34"/>
      <c r="M32" s="34"/>
      <c r="N32" s="34"/>
      <c r="O32" s="34"/>
      <c r="P32" s="34"/>
      <c r="Q32" s="35">
        <f t="shared" si="1"/>
        <v>0</v>
      </c>
      <c r="R32" s="101"/>
      <c r="S32" s="103" t="str">
        <f t="shared" ca="1" si="4"/>
        <v>-</v>
      </c>
      <c r="T32" s="34"/>
      <c r="U32" s="101"/>
      <c r="V32" s="103" t="str">
        <f t="shared" ca="1" si="5"/>
        <v>-</v>
      </c>
      <c r="W32" s="34"/>
      <c r="X32" s="34"/>
      <c r="Y32" s="34"/>
      <c r="Z32" s="34"/>
      <c r="AA32" s="34"/>
      <c r="AB32" s="34"/>
      <c r="AC32" s="34"/>
      <c r="AD32" s="34"/>
      <c r="AE32" s="34"/>
      <c r="AF32" s="34"/>
      <c r="AG32" s="35">
        <f t="shared" si="2"/>
        <v>0</v>
      </c>
      <c r="AH32" s="101"/>
      <c r="AI32" s="103" t="str">
        <f t="shared" ca="1" si="6"/>
        <v>-</v>
      </c>
      <c r="AJ32" s="34"/>
      <c r="AK32" s="34"/>
      <c r="AL32" s="34"/>
      <c r="AM32" s="34"/>
      <c r="AN32" s="34"/>
      <c r="AO32" s="34"/>
      <c r="AP32" s="34"/>
      <c r="AQ32" s="34"/>
      <c r="AR32" s="34"/>
      <c r="AS32" s="34"/>
      <c r="AT32" s="35">
        <f t="shared" si="3"/>
        <v>0</v>
      </c>
      <c r="AU32" s="103" t="str">
        <f t="shared" si="7"/>
        <v>OK</v>
      </c>
    </row>
    <row r="33" spans="1:47" s="112" customFormat="1" ht="14.25">
      <c r="A33" s="298"/>
      <c r="B33" s="300"/>
      <c r="C33" s="302"/>
      <c r="D33" s="104" t="s">
        <v>106</v>
      </c>
      <c r="E33" s="101"/>
      <c r="F33" s="103" t="s">
        <v>105</v>
      </c>
      <c r="G33" s="150"/>
      <c r="H33" s="151"/>
      <c r="I33" s="151"/>
      <c r="J33" s="151"/>
      <c r="K33" s="151"/>
      <c r="L33" s="151"/>
      <c r="M33" s="151"/>
      <c r="N33" s="151"/>
      <c r="O33" s="151"/>
      <c r="P33" s="151"/>
      <c r="Q33" s="35">
        <f t="shared" si="1"/>
        <v>0</v>
      </c>
      <c r="R33" s="101"/>
      <c r="S33" s="103" t="str">
        <f t="shared" ca="1" si="4"/>
        <v>-</v>
      </c>
      <c r="T33" s="106"/>
      <c r="U33" s="101"/>
      <c r="V33" s="103" t="str">
        <f t="shared" ca="1" si="5"/>
        <v>-</v>
      </c>
      <c r="W33" s="150"/>
      <c r="X33" s="151"/>
      <c r="Y33" s="151"/>
      <c r="Z33" s="151"/>
      <c r="AA33" s="151"/>
      <c r="AB33" s="151"/>
      <c r="AC33" s="151"/>
      <c r="AD33" s="151"/>
      <c r="AE33" s="151"/>
      <c r="AF33" s="151"/>
      <c r="AG33" s="35">
        <f t="shared" si="2"/>
        <v>0</v>
      </c>
      <c r="AH33" s="101"/>
      <c r="AI33" s="103" t="str">
        <f t="shared" ca="1" si="6"/>
        <v>-</v>
      </c>
      <c r="AJ33" s="150"/>
      <c r="AK33" s="151"/>
      <c r="AL33" s="151"/>
      <c r="AM33" s="151"/>
      <c r="AN33" s="151"/>
      <c r="AO33" s="151"/>
      <c r="AP33" s="151"/>
      <c r="AQ33" s="151"/>
      <c r="AR33" s="151"/>
      <c r="AS33" s="151"/>
      <c r="AT33" s="35">
        <f t="shared" si="3"/>
        <v>0</v>
      </c>
      <c r="AU33" s="103" t="str">
        <f t="shared" si="7"/>
        <v>OK</v>
      </c>
    </row>
    <row r="34" spans="1:47" s="112" customFormat="1" ht="14.25">
      <c r="A34" s="298"/>
      <c r="B34" s="301"/>
      <c r="C34" s="105" t="s">
        <v>393</v>
      </c>
      <c r="D34" s="104"/>
      <c r="E34" s="101"/>
      <c r="F34" s="103" t="s">
        <v>105</v>
      </c>
      <c r="G34" s="35">
        <f t="shared" ref="G34:P34" si="8">SUM(G16:G33)</f>
        <v>0</v>
      </c>
      <c r="H34" s="35">
        <f t="shared" si="8"/>
        <v>0</v>
      </c>
      <c r="I34" s="35">
        <f t="shared" si="8"/>
        <v>0</v>
      </c>
      <c r="J34" s="35">
        <f t="shared" si="8"/>
        <v>0</v>
      </c>
      <c r="K34" s="35">
        <f t="shared" si="8"/>
        <v>0</v>
      </c>
      <c r="L34" s="35">
        <f t="shared" si="8"/>
        <v>0</v>
      </c>
      <c r="M34" s="35">
        <f t="shared" si="8"/>
        <v>0</v>
      </c>
      <c r="N34" s="35">
        <f t="shared" si="8"/>
        <v>0</v>
      </c>
      <c r="O34" s="35">
        <f t="shared" si="8"/>
        <v>0</v>
      </c>
      <c r="P34" s="35">
        <f t="shared" si="8"/>
        <v>0</v>
      </c>
      <c r="Q34" s="94">
        <f t="shared" si="1"/>
        <v>0</v>
      </c>
      <c r="R34" s="101"/>
      <c r="S34" s="103" t="str">
        <f t="shared" ca="1" si="4"/>
        <v>-</v>
      </c>
      <c r="T34" s="103"/>
      <c r="U34" s="101"/>
      <c r="V34" s="103" t="str">
        <f t="shared" ca="1" si="5"/>
        <v>-</v>
      </c>
      <c r="W34" s="35">
        <f t="shared" ref="W34:AF34" si="9">SUM(W16:W33)</f>
        <v>0</v>
      </c>
      <c r="X34" s="35">
        <f t="shared" si="9"/>
        <v>0</v>
      </c>
      <c r="Y34" s="35">
        <f t="shared" si="9"/>
        <v>0</v>
      </c>
      <c r="Z34" s="35">
        <f t="shared" si="9"/>
        <v>0</v>
      </c>
      <c r="AA34" s="35">
        <f t="shared" si="9"/>
        <v>0</v>
      </c>
      <c r="AB34" s="35">
        <f t="shared" si="9"/>
        <v>0</v>
      </c>
      <c r="AC34" s="35">
        <f t="shared" si="9"/>
        <v>0</v>
      </c>
      <c r="AD34" s="35">
        <f t="shared" si="9"/>
        <v>0</v>
      </c>
      <c r="AE34" s="35">
        <f t="shared" si="9"/>
        <v>0</v>
      </c>
      <c r="AF34" s="35">
        <f t="shared" si="9"/>
        <v>0</v>
      </c>
      <c r="AG34" s="94">
        <f>SUM(W34:AF34)</f>
        <v>0</v>
      </c>
      <c r="AH34" s="101"/>
      <c r="AI34" s="103" t="str">
        <f t="shared" ca="1" si="6"/>
        <v>-</v>
      </c>
      <c r="AJ34" s="35">
        <f t="shared" ref="AJ34:AS34" si="10">SUM(AJ16:AJ33)</f>
        <v>0</v>
      </c>
      <c r="AK34" s="35">
        <f t="shared" si="10"/>
        <v>0</v>
      </c>
      <c r="AL34" s="35">
        <f t="shared" si="10"/>
        <v>0</v>
      </c>
      <c r="AM34" s="35">
        <f t="shared" si="10"/>
        <v>0</v>
      </c>
      <c r="AN34" s="35">
        <f t="shared" si="10"/>
        <v>0</v>
      </c>
      <c r="AO34" s="35">
        <f t="shared" si="10"/>
        <v>0</v>
      </c>
      <c r="AP34" s="35">
        <f t="shared" si="10"/>
        <v>0</v>
      </c>
      <c r="AQ34" s="35">
        <f t="shared" si="10"/>
        <v>0</v>
      </c>
      <c r="AR34" s="35">
        <f t="shared" si="10"/>
        <v>0</v>
      </c>
      <c r="AS34" s="35">
        <f t="shared" si="10"/>
        <v>0</v>
      </c>
      <c r="AT34" s="94">
        <f>SUM(AJ34:AS34)</f>
        <v>0</v>
      </c>
      <c r="AU34" s="103" t="str">
        <f t="shared" si="7"/>
        <v>OK</v>
      </c>
    </row>
    <row r="35" spans="1:47" ht="15" thickBot="1">
      <c r="A35" s="299" t="s">
        <v>25</v>
      </c>
      <c r="B35" s="299" t="s">
        <v>385</v>
      </c>
      <c r="C35" s="111"/>
      <c r="D35" s="104"/>
      <c r="F35" s="110" t="s">
        <v>53</v>
      </c>
      <c r="G35" s="109" t="s">
        <v>14</v>
      </c>
      <c r="H35" s="21" t="s">
        <v>15</v>
      </c>
      <c r="I35" s="22" t="s">
        <v>16</v>
      </c>
      <c r="J35" s="23" t="s">
        <v>17</v>
      </c>
      <c r="K35" s="24" t="s">
        <v>18</v>
      </c>
      <c r="L35" s="25" t="s">
        <v>19</v>
      </c>
      <c r="M35" s="26" t="s">
        <v>20</v>
      </c>
      <c r="N35" s="29" t="s">
        <v>21</v>
      </c>
      <c r="O35" s="27" t="s">
        <v>22</v>
      </c>
      <c r="P35" s="31" t="s">
        <v>23</v>
      </c>
      <c r="Q35" s="108" t="s">
        <v>29</v>
      </c>
      <c r="S35" s="110" t="s">
        <v>53</v>
      </c>
      <c r="T35" s="110" t="s">
        <v>94</v>
      </c>
      <c r="V35" s="110" t="s">
        <v>53</v>
      </c>
      <c r="W35" s="109" t="s">
        <v>14</v>
      </c>
      <c r="X35" s="21" t="s">
        <v>15</v>
      </c>
      <c r="Y35" s="22" t="s">
        <v>16</v>
      </c>
      <c r="Z35" s="23" t="s">
        <v>17</v>
      </c>
      <c r="AA35" s="24" t="s">
        <v>18</v>
      </c>
      <c r="AB35" s="25" t="s">
        <v>19</v>
      </c>
      <c r="AC35" s="26" t="s">
        <v>20</v>
      </c>
      <c r="AD35" s="29" t="s">
        <v>21</v>
      </c>
      <c r="AE35" s="27" t="s">
        <v>22</v>
      </c>
      <c r="AF35" s="31" t="s">
        <v>23</v>
      </c>
      <c r="AG35" s="108" t="s">
        <v>29</v>
      </c>
      <c r="AI35" s="110" t="s">
        <v>53</v>
      </c>
      <c r="AJ35" s="109" t="s">
        <v>5</v>
      </c>
      <c r="AK35" s="21" t="s">
        <v>6</v>
      </c>
      <c r="AL35" s="22" t="s">
        <v>7</v>
      </c>
      <c r="AM35" s="23" t="s">
        <v>8</v>
      </c>
      <c r="AN35" s="24" t="s">
        <v>9</v>
      </c>
      <c r="AO35" s="25" t="s">
        <v>116</v>
      </c>
      <c r="AP35" s="26" t="s">
        <v>117</v>
      </c>
      <c r="AQ35" s="29" t="s">
        <v>118</v>
      </c>
      <c r="AR35" s="27" t="s">
        <v>119</v>
      </c>
      <c r="AS35" s="31" t="s">
        <v>120</v>
      </c>
      <c r="AT35" s="108" t="s">
        <v>29</v>
      </c>
      <c r="AU35" s="108" t="s">
        <v>47</v>
      </c>
    </row>
    <row r="36" spans="1:47" ht="14.25">
      <c r="A36" s="300"/>
      <c r="B36" s="300"/>
      <c r="C36" s="107" t="s">
        <v>394</v>
      </c>
      <c r="D36" s="104"/>
      <c r="F36" s="103" t="s">
        <v>205</v>
      </c>
      <c r="G36" s="103"/>
      <c r="H36" s="103"/>
      <c r="I36" s="103"/>
      <c r="J36" s="103"/>
      <c r="K36" s="103"/>
      <c r="L36" s="103"/>
      <c r="M36" s="103"/>
      <c r="N36" s="103"/>
      <c r="O36" s="103"/>
      <c r="P36" s="151"/>
      <c r="Q36" s="35">
        <f t="shared" ref="Q36:Q54" si="11">SUM(G36:P36)</f>
        <v>0</v>
      </c>
      <c r="S36" s="103"/>
      <c r="T36" s="34"/>
      <c r="V36" s="103"/>
      <c r="W36" s="34"/>
      <c r="X36" s="34"/>
      <c r="Y36" s="34"/>
      <c r="Z36" s="34"/>
      <c r="AA36" s="34"/>
      <c r="AB36" s="34"/>
      <c r="AC36" s="34"/>
      <c r="AD36" s="34"/>
      <c r="AE36" s="34"/>
      <c r="AF36" s="34"/>
      <c r="AG36" s="35">
        <f t="shared" ref="AG36:AG55" si="12">SUM(W36:AF36)</f>
        <v>0</v>
      </c>
      <c r="AI36" s="103"/>
      <c r="AJ36" s="34"/>
      <c r="AK36" s="34"/>
      <c r="AL36" s="34"/>
      <c r="AM36" s="34"/>
      <c r="AN36" s="34"/>
      <c r="AO36" s="34"/>
      <c r="AP36" s="34"/>
      <c r="AQ36" s="34"/>
      <c r="AR36" s="34"/>
      <c r="AS36" s="34"/>
      <c r="AT36" s="35">
        <f t="shared" ref="AT36:AT55" si="13">SUM(AJ36:AS36)</f>
        <v>0</v>
      </c>
      <c r="AU36" s="103"/>
    </row>
    <row r="37" spans="1:47" ht="14.25">
      <c r="A37" s="300"/>
      <c r="B37" s="300"/>
      <c r="C37" s="105" t="s">
        <v>223</v>
      </c>
      <c r="D37" s="104"/>
      <c r="F37" s="103" t="s">
        <v>105</v>
      </c>
      <c r="G37" s="35">
        <f>G34</f>
        <v>0</v>
      </c>
      <c r="H37" s="35">
        <f t="shared" ref="H37:P37" si="14">H34</f>
        <v>0</v>
      </c>
      <c r="I37" s="35">
        <f t="shared" si="14"/>
        <v>0</v>
      </c>
      <c r="J37" s="35">
        <f t="shared" si="14"/>
        <v>0</v>
      </c>
      <c r="K37" s="35">
        <f t="shared" si="14"/>
        <v>0</v>
      </c>
      <c r="L37" s="35">
        <f t="shared" si="14"/>
        <v>0</v>
      </c>
      <c r="M37" s="35">
        <f t="shared" si="14"/>
        <v>0</v>
      </c>
      <c r="N37" s="35">
        <f t="shared" si="14"/>
        <v>0</v>
      </c>
      <c r="O37" s="35">
        <f t="shared" si="14"/>
        <v>0</v>
      </c>
      <c r="P37" s="35">
        <f t="shared" si="14"/>
        <v>0</v>
      </c>
      <c r="Q37" s="35">
        <f t="shared" si="11"/>
        <v>0</v>
      </c>
      <c r="S37" s="103" t="str">
        <f ca="1">$X$12</f>
        <v>-</v>
      </c>
      <c r="T37" s="34"/>
      <c r="V37" s="103" t="str">
        <f ca="1">$X$12</f>
        <v>-</v>
      </c>
      <c r="W37" s="35">
        <f t="shared" ref="W37:AF37" si="15">W34</f>
        <v>0</v>
      </c>
      <c r="X37" s="35">
        <f t="shared" si="15"/>
        <v>0</v>
      </c>
      <c r="Y37" s="35">
        <f t="shared" si="15"/>
        <v>0</v>
      </c>
      <c r="Z37" s="35">
        <f t="shared" si="15"/>
        <v>0</v>
      </c>
      <c r="AA37" s="35">
        <f t="shared" si="15"/>
        <v>0</v>
      </c>
      <c r="AB37" s="35">
        <f t="shared" si="15"/>
        <v>0</v>
      </c>
      <c r="AC37" s="35">
        <f t="shared" si="15"/>
        <v>0</v>
      </c>
      <c r="AD37" s="35">
        <f t="shared" si="15"/>
        <v>0</v>
      </c>
      <c r="AE37" s="35">
        <f t="shared" si="15"/>
        <v>0</v>
      </c>
      <c r="AF37" s="35">
        <f t="shared" si="15"/>
        <v>0</v>
      </c>
      <c r="AG37" s="35">
        <f t="shared" si="12"/>
        <v>0</v>
      </c>
      <c r="AI37" s="103" t="str">
        <f ca="1">$X$12</f>
        <v>-</v>
      </c>
      <c r="AJ37" s="35">
        <f t="shared" ref="AJ37:AS37" si="16">AJ34</f>
        <v>0</v>
      </c>
      <c r="AK37" s="35">
        <f t="shared" si="16"/>
        <v>0</v>
      </c>
      <c r="AL37" s="35">
        <f t="shared" si="16"/>
        <v>0</v>
      </c>
      <c r="AM37" s="35">
        <f t="shared" si="16"/>
        <v>0</v>
      </c>
      <c r="AN37" s="35">
        <f t="shared" si="16"/>
        <v>0</v>
      </c>
      <c r="AO37" s="35">
        <f t="shared" si="16"/>
        <v>0</v>
      </c>
      <c r="AP37" s="35">
        <f t="shared" si="16"/>
        <v>0</v>
      </c>
      <c r="AQ37" s="35">
        <f t="shared" si="16"/>
        <v>0</v>
      </c>
      <c r="AR37" s="35">
        <f t="shared" si="16"/>
        <v>0</v>
      </c>
      <c r="AS37" s="35">
        <f t="shared" si="16"/>
        <v>0</v>
      </c>
      <c r="AT37" s="35">
        <f t="shared" si="13"/>
        <v>0</v>
      </c>
      <c r="AU37" s="103" t="str">
        <f>IF(ABS(AG37-AT37)&lt;0.01,"OK","Error")</f>
        <v>OK</v>
      </c>
    </row>
    <row r="38" spans="1:47" ht="14.25">
      <c r="A38" s="300"/>
      <c r="B38" s="300"/>
      <c r="C38" s="302" t="s">
        <v>115</v>
      </c>
      <c r="D38" s="104" t="s">
        <v>206</v>
      </c>
      <c r="F38" s="103" t="s">
        <v>105</v>
      </c>
      <c r="G38" s="150"/>
      <c r="H38" s="151"/>
      <c r="I38" s="151"/>
      <c r="J38" s="151"/>
      <c r="K38" s="151"/>
      <c r="L38" s="151"/>
      <c r="M38" s="151"/>
      <c r="N38" s="151"/>
      <c r="O38" s="151"/>
      <c r="P38" s="151"/>
      <c r="Q38" s="35">
        <f t="shared" si="11"/>
        <v>0</v>
      </c>
      <c r="S38" s="103" t="str">
        <f t="shared" ref="S38:S55" ca="1" si="17">$X$12</f>
        <v>-</v>
      </c>
      <c r="T38" s="106"/>
      <c r="V38" s="103" t="str">
        <f t="shared" ref="V38:V55" ca="1" si="18">$X$12</f>
        <v>-</v>
      </c>
      <c r="W38" s="150"/>
      <c r="X38" s="151"/>
      <c r="Y38" s="151"/>
      <c r="Z38" s="151"/>
      <c r="AA38" s="151"/>
      <c r="AB38" s="151"/>
      <c r="AC38" s="151"/>
      <c r="AD38" s="151"/>
      <c r="AE38" s="151"/>
      <c r="AF38" s="151"/>
      <c r="AG38" s="35">
        <f t="shared" si="12"/>
        <v>0</v>
      </c>
      <c r="AI38" s="103" t="str">
        <f t="shared" ref="AI38:AI55" ca="1" si="19">$X$12</f>
        <v>-</v>
      </c>
      <c r="AJ38" s="150"/>
      <c r="AK38" s="151"/>
      <c r="AL38" s="151"/>
      <c r="AM38" s="151"/>
      <c r="AN38" s="151"/>
      <c r="AO38" s="151"/>
      <c r="AP38" s="151"/>
      <c r="AQ38" s="151"/>
      <c r="AR38" s="151"/>
      <c r="AS38" s="151"/>
      <c r="AT38" s="35">
        <f t="shared" si="13"/>
        <v>0</v>
      </c>
      <c r="AU38" s="103" t="str">
        <f t="shared" ref="AU38:AU55" si="20">IF(ABS(AG38-AT38)&lt;0.01,"OK","Error")</f>
        <v>OK</v>
      </c>
    </row>
    <row r="39" spans="1:47" ht="14.25">
      <c r="A39" s="300"/>
      <c r="B39" s="300"/>
      <c r="C39" s="302"/>
      <c r="D39" s="104" t="s">
        <v>207</v>
      </c>
      <c r="F39" s="103" t="s">
        <v>105</v>
      </c>
      <c r="G39" s="150"/>
      <c r="H39" s="151"/>
      <c r="I39" s="151"/>
      <c r="J39" s="151"/>
      <c r="K39" s="151"/>
      <c r="L39" s="151"/>
      <c r="M39" s="151"/>
      <c r="N39" s="151"/>
      <c r="O39" s="151"/>
      <c r="P39" s="151"/>
      <c r="Q39" s="35">
        <f t="shared" si="11"/>
        <v>0</v>
      </c>
      <c r="S39" s="103" t="str">
        <f t="shared" ca="1" si="17"/>
        <v>-</v>
      </c>
      <c r="T39" s="106"/>
      <c r="V39" s="103" t="str">
        <f t="shared" ca="1" si="18"/>
        <v>-</v>
      </c>
      <c r="W39" s="150"/>
      <c r="X39" s="151"/>
      <c r="Y39" s="151"/>
      <c r="Z39" s="151"/>
      <c r="AA39" s="151"/>
      <c r="AB39" s="151"/>
      <c r="AC39" s="151"/>
      <c r="AD39" s="151"/>
      <c r="AE39" s="151"/>
      <c r="AF39" s="151"/>
      <c r="AG39" s="35">
        <f t="shared" si="12"/>
        <v>0</v>
      </c>
      <c r="AI39" s="103" t="str">
        <f t="shared" ca="1" si="19"/>
        <v>-</v>
      </c>
      <c r="AJ39" s="150"/>
      <c r="AK39" s="151"/>
      <c r="AL39" s="151"/>
      <c r="AM39" s="151"/>
      <c r="AN39" s="151"/>
      <c r="AO39" s="151"/>
      <c r="AP39" s="151"/>
      <c r="AQ39" s="151"/>
      <c r="AR39" s="151"/>
      <c r="AS39" s="151"/>
      <c r="AT39" s="35">
        <f t="shared" si="13"/>
        <v>0</v>
      </c>
      <c r="AU39" s="103" t="str">
        <f t="shared" si="20"/>
        <v>OK</v>
      </c>
    </row>
    <row r="40" spans="1:47" ht="14.25">
      <c r="A40" s="300"/>
      <c r="B40" s="300"/>
      <c r="C40" s="302"/>
      <c r="D40" s="104" t="s">
        <v>3</v>
      </c>
      <c r="F40" s="103" t="s">
        <v>105</v>
      </c>
      <c r="G40" s="150"/>
      <c r="H40" s="151"/>
      <c r="I40" s="151"/>
      <c r="J40" s="151"/>
      <c r="K40" s="151"/>
      <c r="L40" s="151"/>
      <c r="M40" s="151"/>
      <c r="N40" s="151"/>
      <c r="O40" s="151"/>
      <c r="P40" s="151"/>
      <c r="Q40" s="35">
        <f t="shared" si="11"/>
        <v>0</v>
      </c>
      <c r="S40" s="103" t="str">
        <f t="shared" ca="1" si="17"/>
        <v>-</v>
      </c>
      <c r="T40" s="34"/>
      <c r="V40" s="103" t="str">
        <f t="shared" ca="1" si="18"/>
        <v>-</v>
      </c>
      <c r="W40" s="150"/>
      <c r="X40" s="151"/>
      <c r="Y40" s="151"/>
      <c r="Z40" s="151"/>
      <c r="AA40" s="151"/>
      <c r="AB40" s="151"/>
      <c r="AC40" s="151"/>
      <c r="AD40" s="151"/>
      <c r="AE40" s="151"/>
      <c r="AF40" s="151"/>
      <c r="AG40" s="35">
        <f t="shared" si="12"/>
        <v>0</v>
      </c>
      <c r="AI40" s="103" t="str">
        <f t="shared" ca="1" si="19"/>
        <v>-</v>
      </c>
      <c r="AJ40" s="150"/>
      <c r="AK40" s="151"/>
      <c r="AL40" s="151"/>
      <c r="AM40" s="151"/>
      <c r="AN40" s="151"/>
      <c r="AO40" s="151"/>
      <c r="AP40" s="151"/>
      <c r="AQ40" s="151"/>
      <c r="AR40" s="151"/>
      <c r="AS40" s="151"/>
      <c r="AT40" s="35">
        <f t="shared" si="13"/>
        <v>0</v>
      </c>
      <c r="AU40" s="103" t="str">
        <f t="shared" si="20"/>
        <v>OK</v>
      </c>
    </row>
    <row r="41" spans="1:47" ht="14.25">
      <c r="A41" s="300"/>
      <c r="B41" s="300"/>
      <c r="C41" s="302"/>
      <c r="D41" s="104" t="s">
        <v>114</v>
      </c>
      <c r="F41" s="103" t="s">
        <v>105</v>
      </c>
      <c r="G41" s="150"/>
      <c r="H41" s="151"/>
      <c r="I41" s="151"/>
      <c r="J41" s="151"/>
      <c r="K41" s="151"/>
      <c r="L41" s="151"/>
      <c r="M41" s="151"/>
      <c r="N41" s="151"/>
      <c r="O41" s="151"/>
      <c r="P41" s="151"/>
      <c r="Q41" s="35">
        <f t="shared" si="11"/>
        <v>0</v>
      </c>
      <c r="S41" s="103" t="str">
        <f t="shared" ca="1" si="17"/>
        <v>-</v>
      </c>
      <c r="T41" s="106"/>
      <c r="V41" s="103" t="str">
        <f t="shared" ca="1" si="18"/>
        <v>-</v>
      </c>
      <c r="W41" s="150"/>
      <c r="X41" s="151"/>
      <c r="Y41" s="151"/>
      <c r="Z41" s="151"/>
      <c r="AA41" s="151"/>
      <c r="AB41" s="151"/>
      <c r="AC41" s="151"/>
      <c r="AD41" s="151"/>
      <c r="AE41" s="151"/>
      <c r="AF41" s="151"/>
      <c r="AG41" s="35">
        <f t="shared" si="12"/>
        <v>0</v>
      </c>
      <c r="AI41" s="103" t="str">
        <f t="shared" ca="1" si="19"/>
        <v>-</v>
      </c>
      <c r="AJ41" s="150"/>
      <c r="AK41" s="151"/>
      <c r="AL41" s="151"/>
      <c r="AM41" s="151"/>
      <c r="AN41" s="151"/>
      <c r="AO41" s="151"/>
      <c r="AP41" s="151"/>
      <c r="AQ41" s="151"/>
      <c r="AR41" s="151"/>
      <c r="AS41" s="151"/>
      <c r="AT41" s="35">
        <f t="shared" si="13"/>
        <v>0</v>
      </c>
      <c r="AU41" s="103" t="str">
        <f t="shared" si="20"/>
        <v>OK</v>
      </c>
    </row>
    <row r="42" spans="1:47" ht="14.25">
      <c r="A42" s="300"/>
      <c r="B42" s="300"/>
      <c r="C42" s="302"/>
      <c r="D42" s="104" t="s">
        <v>104</v>
      </c>
      <c r="F42" s="103" t="s">
        <v>105</v>
      </c>
      <c r="G42" s="34"/>
      <c r="H42" s="34"/>
      <c r="I42" s="34"/>
      <c r="J42" s="34"/>
      <c r="K42" s="34"/>
      <c r="L42" s="34"/>
      <c r="M42" s="34"/>
      <c r="N42" s="34"/>
      <c r="O42" s="34"/>
      <c r="P42" s="34"/>
      <c r="Q42" s="35">
        <f t="shared" si="11"/>
        <v>0</v>
      </c>
      <c r="S42" s="103" t="str">
        <f t="shared" ca="1" si="17"/>
        <v>-</v>
      </c>
      <c r="T42" s="34"/>
      <c r="V42" s="103" t="str">
        <f t="shared" ca="1" si="18"/>
        <v>-</v>
      </c>
      <c r="W42" s="34"/>
      <c r="X42" s="34"/>
      <c r="Y42" s="34"/>
      <c r="Z42" s="34"/>
      <c r="AA42" s="34"/>
      <c r="AB42" s="34"/>
      <c r="AC42" s="34"/>
      <c r="AD42" s="34"/>
      <c r="AE42" s="34"/>
      <c r="AF42" s="34"/>
      <c r="AG42" s="35">
        <f t="shared" si="12"/>
        <v>0</v>
      </c>
      <c r="AI42" s="103" t="str">
        <f t="shared" ca="1" si="19"/>
        <v>-</v>
      </c>
      <c r="AJ42" s="34"/>
      <c r="AK42" s="34"/>
      <c r="AL42" s="34"/>
      <c r="AM42" s="34"/>
      <c r="AN42" s="34"/>
      <c r="AO42" s="34"/>
      <c r="AP42" s="34"/>
      <c r="AQ42" s="34"/>
      <c r="AR42" s="34"/>
      <c r="AS42" s="34"/>
      <c r="AT42" s="35">
        <f t="shared" si="13"/>
        <v>0</v>
      </c>
      <c r="AU42" s="103" t="str">
        <f t="shared" si="20"/>
        <v>OK</v>
      </c>
    </row>
    <row r="43" spans="1:47" ht="14.25">
      <c r="A43" s="300"/>
      <c r="B43" s="300"/>
      <c r="C43" s="302"/>
      <c r="D43" s="104" t="s">
        <v>113</v>
      </c>
      <c r="F43" s="103" t="s">
        <v>105</v>
      </c>
      <c r="G43" s="150"/>
      <c r="H43" s="151"/>
      <c r="I43" s="151"/>
      <c r="J43" s="151"/>
      <c r="K43" s="151"/>
      <c r="L43" s="151"/>
      <c r="M43" s="151"/>
      <c r="N43" s="151"/>
      <c r="O43" s="151"/>
      <c r="P43" s="151"/>
      <c r="Q43" s="35">
        <f t="shared" si="11"/>
        <v>0</v>
      </c>
      <c r="S43" s="103" t="str">
        <f t="shared" ca="1" si="17"/>
        <v>-</v>
      </c>
      <c r="T43" s="106"/>
      <c r="V43" s="103" t="str">
        <f t="shared" ca="1" si="18"/>
        <v>-</v>
      </c>
      <c r="W43" s="150"/>
      <c r="X43" s="151"/>
      <c r="Y43" s="151"/>
      <c r="Z43" s="151"/>
      <c r="AA43" s="151"/>
      <c r="AB43" s="151"/>
      <c r="AC43" s="151"/>
      <c r="AD43" s="151"/>
      <c r="AE43" s="151"/>
      <c r="AF43" s="151"/>
      <c r="AG43" s="35">
        <f t="shared" si="12"/>
        <v>0</v>
      </c>
      <c r="AI43" s="103" t="str">
        <f t="shared" ca="1" si="19"/>
        <v>-</v>
      </c>
      <c r="AJ43" s="150"/>
      <c r="AK43" s="151"/>
      <c r="AL43" s="151"/>
      <c r="AM43" s="151"/>
      <c r="AN43" s="151"/>
      <c r="AO43" s="151"/>
      <c r="AP43" s="151"/>
      <c r="AQ43" s="151"/>
      <c r="AR43" s="151"/>
      <c r="AS43" s="151"/>
      <c r="AT43" s="35">
        <f t="shared" si="13"/>
        <v>0</v>
      </c>
      <c r="AU43" s="103" t="str">
        <f t="shared" si="20"/>
        <v>OK</v>
      </c>
    </row>
    <row r="44" spans="1:47" ht="14.25">
      <c r="A44" s="300"/>
      <c r="B44" s="300"/>
      <c r="C44" s="302"/>
      <c r="D44" s="104" t="s">
        <v>389</v>
      </c>
      <c r="F44" s="103" t="s">
        <v>105</v>
      </c>
      <c r="G44" s="150"/>
      <c r="H44" s="151"/>
      <c r="I44" s="151"/>
      <c r="J44" s="151"/>
      <c r="K44" s="151"/>
      <c r="L44" s="151"/>
      <c r="M44" s="151"/>
      <c r="N44" s="151"/>
      <c r="O44" s="151"/>
      <c r="P44" s="151"/>
      <c r="Q44" s="35">
        <f t="shared" si="11"/>
        <v>0</v>
      </c>
      <c r="S44" s="103" t="str">
        <f t="shared" ca="1" si="17"/>
        <v>-</v>
      </c>
      <c r="T44" s="106"/>
      <c r="V44" s="103" t="str">
        <f t="shared" ca="1" si="18"/>
        <v>-</v>
      </c>
      <c r="W44" s="150"/>
      <c r="X44" s="151"/>
      <c r="Y44" s="151"/>
      <c r="Z44" s="151"/>
      <c r="AA44" s="151"/>
      <c r="AB44" s="151"/>
      <c r="AC44" s="151"/>
      <c r="AD44" s="151"/>
      <c r="AE44" s="151"/>
      <c r="AF44" s="151"/>
      <c r="AG44" s="35">
        <f t="shared" si="12"/>
        <v>0</v>
      </c>
      <c r="AI44" s="103" t="str">
        <f t="shared" ca="1" si="19"/>
        <v>-</v>
      </c>
      <c r="AJ44" s="150"/>
      <c r="AK44" s="151"/>
      <c r="AL44" s="151"/>
      <c r="AM44" s="151"/>
      <c r="AN44" s="151"/>
      <c r="AO44" s="151"/>
      <c r="AP44" s="151"/>
      <c r="AQ44" s="151"/>
      <c r="AR44" s="151"/>
      <c r="AS44" s="151"/>
      <c r="AT44" s="35">
        <f t="shared" si="13"/>
        <v>0</v>
      </c>
      <c r="AU44" s="103" t="str">
        <f t="shared" si="20"/>
        <v>OK</v>
      </c>
    </row>
    <row r="45" spans="1:47" ht="14.25">
      <c r="A45" s="300"/>
      <c r="B45" s="300"/>
      <c r="C45" s="302"/>
      <c r="D45" s="104" t="s">
        <v>112</v>
      </c>
      <c r="F45" s="103" t="s">
        <v>105</v>
      </c>
      <c r="G45" s="150"/>
      <c r="H45" s="151"/>
      <c r="I45" s="151"/>
      <c r="J45" s="151"/>
      <c r="K45" s="151"/>
      <c r="L45" s="151"/>
      <c r="M45" s="151"/>
      <c r="N45" s="151"/>
      <c r="O45" s="151"/>
      <c r="P45" s="151"/>
      <c r="Q45" s="35">
        <f t="shared" si="11"/>
        <v>0</v>
      </c>
      <c r="S45" s="103" t="str">
        <f t="shared" ca="1" si="17"/>
        <v>-</v>
      </c>
      <c r="T45" s="106"/>
      <c r="V45" s="103" t="str">
        <f t="shared" ca="1" si="18"/>
        <v>-</v>
      </c>
      <c r="W45" s="150"/>
      <c r="X45" s="151"/>
      <c r="Y45" s="151"/>
      <c r="Z45" s="151"/>
      <c r="AA45" s="151"/>
      <c r="AB45" s="151"/>
      <c r="AC45" s="151"/>
      <c r="AD45" s="151"/>
      <c r="AE45" s="151"/>
      <c r="AF45" s="151"/>
      <c r="AG45" s="35">
        <f t="shared" si="12"/>
        <v>0</v>
      </c>
      <c r="AI45" s="103" t="str">
        <f t="shared" ca="1" si="19"/>
        <v>-</v>
      </c>
      <c r="AJ45" s="150"/>
      <c r="AK45" s="151"/>
      <c r="AL45" s="151"/>
      <c r="AM45" s="151"/>
      <c r="AN45" s="151"/>
      <c r="AO45" s="151"/>
      <c r="AP45" s="151"/>
      <c r="AQ45" s="151"/>
      <c r="AR45" s="151"/>
      <c r="AS45" s="151"/>
      <c r="AT45" s="35">
        <f t="shared" si="13"/>
        <v>0</v>
      </c>
      <c r="AU45" s="103" t="str">
        <f t="shared" si="20"/>
        <v>OK</v>
      </c>
    </row>
    <row r="46" spans="1:47" ht="14.25">
      <c r="A46" s="300"/>
      <c r="B46" s="300"/>
      <c r="C46" s="302"/>
      <c r="D46" s="104" t="s">
        <v>111</v>
      </c>
      <c r="F46" s="103" t="s">
        <v>105</v>
      </c>
      <c r="G46" s="150"/>
      <c r="H46" s="151"/>
      <c r="I46" s="151"/>
      <c r="J46" s="151"/>
      <c r="K46" s="151"/>
      <c r="L46" s="151"/>
      <c r="M46" s="151"/>
      <c r="N46" s="151"/>
      <c r="O46" s="151"/>
      <c r="P46" s="151"/>
      <c r="Q46" s="35">
        <f t="shared" si="11"/>
        <v>0</v>
      </c>
      <c r="S46" s="103" t="str">
        <f t="shared" ca="1" si="17"/>
        <v>-</v>
      </c>
      <c r="T46" s="106"/>
      <c r="V46" s="103" t="str">
        <f t="shared" ca="1" si="18"/>
        <v>-</v>
      </c>
      <c r="W46" s="150"/>
      <c r="X46" s="151"/>
      <c r="Y46" s="151"/>
      <c r="Z46" s="151"/>
      <c r="AA46" s="151"/>
      <c r="AB46" s="151"/>
      <c r="AC46" s="151"/>
      <c r="AD46" s="151"/>
      <c r="AE46" s="151"/>
      <c r="AF46" s="151"/>
      <c r="AG46" s="35">
        <f t="shared" si="12"/>
        <v>0</v>
      </c>
      <c r="AI46" s="103" t="str">
        <f t="shared" ca="1" si="19"/>
        <v>-</v>
      </c>
      <c r="AJ46" s="150"/>
      <c r="AK46" s="151"/>
      <c r="AL46" s="151"/>
      <c r="AM46" s="151"/>
      <c r="AN46" s="151"/>
      <c r="AO46" s="151"/>
      <c r="AP46" s="151"/>
      <c r="AQ46" s="151"/>
      <c r="AR46" s="151"/>
      <c r="AS46" s="151"/>
      <c r="AT46" s="35">
        <f t="shared" si="13"/>
        <v>0</v>
      </c>
      <c r="AU46" s="103" t="str">
        <f t="shared" si="20"/>
        <v>OK</v>
      </c>
    </row>
    <row r="47" spans="1:47" ht="14.25">
      <c r="A47" s="300"/>
      <c r="B47" s="300"/>
      <c r="C47" s="302"/>
      <c r="D47" s="104" t="s">
        <v>390</v>
      </c>
      <c r="F47" s="103" t="s">
        <v>105</v>
      </c>
      <c r="G47" s="150"/>
      <c r="H47" s="151"/>
      <c r="I47" s="151"/>
      <c r="J47" s="151"/>
      <c r="K47" s="151"/>
      <c r="L47" s="151"/>
      <c r="M47" s="151"/>
      <c r="N47" s="151"/>
      <c r="O47" s="151"/>
      <c r="P47" s="151"/>
      <c r="Q47" s="35">
        <f t="shared" si="11"/>
        <v>0</v>
      </c>
      <c r="S47" s="103" t="str">
        <f t="shared" ca="1" si="17"/>
        <v>-</v>
      </c>
      <c r="T47" s="106"/>
      <c r="V47" s="103" t="str">
        <f t="shared" ca="1" si="18"/>
        <v>-</v>
      </c>
      <c r="W47" s="150"/>
      <c r="X47" s="151"/>
      <c r="Y47" s="151"/>
      <c r="Z47" s="151"/>
      <c r="AA47" s="151"/>
      <c r="AB47" s="151"/>
      <c r="AC47" s="151"/>
      <c r="AD47" s="151"/>
      <c r="AE47" s="151"/>
      <c r="AF47" s="151"/>
      <c r="AG47" s="35">
        <f t="shared" si="12"/>
        <v>0</v>
      </c>
      <c r="AI47" s="103" t="str">
        <f t="shared" ca="1" si="19"/>
        <v>-</v>
      </c>
      <c r="AJ47" s="150"/>
      <c r="AK47" s="151"/>
      <c r="AL47" s="151"/>
      <c r="AM47" s="151"/>
      <c r="AN47" s="151"/>
      <c r="AO47" s="151"/>
      <c r="AP47" s="151"/>
      <c r="AQ47" s="151"/>
      <c r="AR47" s="151"/>
      <c r="AS47" s="151"/>
      <c r="AT47" s="35">
        <f t="shared" si="13"/>
        <v>0</v>
      </c>
      <c r="AU47" s="103" t="str">
        <f t="shared" si="20"/>
        <v>OK</v>
      </c>
    </row>
    <row r="48" spans="1:47" ht="14.25">
      <c r="A48" s="300"/>
      <c r="B48" s="300"/>
      <c r="C48" s="302"/>
      <c r="D48" s="104" t="s">
        <v>110</v>
      </c>
      <c r="F48" s="103" t="s">
        <v>105</v>
      </c>
      <c r="G48" s="150"/>
      <c r="H48" s="151"/>
      <c r="I48" s="151"/>
      <c r="J48" s="151"/>
      <c r="K48" s="151"/>
      <c r="L48" s="151"/>
      <c r="M48" s="151"/>
      <c r="N48" s="151"/>
      <c r="O48" s="151"/>
      <c r="P48" s="151"/>
      <c r="Q48" s="35">
        <f t="shared" si="11"/>
        <v>0</v>
      </c>
      <c r="S48" s="103" t="str">
        <f t="shared" ca="1" si="17"/>
        <v>-</v>
      </c>
      <c r="T48" s="106"/>
      <c r="V48" s="103" t="str">
        <f t="shared" ca="1" si="18"/>
        <v>-</v>
      </c>
      <c r="W48" s="150"/>
      <c r="X48" s="151"/>
      <c r="Y48" s="151"/>
      <c r="Z48" s="151"/>
      <c r="AA48" s="151"/>
      <c r="AB48" s="151"/>
      <c r="AC48" s="151"/>
      <c r="AD48" s="151"/>
      <c r="AE48" s="151"/>
      <c r="AF48" s="151"/>
      <c r="AG48" s="35">
        <f t="shared" si="12"/>
        <v>0</v>
      </c>
      <c r="AI48" s="103" t="str">
        <f t="shared" ca="1" si="19"/>
        <v>-</v>
      </c>
      <c r="AJ48" s="150"/>
      <c r="AK48" s="151"/>
      <c r="AL48" s="151"/>
      <c r="AM48" s="151"/>
      <c r="AN48" s="151"/>
      <c r="AO48" s="151"/>
      <c r="AP48" s="151"/>
      <c r="AQ48" s="151"/>
      <c r="AR48" s="151"/>
      <c r="AS48" s="151"/>
      <c r="AT48" s="35">
        <f t="shared" si="13"/>
        <v>0</v>
      </c>
      <c r="AU48" s="103" t="str">
        <f t="shared" si="20"/>
        <v>OK</v>
      </c>
    </row>
    <row r="49" spans="1:47" ht="14.25">
      <c r="A49" s="300"/>
      <c r="B49" s="300"/>
      <c r="C49" s="302"/>
      <c r="D49" s="104" t="str">
        <f>D28</f>
        <v>Indirect Intervention</v>
      </c>
      <c r="F49" s="103" t="s">
        <v>105</v>
      </c>
      <c r="G49" s="150"/>
      <c r="H49" s="151"/>
      <c r="I49" s="151"/>
      <c r="J49" s="151"/>
      <c r="K49" s="151"/>
      <c r="L49" s="151"/>
      <c r="M49" s="151"/>
      <c r="N49" s="151"/>
      <c r="O49" s="151"/>
      <c r="P49" s="151"/>
      <c r="Q49" s="35">
        <f t="shared" si="11"/>
        <v>0</v>
      </c>
      <c r="S49" s="103" t="str">
        <f t="shared" ca="1" si="17"/>
        <v>-</v>
      </c>
      <c r="T49" s="106"/>
      <c r="V49" s="103" t="str">
        <f t="shared" ca="1" si="18"/>
        <v>-</v>
      </c>
      <c r="W49" s="150"/>
      <c r="X49" s="151"/>
      <c r="Y49" s="151"/>
      <c r="Z49" s="151"/>
      <c r="AA49" s="151"/>
      <c r="AB49" s="151"/>
      <c r="AC49" s="151"/>
      <c r="AD49" s="151"/>
      <c r="AE49" s="151"/>
      <c r="AF49" s="151"/>
      <c r="AG49" s="35">
        <f t="shared" si="12"/>
        <v>0</v>
      </c>
      <c r="AI49" s="103" t="str">
        <f t="shared" ca="1" si="19"/>
        <v>-</v>
      </c>
      <c r="AJ49" s="150"/>
      <c r="AK49" s="151"/>
      <c r="AL49" s="151"/>
      <c r="AM49" s="151"/>
      <c r="AN49" s="151"/>
      <c r="AO49" s="151"/>
      <c r="AP49" s="151"/>
      <c r="AQ49" s="151"/>
      <c r="AR49" s="151"/>
      <c r="AS49" s="151"/>
      <c r="AT49" s="35">
        <f t="shared" si="13"/>
        <v>0</v>
      </c>
      <c r="AU49" s="103" t="str">
        <f t="shared" si="20"/>
        <v>OK</v>
      </c>
    </row>
    <row r="50" spans="1:47" ht="14.25">
      <c r="A50" s="300"/>
      <c r="B50" s="300"/>
      <c r="C50" s="302"/>
      <c r="D50" s="104" t="s">
        <v>109</v>
      </c>
      <c r="F50" s="103" t="s">
        <v>105</v>
      </c>
      <c r="G50" s="34"/>
      <c r="H50" s="34"/>
      <c r="I50" s="34"/>
      <c r="J50" s="34"/>
      <c r="K50" s="34"/>
      <c r="L50" s="34"/>
      <c r="M50" s="34"/>
      <c r="N50" s="34"/>
      <c r="O50" s="34"/>
      <c r="P50" s="34"/>
      <c r="Q50" s="35">
        <f t="shared" si="11"/>
        <v>0</v>
      </c>
      <c r="S50" s="103" t="str">
        <f t="shared" ca="1" si="17"/>
        <v>-</v>
      </c>
      <c r="T50" s="34"/>
      <c r="V50" s="103" t="str">
        <f t="shared" ca="1" si="18"/>
        <v>-</v>
      </c>
      <c r="W50" s="34"/>
      <c r="X50" s="34"/>
      <c r="Y50" s="34"/>
      <c r="Z50" s="34"/>
      <c r="AA50" s="34"/>
      <c r="AB50" s="34"/>
      <c r="AC50" s="34"/>
      <c r="AD50" s="34"/>
      <c r="AE50" s="34"/>
      <c r="AF50" s="34"/>
      <c r="AG50" s="35">
        <f t="shared" si="12"/>
        <v>0</v>
      </c>
      <c r="AI50" s="103" t="str">
        <f t="shared" ca="1" si="19"/>
        <v>-</v>
      </c>
      <c r="AJ50" s="34"/>
      <c r="AK50" s="34"/>
      <c r="AL50" s="34"/>
      <c r="AM50" s="34"/>
      <c r="AN50" s="34"/>
      <c r="AO50" s="34"/>
      <c r="AP50" s="34"/>
      <c r="AQ50" s="34"/>
      <c r="AR50" s="34"/>
      <c r="AS50" s="34"/>
      <c r="AT50" s="35">
        <f t="shared" si="13"/>
        <v>0</v>
      </c>
      <c r="AU50" s="103" t="str">
        <f t="shared" si="20"/>
        <v>OK</v>
      </c>
    </row>
    <row r="51" spans="1:47" ht="14.25">
      <c r="A51" s="300"/>
      <c r="B51" s="300"/>
      <c r="C51" s="302"/>
      <c r="D51" s="104" t="s">
        <v>108</v>
      </c>
      <c r="F51" s="103" t="s">
        <v>105</v>
      </c>
      <c r="G51" s="34"/>
      <c r="H51" s="34"/>
      <c r="I51" s="34"/>
      <c r="J51" s="34"/>
      <c r="K51" s="34"/>
      <c r="L51" s="34"/>
      <c r="M51" s="34"/>
      <c r="N51" s="34"/>
      <c r="O51" s="34"/>
      <c r="P51" s="34"/>
      <c r="Q51" s="35">
        <f t="shared" si="11"/>
        <v>0</v>
      </c>
      <c r="S51" s="103" t="str">
        <f t="shared" ca="1" si="17"/>
        <v>-</v>
      </c>
      <c r="T51" s="34"/>
      <c r="V51" s="103" t="str">
        <f t="shared" ca="1" si="18"/>
        <v>-</v>
      </c>
      <c r="W51" s="34"/>
      <c r="X51" s="34"/>
      <c r="Y51" s="34"/>
      <c r="Z51" s="34"/>
      <c r="AA51" s="34"/>
      <c r="AB51" s="34"/>
      <c r="AC51" s="34"/>
      <c r="AD51" s="34"/>
      <c r="AE51" s="34"/>
      <c r="AF51" s="34"/>
      <c r="AG51" s="35">
        <f t="shared" si="12"/>
        <v>0</v>
      </c>
      <c r="AI51" s="103" t="str">
        <f t="shared" ca="1" si="19"/>
        <v>-</v>
      </c>
      <c r="AJ51" s="34"/>
      <c r="AK51" s="34"/>
      <c r="AL51" s="34"/>
      <c r="AM51" s="34"/>
      <c r="AN51" s="34"/>
      <c r="AO51" s="34"/>
      <c r="AP51" s="34"/>
      <c r="AQ51" s="34"/>
      <c r="AR51" s="34"/>
      <c r="AS51" s="34"/>
      <c r="AT51" s="35">
        <f t="shared" si="13"/>
        <v>0</v>
      </c>
      <c r="AU51" s="103" t="str">
        <f t="shared" si="20"/>
        <v>OK</v>
      </c>
    </row>
    <row r="52" spans="1:47" ht="14.25">
      <c r="A52" s="300"/>
      <c r="B52" s="300"/>
      <c r="C52" s="302"/>
      <c r="D52" s="104" t="s">
        <v>58</v>
      </c>
      <c r="F52" s="103" t="s">
        <v>105</v>
      </c>
      <c r="G52" s="34"/>
      <c r="H52" s="34"/>
      <c r="I52" s="34"/>
      <c r="J52" s="34"/>
      <c r="K52" s="34"/>
      <c r="L52" s="34"/>
      <c r="M52" s="34"/>
      <c r="N52" s="34"/>
      <c r="O52" s="34"/>
      <c r="P52" s="34"/>
      <c r="Q52" s="35">
        <f t="shared" si="11"/>
        <v>0</v>
      </c>
      <c r="S52" s="103" t="str">
        <f t="shared" ca="1" si="17"/>
        <v>-</v>
      </c>
      <c r="T52" s="34"/>
      <c r="V52" s="103" t="str">
        <f t="shared" ca="1" si="18"/>
        <v>-</v>
      </c>
      <c r="W52" s="34"/>
      <c r="X52" s="34"/>
      <c r="Y52" s="34"/>
      <c r="Z52" s="34"/>
      <c r="AA52" s="34"/>
      <c r="AB52" s="34"/>
      <c r="AC52" s="34"/>
      <c r="AD52" s="34"/>
      <c r="AE52" s="34"/>
      <c r="AF52" s="34"/>
      <c r="AG52" s="35">
        <f t="shared" si="12"/>
        <v>0</v>
      </c>
      <c r="AI52" s="103" t="str">
        <f t="shared" ca="1" si="19"/>
        <v>-</v>
      </c>
      <c r="AJ52" s="34"/>
      <c r="AK52" s="34"/>
      <c r="AL52" s="34"/>
      <c r="AM52" s="34"/>
      <c r="AN52" s="34"/>
      <c r="AO52" s="34"/>
      <c r="AP52" s="34"/>
      <c r="AQ52" s="34"/>
      <c r="AR52" s="34"/>
      <c r="AS52" s="34"/>
      <c r="AT52" s="35">
        <f t="shared" si="13"/>
        <v>0</v>
      </c>
      <c r="AU52" s="103" t="str">
        <f t="shared" si="20"/>
        <v>OK</v>
      </c>
    </row>
    <row r="53" spans="1:47" ht="14.25">
      <c r="A53" s="300"/>
      <c r="B53" s="300"/>
      <c r="C53" s="302"/>
      <c r="D53" s="104" t="s">
        <v>107</v>
      </c>
      <c r="F53" s="103" t="s">
        <v>105</v>
      </c>
      <c r="G53" s="34"/>
      <c r="H53" s="34"/>
      <c r="I53" s="34"/>
      <c r="J53" s="34"/>
      <c r="K53" s="34"/>
      <c r="L53" s="34"/>
      <c r="M53" s="34"/>
      <c r="N53" s="34"/>
      <c r="O53" s="34"/>
      <c r="P53" s="34"/>
      <c r="Q53" s="35">
        <f t="shared" si="11"/>
        <v>0</v>
      </c>
      <c r="S53" s="103" t="str">
        <f t="shared" ca="1" si="17"/>
        <v>-</v>
      </c>
      <c r="T53" s="34"/>
      <c r="V53" s="103" t="str">
        <f t="shared" ca="1" si="18"/>
        <v>-</v>
      </c>
      <c r="W53" s="34"/>
      <c r="X53" s="34"/>
      <c r="Y53" s="34"/>
      <c r="Z53" s="34"/>
      <c r="AA53" s="34"/>
      <c r="AB53" s="34"/>
      <c r="AC53" s="34"/>
      <c r="AD53" s="34"/>
      <c r="AE53" s="34"/>
      <c r="AF53" s="34"/>
      <c r="AG53" s="35">
        <f t="shared" si="12"/>
        <v>0</v>
      </c>
      <c r="AI53" s="103" t="str">
        <f t="shared" ca="1" si="19"/>
        <v>-</v>
      </c>
      <c r="AJ53" s="34"/>
      <c r="AK53" s="34"/>
      <c r="AL53" s="34"/>
      <c r="AM53" s="34"/>
      <c r="AN53" s="34"/>
      <c r="AO53" s="34"/>
      <c r="AP53" s="34"/>
      <c r="AQ53" s="34"/>
      <c r="AR53" s="34"/>
      <c r="AS53" s="34"/>
      <c r="AT53" s="35">
        <f t="shared" si="13"/>
        <v>0</v>
      </c>
      <c r="AU53" s="103" t="str">
        <f t="shared" si="20"/>
        <v>OK</v>
      </c>
    </row>
    <row r="54" spans="1:47" ht="14.25">
      <c r="A54" s="300"/>
      <c r="B54" s="300"/>
      <c r="C54" s="302"/>
      <c r="D54" s="104" t="s">
        <v>106</v>
      </c>
      <c r="F54" s="103" t="s">
        <v>105</v>
      </c>
      <c r="G54" s="150"/>
      <c r="H54" s="151"/>
      <c r="I54" s="151"/>
      <c r="J54" s="151"/>
      <c r="K54" s="151"/>
      <c r="L54" s="151"/>
      <c r="M54" s="151"/>
      <c r="N54" s="151"/>
      <c r="O54" s="151"/>
      <c r="P54" s="151"/>
      <c r="Q54" s="35">
        <f t="shared" si="11"/>
        <v>0</v>
      </c>
      <c r="S54" s="103" t="str">
        <f t="shared" ca="1" si="17"/>
        <v>-</v>
      </c>
      <c r="T54" s="106"/>
      <c r="V54" s="103" t="str">
        <f t="shared" ca="1" si="18"/>
        <v>-</v>
      </c>
      <c r="W54" s="150"/>
      <c r="X54" s="151"/>
      <c r="Y54" s="151"/>
      <c r="Z54" s="151"/>
      <c r="AA54" s="151"/>
      <c r="AB54" s="151"/>
      <c r="AC54" s="151"/>
      <c r="AD54" s="151"/>
      <c r="AE54" s="151"/>
      <c r="AF54" s="151"/>
      <c r="AG54" s="35">
        <f t="shared" si="12"/>
        <v>0</v>
      </c>
      <c r="AI54" s="103" t="str">
        <f t="shared" ca="1" si="19"/>
        <v>-</v>
      </c>
      <c r="AJ54" s="150"/>
      <c r="AK54" s="151"/>
      <c r="AL54" s="151"/>
      <c r="AM54" s="151"/>
      <c r="AN54" s="151"/>
      <c r="AO54" s="151"/>
      <c r="AP54" s="151"/>
      <c r="AQ54" s="151"/>
      <c r="AR54" s="151"/>
      <c r="AS54" s="151"/>
      <c r="AT54" s="35">
        <f t="shared" si="13"/>
        <v>0</v>
      </c>
      <c r="AU54" s="103" t="str">
        <f t="shared" si="20"/>
        <v>OK</v>
      </c>
    </row>
    <row r="55" spans="1:47" ht="14.25">
      <c r="A55" s="301"/>
      <c r="B55" s="301"/>
      <c r="C55" s="105" t="s">
        <v>224</v>
      </c>
      <c r="D55" s="104"/>
      <c r="F55" s="103" t="s">
        <v>105</v>
      </c>
      <c r="G55" s="35">
        <f t="shared" ref="G55:P55" si="21">SUM(G37:G54)</f>
        <v>0</v>
      </c>
      <c r="H55" s="35">
        <f t="shared" si="21"/>
        <v>0</v>
      </c>
      <c r="I55" s="35">
        <f t="shared" si="21"/>
        <v>0</v>
      </c>
      <c r="J55" s="35">
        <f t="shared" si="21"/>
        <v>0</v>
      </c>
      <c r="K55" s="35">
        <f t="shared" si="21"/>
        <v>0</v>
      </c>
      <c r="L55" s="35">
        <f t="shared" si="21"/>
        <v>0</v>
      </c>
      <c r="M55" s="35">
        <f t="shared" si="21"/>
        <v>0</v>
      </c>
      <c r="N55" s="35">
        <f t="shared" si="21"/>
        <v>0</v>
      </c>
      <c r="O55" s="35">
        <f t="shared" si="21"/>
        <v>0</v>
      </c>
      <c r="P55" s="35">
        <f t="shared" si="21"/>
        <v>0</v>
      </c>
      <c r="Q55" s="94">
        <f>SUM(G55:P55)</f>
        <v>0</v>
      </c>
      <c r="S55" s="103" t="str">
        <f t="shared" ca="1" si="17"/>
        <v>-</v>
      </c>
      <c r="T55" s="103"/>
      <c r="V55" s="103" t="str">
        <f t="shared" ca="1" si="18"/>
        <v>-</v>
      </c>
      <c r="W55" s="35">
        <f t="shared" ref="W55:AF55" si="22">SUM(W37:W54)</f>
        <v>0</v>
      </c>
      <c r="X55" s="35">
        <f t="shared" si="22"/>
        <v>0</v>
      </c>
      <c r="Y55" s="35">
        <f t="shared" si="22"/>
        <v>0</v>
      </c>
      <c r="Z55" s="35">
        <f t="shared" si="22"/>
        <v>0</v>
      </c>
      <c r="AA55" s="35">
        <f t="shared" si="22"/>
        <v>0</v>
      </c>
      <c r="AB55" s="35">
        <f t="shared" si="22"/>
        <v>0</v>
      </c>
      <c r="AC55" s="35">
        <f t="shared" si="22"/>
        <v>0</v>
      </c>
      <c r="AD55" s="35">
        <f t="shared" si="22"/>
        <v>0</v>
      </c>
      <c r="AE55" s="35">
        <f t="shared" si="22"/>
        <v>0</v>
      </c>
      <c r="AF55" s="35">
        <f t="shared" si="22"/>
        <v>0</v>
      </c>
      <c r="AG55" s="94">
        <f t="shared" si="12"/>
        <v>0</v>
      </c>
      <c r="AI55" s="103" t="str">
        <f t="shared" ca="1" si="19"/>
        <v>-</v>
      </c>
      <c r="AJ55" s="35">
        <f t="shared" ref="AJ55:AS55" si="23">SUM(AJ37:AJ54)</f>
        <v>0</v>
      </c>
      <c r="AK55" s="35">
        <f t="shared" si="23"/>
        <v>0</v>
      </c>
      <c r="AL55" s="35">
        <f t="shared" si="23"/>
        <v>0</v>
      </c>
      <c r="AM55" s="35">
        <f t="shared" si="23"/>
        <v>0</v>
      </c>
      <c r="AN55" s="35">
        <f t="shared" si="23"/>
        <v>0</v>
      </c>
      <c r="AO55" s="35">
        <f t="shared" si="23"/>
        <v>0</v>
      </c>
      <c r="AP55" s="35">
        <f t="shared" si="23"/>
        <v>0</v>
      </c>
      <c r="AQ55" s="35">
        <f t="shared" si="23"/>
        <v>0</v>
      </c>
      <c r="AR55" s="35">
        <f t="shared" si="23"/>
        <v>0</v>
      </c>
      <c r="AS55" s="35">
        <f t="shared" si="23"/>
        <v>0</v>
      </c>
      <c r="AT55" s="94">
        <f t="shared" si="13"/>
        <v>0</v>
      </c>
      <c r="AU55" s="103" t="str">
        <f t="shared" si="20"/>
        <v>OK</v>
      </c>
    </row>
  </sheetData>
  <mergeCells count="6">
    <mergeCell ref="A14:A34"/>
    <mergeCell ref="B14:B34"/>
    <mergeCell ref="C17:C33"/>
    <mergeCell ref="A35:A55"/>
    <mergeCell ref="B35:B55"/>
    <mergeCell ref="C38:C54"/>
  </mergeCells>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6">
    <tabColor rgb="FF7030A0"/>
  </sheetPr>
  <dimension ref="A1:AU55"/>
  <sheetViews>
    <sheetView workbookViewId="0"/>
  </sheetViews>
  <sheetFormatPr defaultColWidth="9" defaultRowHeight="12.75"/>
  <cols>
    <col min="1" max="2" width="3.42578125" style="101" customWidth="1"/>
    <col min="3" max="3" width="51.28515625" style="101" bestFit="1" customWidth="1"/>
    <col min="4" max="4" width="46.5703125" style="101" bestFit="1" customWidth="1"/>
    <col min="5" max="5" width="1" style="101" customWidth="1"/>
    <col min="6" max="6" width="6.28515625" style="102" customWidth="1"/>
    <col min="7" max="17" width="9" style="101"/>
    <col min="18" max="18" width="1" style="101" customWidth="1"/>
    <col min="19" max="19" width="6.28515625" style="102" customWidth="1"/>
    <col min="20" max="20" width="9" style="101"/>
    <col min="21" max="21" width="1" style="101" customWidth="1"/>
    <col min="22" max="22" width="6.28515625" style="102" customWidth="1"/>
    <col min="23" max="33" width="9" style="101"/>
    <col min="34" max="34" width="1" style="101" customWidth="1"/>
    <col min="35" max="35" width="6.28515625" style="102" customWidth="1"/>
    <col min="36" max="46" width="9" style="101"/>
    <col min="47" max="47" width="9.42578125" style="101" bestFit="1" customWidth="1"/>
    <col min="48" max="16384" width="9" style="101"/>
  </cols>
  <sheetData>
    <row r="1" spans="1:47" ht="24.75">
      <c r="A1" s="1" t="str">
        <f>N0_Cover!A1</f>
        <v>RIIO-2 Business Plan Data Template</v>
      </c>
      <c r="B1" s="1"/>
      <c r="C1" s="2"/>
      <c r="D1" s="2"/>
      <c r="E1" s="2"/>
      <c r="F1" s="73"/>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row>
    <row r="2" spans="1:47" ht="22.5">
      <c r="A2" s="1" t="str">
        <f>N0_Cover!$B$12</f>
        <v>Scottish Power Transmission</v>
      </c>
      <c r="B2" s="1"/>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row>
    <row r="3" spans="1:47" ht="19.5">
      <c r="A3" s="5" t="str">
        <f>"Workbook " &amp; N0_Cover!$B$12</f>
        <v>Workbook Scottish Power Transmission</v>
      </c>
      <c r="B3" s="5"/>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row>
    <row r="4" spans="1:47" ht="18">
      <c r="A4" s="7" t="str">
        <f>"Submission Version " &amp; N0_Cover!$B$15 &amp; " - Submitted on " &amp; TEXT(N0_Cover!$B$16,"dd mmm yyyy")</f>
        <v>Submission Version 3.0 - Submitted on 09 Dec 2019</v>
      </c>
      <c r="B4" s="7"/>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row>
    <row r="5" spans="1:47" ht="18">
      <c r="A5" s="7" t="str">
        <f>"Template Version: " &amp; N0_Cover!$B$11</f>
        <v>Template Version: v3.0</v>
      </c>
      <c r="B5" s="7"/>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row>
    <row r="6" spans="1:47" ht="19.5">
      <c r="A6" s="5" t="str">
        <f ca="1">"Sheet: " &amp;VLOOKUP(RIGHT(CELL("filename",A1),LEN(CELL("filename",A1))-FIND("]",CELL("filename",A1))),'N0.1_Contents'!$A$11:$B$87,2,FALSE)</f>
        <v>Sheet: N3.42 No entry required</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row>
    <row r="7" spans="1:47" ht="18">
      <c r="A7" s="7" t="str">
        <f>"Prices Base: " &amp; 'N0.5_Data_Constants'!C13</f>
        <v>Prices Base: 2018/19</v>
      </c>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row>
    <row r="8" spans="1:47" s="168" customFormat="1">
      <c r="A8" s="171" t="str">
        <f ca="1">"Error Checks: " &amp; IF(ISERROR(MATCH("Error",$A$9:$AU$9,0)),"OK","Error")</f>
        <v>Error Checks: OK</v>
      </c>
      <c r="B8" s="171"/>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row>
    <row r="9" spans="1:47" s="168" customFormat="1">
      <c r="A9" s="173" t="str">
        <f t="shared" ref="A9:AU9" ca="1" si="0">IF(ISERROR(MATCH("Error",A10:A55,0)),"-","Error")</f>
        <v>-</v>
      </c>
      <c r="B9" s="173" t="str">
        <f t="shared" si="0"/>
        <v>-</v>
      </c>
      <c r="C9" s="173" t="str">
        <f t="shared" si="0"/>
        <v>-</v>
      </c>
      <c r="D9" s="173" t="str">
        <f t="shared" si="0"/>
        <v>-</v>
      </c>
      <c r="E9" s="173" t="str">
        <f t="shared" si="0"/>
        <v>-</v>
      </c>
      <c r="F9" s="173" t="str">
        <f t="shared" si="0"/>
        <v>-</v>
      </c>
      <c r="G9" s="173" t="str">
        <f t="shared" si="0"/>
        <v>-</v>
      </c>
      <c r="H9" s="173" t="str">
        <f t="shared" si="0"/>
        <v>-</v>
      </c>
      <c r="I9" s="173" t="str">
        <f t="shared" si="0"/>
        <v>-</v>
      </c>
      <c r="J9" s="173" t="str">
        <f t="shared" si="0"/>
        <v>-</v>
      </c>
      <c r="K9" s="173" t="str">
        <f t="shared" si="0"/>
        <v>-</v>
      </c>
      <c r="L9" s="173" t="str">
        <f t="shared" si="0"/>
        <v>-</v>
      </c>
      <c r="M9" s="173" t="str">
        <f t="shared" si="0"/>
        <v>-</v>
      </c>
      <c r="N9" s="173" t="str">
        <f t="shared" si="0"/>
        <v>-</v>
      </c>
      <c r="O9" s="173" t="str">
        <f t="shared" si="0"/>
        <v>-</v>
      </c>
      <c r="P9" s="173" t="str">
        <f t="shared" si="0"/>
        <v>-</v>
      </c>
      <c r="Q9" s="173" t="str">
        <f t="shared" si="0"/>
        <v>-</v>
      </c>
      <c r="R9" s="173" t="str">
        <f t="shared" si="0"/>
        <v>-</v>
      </c>
      <c r="S9" s="173" t="str">
        <f t="shared" ca="1" si="0"/>
        <v>-</v>
      </c>
      <c r="T9" s="173" t="str">
        <f t="shared" si="0"/>
        <v>-</v>
      </c>
      <c r="U9" s="173" t="str">
        <f t="shared" si="0"/>
        <v>-</v>
      </c>
      <c r="V9" s="173" t="str">
        <f t="shared" ca="1" si="0"/>
        <v>-</v>
      </c>
      <c r="W9" s="173" t="str">
        <f t="shared" si="0"/>
        <v>-</v>
      </c>
      <c r="X9" s="173" t="str">
        <f t="shared" ca="1" si="0"/>
        <v>-</v>
      </c>
      <c r="Y9" s="173" t="str">
        <f t="shared" si="0"/>
        <v>-</v>
      </c>
      <c r="Z9" s="173" t="str">
        <f t="shared" si="0"/>
        <v>-</v>
      </c>
      <c r="AA9" s="173" t="str">
        <f t="shared" si="0"/>
        <v>-</v>
      </c>
      <c r="AB9" s="173" t="str">
        <f t="shared" si="0"/>
        <v>-</v>
      </c>
      <c r="AC9" s="173" t="str">
        <f t="shared" si="0"/>
        <v>-</v>
      </c>
      <c r="AD9" s="173" t="str">
        <f t="shared" si="0"/>
        <v>-</v>
      </c>
      <c r="AE9" s="173" t="str">
        <f t="shared" si="0"/>
        <v>-</v>
      </c>
      <c r="AF9" s="173" t="str">
        <f t="shared" si="0"/>
        <v>-</v>
      </c>
      <c r="AG9" s="173" t="str">
        <f t="shared" si="0"/>
        <v>-</v>
      </c>
      <c r="AH9" s="173" t="str">
        <f t="shared" si="0"/>
        <v>-</v>
      </c>
      <c r="AI9" s="173" t="str">
        <f t="shared" ca="1" si="0"/>
        <v>-</v>
      </c>
      <c r="AJ9" s="173" t="str">
        <f t="shared" si="0"/>
        <v>-</v>
      </c>
      <c r="AK9" s="173" t="str">
        <f t="shared" si="0"/>
        <v>-</v>
      </c>
      <c r="AL9" s="173" t="str">
        <f t="shared" si="0"/>
        <v>-</v>
      </c>
      <c r="AM9" s="173" t="str">
        <f t="shared" si="0"/>
        <v>-</v>
      </c>
      <c r="AN9" s="173" t="str">
        <f t="shared" si="0"/>
        <v>-</v>
      </c>
      <c r="AO9" s="173" t="str">
        <f t="shared" si="0"/>
        <v>-</v>
      </c>
      <c r="AP9" s="173" t="str">
        <f t="shared" si="0"/>
        <v>-</v>
      </c>
      <c r="AQ9" s="173" t="str">
        <f t="shared" si="0"/>
        <v>-</v>
      </c>
      <c r="AR9" s="173" t="str">
        <f t="shared" si="0"/>
        <v>-</v>
      </c>
      <c r="AS9" s="173" t="str">
        <f t="shared" si="0"/>
        <v>-</v>
      </c>
      <c r="AT9" s="173" t="str">
        <f t="shared" si="0"/>
        <v>-</v>
      </c>
      <c r="AU9" s="173" t="str">
        <f t="shared" si="0"/>
        <v>-</v>
      </c>
    </row>
    <row r="12" spans="1:47" ht="19.5">
      <c r="A12" s="11" t="str">
        <f ca="1">SUBSTITUTE(VLOOKUP(RIGHT(CELL("filename",A1),LEN(CELL("filename",A1))-FIND("]",CELL("filename",A1))),'N0.1_Contents'!$A$11:$B$87,2,FALSE), LEFT(VLOOKUP(RIGHT(CELL("filename",A1),LEN(CELL("filename",A1))-FIND("]",CELL("filename",A1))),'N0.1_Contents'!$A$11:$B$87,2,FALSE),FIND(" ",VLOOKUP(RIGHT(CELL("filename",A1),LEN(CELL("filename",A1))-FIND("]",CELL("filename",A1))),'N0.1_Contents'!$A$11:$B$87,2,FALSE))),"")</f>
        <v>No entry required</v>
      </c>
      <c r="B12" s="11"/>
      <c r="D12"/>
      <c r="F12" s="11" t="s">
        <v>0</v>
      </c>
      <c r="S12" s="11" t="s">
        <v>2</v>
      </c>
      <c r="W12" s="190" t="s">
        <v>331</v>
      </c>
      <c r="X12" s="189" t="str">
        <f ca="1">VLOOKUP(A12, 'N0.6_Lookup_References'!A14:B50, 2, FALSE)</f>
        <v>-</v>
      </c>
      <c r="AI12" s="11"/>
    </row>
    <row r="13" spans="1:47" ht="15">
      <c r="C13" s="12"/>
      <c r="D13"/>
      <c r="S13" s="124" t="s">
        <v>152</v>
      </c>
      <c r="V13" s="124" t="s">
        <v>150</v>
      </c>
      <c r="AI13" s="124" t="s">
        <v>151</v>
      </c>
    </row>
    <row r="14" spans="1:47" s="112" customFormat="1" ht="13.9" customHeight="1" thickBot="1">
      <c r="A14" s="297" t="s">
        <v>24</v>
      </c>
      <c r="B14" s="299" t="s">
        <v>384</v>
      </c>
      <c r="C14" s="111"/>
      <c r="D14" s="104"/>
      <c r="E14" s="101"/>
      <c r="F14" s="110" t="s">
        <v>53</v>
      </c>
      <c r="G14" s="109" t="s">
        <v>14</v>
      </c>
      <c r="H14" s="21" t="s">
        <v>15</v>
      </c>
      <c r="I14" s="22" t="s">
        <v>16</v>
      </c>
      <c r="J14" s="23" t="s">
        <v>17</v>
      </c>
      <c r="K14" s="24" t="s">
        <v>18</v>
      </c>
      <c r="L14" s="25" t="s">
        <v>19</v>
      </c>
      <c r="M14" s="26" t="s">
        <v>20</v>
      </c>
      <c r="N14" s="29" t="s">
        <v>21</v>
      </c>
      <c r="O14" s="27" t="s">
        <v>22</v>
      </c>
      <c r="P14" s="31" t="s">
        <v>23</v>
      </c>
      <c r="Q14" s="108" t="s">
        <v>29</v>
      </c>
      <c r="R14" s="101"/>
      <c r="S14" s="110" t="s">
        <v>53</v>
      </c>
      <c r="T14" s="110" t="s">
        <v>94</v>
      </c>
      <c r="U14" s="101"/>
      <c r="V14" s="110" t="s">
        <v>53</v>
      </c>
      <c r="W14" s="109" t="s">
        <v>14</v>
      </c>
      <c r="X14" s="21" t="s">
        <v>15</v>
      </c>
      <c r="Y14" s="22" t="s">
        <v>16</v>
      </c>
      <c r="Z14" s="23" t="s">
        <v>17</v>
      </c>
      <c r="AA14" s="24" t="s">
        <v>18</v>
      </c>
      <c r="AB14" s="25" t="s">
        <v>19</v>
      </c>
      <c r="AC14" s="26" t="s">
        <v>20</v>
      </c>
      <c r="AD14" s="29" t="s">
        <v>21</v>
      </c>
      <c r="AE14" s="27" t="s">
        <v>22</v>
      </c>
      <c r="AF14" s="31" t="s">
        <v>23</v>
      </c>
      <c r="AG14" s="108" t="s">
        <v>29</v>
      </c>
      <c r="AH14" s="101"/>
      <c r="AI14" s="110" t="s">
        <v>53</v>
      </c>
      <c r="AJ14" s="109" t="s">
        <v>5</v>
      </c>
      <c r="AK14" s="21" t="s">
        <v>6</v>
      </c>
      <c r="AL14" s="22" t="s">
        <v>7</v>
      </c>
      <c r="AM14" s="23" t="s">
        <v>8</v>
      </c>
      <c r="AN14" s="24" t="s">
        <v>9</v>
      </c>
      <c r="AO14" s="25" t="s">
        <v>116</v>
      </c>
      <c r="AP14" s="26" t="s">
        <v>117</v>
      </c>
      <c r="AQ14" s="29" t="s">
        <v>118</v>
      </c>
      <c r="AR14" s="27" t="s">
        <v>119</v>
      </c>
      <c r="AS14" s="31" t="s">
        <v>120</v>
      </c>
      <c r="AT14" s="108" t="s">
        <v>29</v>
      </c>
      <c r="AU14" s="108" t="s">
        <v>47</v>
      </c>
    </row>
    <row r="15" spans="1:47" s="112" customFormat="1" ht="14.25" customHeight="1">
      <c r="A15" s="298"/>
      <c r="B15" s="300"/>
      <c r="C15" s="107" t="s">
        <v>383</v>
      </c>
      <c r="D15" s="104"/>
      <c r="E15" s="101"/>
      <c r="F15" s="103" t="s">
        <v>205</v>
      </c>
      <c r="G15" s="34"/>
      <c r="H15" s="34"/>
      <c r="I15" s="34"/>
      <c r="J15" s="34"/>
      <c r="K15" s="34"/>
      <c r="L15" s="34"/>
      <c r="M15" s="34"/>
      <c r="N15" s="34"/>
      <c r="O15" s="34"/>
      <c r="P15" s="34"/>
      <c r="Q15" s="35">
        <f t="shared" ref="Q15:Q34" si="1">SUM(G15:P15)</f>
        <v>0</v>
      </c>
      <c r="R15" s="101"/>
      <c r="S15" s="103"/>
      <c r="T15" s="34"/>
      <c r="U15" s="101"/>
      <c r="V15" s="103"/>
      <c r="W15" s="34"/>
      <c r="X15" s="34"/>
      <c r="Y15" s="34"/>
      <c r="Z15" s="34"/>
      <c r="AA15" s="34"/>
      <c r="AB15" s="34"/>
      <c r="AC15" s="34"/>
      <c r="AD15" s="34"/>
      <c r="AE15" s="34"/>
      <c r="AF15" s="34"/>
      <c r="AG15" s="35">
        <f t="shared" ref="AG15:AG33" si="2">SUM(W15:AF15)</f>
        <v>0</v>
      </c>
      <c r="AH15" s="101"/>
      <c r="AI15" s="103"/>
      <c r="AJ15" s="34"/>
      <c r="AK15" s="34"/>
      <c r="AL15" s="34"/>
      <c r="AM15" s="34"/>
      <c r="AN15" s="34"/>
      <c r="AO15" s="34"/>
      <c r="AP15" s="34"/>
      <c r="AQ15" s="34"/>
      <c r="AR15" s="34"/>
      <c r="AS15" s="34"/>
      <c r="AT15" s="35">
        <f t="shared" ref="AT15:AT33" si="3">SUM(AJ15:AS15)</f>
        <v>0</v>
      </c>
      <c r="AU15" s="103"/>
    </row>
    <row r="16" spans="1:47" s="112" customFormat="1" ht="14.25">
      <c r="A16" s="298"/>
      <c r="B16" s="300"/>
      <c r="C16" s="105" t="s">
        <v>554</v>
      </c>
      <c r="D16" s="104"/>
      <c r="E16" s="101"/>
      <c r="F16" s="103" t="s">
        <v>105</v>
      </c>
      <c r="G16" s="150"/>
      <c r="H16" s="151"/>
      <c r="I16" s="151"/>
      <c r="J16" s="151"/>
      <c r="K16" s="151"/>
      <c r="L16" s="151"/>
      <c r="M16" s="151"/>
      <c r="N16" s="151"/>
      <c r="O16" s="151"/>
      <c r="P16" s="151"/>
      <c r="Q16" s="35">
        <f t="shared" si="1"/>
        <v>0</v>
      </c>
      <c r="R16" s="101"/>
      <c r="S16" s="103" t="str">
        <f ca="1">$X$12</f>
        <v>-</v>
      </c>
      <c r="T16" s="34"/>
      <c r="U16" s="101"/>
      <c r="V16" s="103" t="str">
        <f ca="1">$X$12</f>
        <v>-</v>
      </c>
      <c r="W16" s="150"/>
      <c r="X16" s="151"/>
      <c r="Y16" s="151"/>
      <c r="Z16" s="151"/>
      <c r="AA16" s="151"/>
      <c r="AB16" s="151"/>
      <c r="AC16" s="151"/>
      <c r="AD16" s="151"/>
      <c r="AE16" s="151"/>
      <c r="AF16" s="151"/>
      <c r="AG16" s="35">
        <f t="shared" si="2"/>
        <v>0</v>
      </c>
      <c r="AH16" s="101"/>
      <c r="AI16" s="103" t="str">
        <f ca="1">$X$12</f>
        <v>-</v>
      </c>
      <c r="AJ16" s="150"/>
      <c r="AK16" s="151"/>
      <c r="AL16" s="151"/>
      <c r="AM16" s="151"/>
      <c r="AN16" s="151"/>
      <c r="AO16" s="151"/>
      <c r="AP16" s="151"/>
      <c r="AQ16" s="151"/>
      <c r="AR16" s="151"/>
      <c r="AS16" s="151"/>
      <c r="AT16" s="35">
        <f t="shared" si="3"/>
        <v>0</v>
      </c>
      <c r="AU16" s="103" t="str">
        <f>IF(ABS(AG16-AT16)&lt;0.01,"OK","Error")</f>
        <v>OK</v>
      </c>
    </row>
    <row r="17" spans="1:47" s="112" customFormat="1" ht="14.25">
      <c r="A17" s="298"/>
      <c r="B17" s="300"/>
      <c r="C17" s="302" t="s">
        <v>115</v>
      </c>
      <c r="D17" s="104" t="s">
        <v>206</v>
      </c>
      <c r="E17" s="101"/>
      <c r="F17" s="103" t="s">
        <v>105</v>
      </c>
      <c r="G17" s="150"/>
      <c r="H17" s="151"/>
      <c r="I17" s="151"/>
      <c r="J17" s="151"/>
      <c r="K17" s="151"/>
      <c r="L17" s="151"/>
      <c r="M17" s="151"/>
      <c r="N17" s="151"/>
      <c r="O17" s="151"/>
      <c r="P17" s="151"/>
      <c r="Q17" s="35">
        <f t="shared" si="1"/>
        <v>0</v>
      </c>
      <c r="R17" s="101"/>
      <c r="S17" s="103" t="str">
        <f t="shared" ref="S17:S34" ca="1" si="4">$X$12</f>
        <v>-</v>
      </c>
      <c r="T17" s="106"/>
      <c r="U17" s="101"/>
      <c r="V17" s="103" t="str">
        <f t="shared" ref="V17:V34" ca="1" si="5">$X$12</f>
        <v>-</v>
      </c>
      <c r="W17" s="150"/>
      <c r="X17" s="151"/>
      <c r="Y17" s="151"/>
      <c r="Z17" s="151"/>
      <c r="AA17" s="151"/>
      <c r="AB17" s="151"/>
      <c r="AC17" s="151"/>
      <c r="AD17" s="151"/>
      <c r="AE17" s="151"/>
      <c r="AF17" s="151"/>
      <c r="AG17" s="35">
        <f t="shared" si="2"/>
        <v>0</v>
      </c>
      <c r="AH17" s="101"/>
      <c r="AI17" s="103" t="str">
        <f t="shared" ref="AI17:AI34" ca="1" si="6">$X$12</f>
        <v>-</v>
      </c>
      <c r="AJ17" s="150"/>
      <c r="AK17" s="151"/>
      <c r="AL17" s="151"/>
      <c r="AM17" s="151"/>
      <c r="AN17" s="151"/>
      <c r="AO17" s="151"/>
      <c r="AP17" s="151"/>
      <c r="AQ17" s="151"/>
      <c r="AR17" s="151"/>
      <c r="AS17" s="151"/>
      <c r="AT17" s="35">
        <f t="shared" si="3"/>
        <v>0</v>
      </c>
      <c r="AU17" s="103" t="str">
        <f t="shared" ref="AU17:AU34" si="7">IF(ABS(AG17-AT17)&lt;0.01,"OK","Error")</f>
        <v>OK</v>
      </c>
    </row>
    <row r="18" spans="1:47" s="112" customFormat="1" ht="14.25">
      <c r="A18" s="298"/>
      <c r="B18" s="300"/>
      <c r="C18" s="302"/>
      <c r="D18" s="104" t="s">
        <v>207</v>
      </c>
      <c r="E18" s="101"/>
      <c r="F18" s="103" t="s">
        <v>105</v>
      </c>
      <c r="G18" s="150"/>
      <c r="H18" s="151"/>
      <c r="I18" s="151"/>
      <c r="J18" s="151"/>
      <c r="K18" s="151"/>
      <c r="L18" s="151"/>
      <c r="M18" s="151"/>
      <c r="N18" s="151"/>
      <c r="O18" s="151"/>
      <c r="P18" s="151"/>
      <c r="Q18" s="35">
        <f t="shared" si="1"/>
        <v>0</v>
      </c>
      <c r="R18" s="101"/>
      <c r="S18" s="103" t="str">
        <f t="shared" ca="1" si="4"/>
        <v>-</v>
      </c>
      <c r="T18" s="106"/>
      <c r="U18" s="101"/>
      <c r="V18" s="103" t="str">
        <f t="shared" ca="1" si="5"/>
        <v>-</v>
      </c>
      <c r="W18" s="150"/>
      <c r="X18" s="151"/>
      <c r="Y18" s="151"/>
      <c r="Z18" s="151"/>
      <c r="AA18" s="151"/>
      <c r="AB18" s="151"/>
      <c r="AC18" s="151"/>
      <c r="AD18" s="151"/>
      <c r="AE18" s="151"/>
      <c r="AF18" s="151"/>
      <c r="AG18" s="35">
        <f t="shared" si="2"/>
        <v>0</v>
      </c>
      <c r="AH18" s="101"/>
      <c r="AI18" s="103" t="str">
        <f t="shared" ca="1" si="6"/>
        <v>-</v>
      </c>
      <c r="AJ18" s="150"/>
      <c r="AK18" s="151"/>
      <c r="AL18" s="151"/>
      <c r="AM18" s="151"/>
      <c r="AN18" s="151"/>
      <c r="AO18" s="151"/>
      <c r="AP18" s="151"/>
      <c r="AQ18" s="151"/>
      <c r="AR18" s="151"/>
      <c r="AS18" s="151"/>
      <c r="AT18" s="35">
        <f t="shared" si="3"/>
        <v>0</v>
      </c>
      <c r="AU18" s="103" t="str">
        <f t="shared" si="7"/>
        <v>OK</v>
      </c>
    </row>
    <row r="19" spans="1:47" s="112" customFormat="1" ht="14.25">
      <c r="A19" s="298"/>
      <c r="B19" s="300"/>
      <c r="C19" s="302"/>
      <c r="D19" s="104" t="s">
        <v>3</v>
      </c>
      <c r="E19" s="101"/>
      <c r="F19" s="103" t="s">
        <v>105</v>
      </c>
      <c r="G19" s="150"/>
      <c r="H19" s="151"/>
      <c r="I19" s="151"/>
      <c r="J19" s="151"/>
      <c r="K19" s="151"/>
      <c r="L19" s="151"/>
      <c r="M19" s="151"/>
      <c r="N19" s="151"/>
      <c r="O19" s="151"/>
      <c r="P19" s="151"/>
      <c r="Q19" s="35">
        <f t="shared" si="1"/>
        <v>0</v>
      </c>
      <c r="R19" s="101"/>
      <c r="S19" s="103" t="str">
        <f t="shared" ca="1" si="4"/>
        <v>-</v>
      </c>
      <c r="T19" s="34"/>
      <c r="U19" s="101"/>
      <c r="V19" s="103" t="str">
        <f t="shared" ca="1" si="5"/>
        <v>-</v>
      </c>
      <c r="W19" s="150"/>
      <c r="X19" s="151"/>
      <c r="Y19" s="151"/>
      <c r="Z19" s="151"/>
      <c r="AA19" s="151"/>
      <c r="AB19" s="151"/>
      <c r="AC19" s="151"/>
      <c r="AD19" s="151"/>
      <c r="AE19" s="151"/>
      <c r="AF19" s="151"/>
      <c r="AG19" s="35">
        <f t="shared" si="2"/>
        <v>0</v>
      </c>
      <c r="AH19" s="101"/>
      <c r="AI19" s="103" t="str">
        <f t="shared" ca="1" si="6"/>
        <v>-</v>
      </c>
      <c r="AJ19" s="150"/>
      <c r="AK19" s="151"/>
      <c r="AL19" s="151"/>
      <c r="AM19" s="151"/>
      <c r="AN19" s="151"/>
      <c r="AO19" s="151"/>
      <c r="AP19" s="151"/>
      <c r="AQ19" s="151"/>
      <c r="AR19" s="151"/>
      <c r="AS19" s="151"/>
      <c r="AT19" s="35">
        <f t="shared" si="3"/>
        <v>0</v>
      </c>
      <c r="AU19" s="103" t="str">
        <f t="shared" si="7"/>
        <v>OK</v>
      </c>
    </row>
    <row r="20" spans="1:47" s="112" customFormat="1" ht="14.25">
      <c r="A20" s="298"/>
      <c r="B20" s="300"/>
      <c r="C20" s="302"/>
      <c r="D20" s="104" t="s">
        <v>114</v>
      </c>
      <c r="E20" s="101"/>
      <c r="F20" s="103" t="s">
        <v>105</v>
      </c>
      <c r="G20" s="150"/>
      <c r="H20" s="151"/>
      <c r="I20" s="151"/>
      <c r="J20" s="151"/>
      <c r="K20" s="151"/>
      <c r="L20" s="151"/>
      <c r="M20" s="151"/>
      <c r="N20" s="151"/>
      <c r="O20" s="151"/>
      <c r="P20" s="151"/>
      <c r="Q20" s="35">
        <f t="shared" si="1"/>
        <v>0</v>
      </c>
      <c r="R20" s="101"/>
      <c r="S20" s="103" t="str">
        <f t="shared" ca="1" si="4"/>
        <v>-</v>
      </c>
      <c r="T20" s="106"/>
      <c r="U20" s="101"/>
      <c r="V20" s="103" t="str">
        <f t="shared" ca="1" si="5"/>
        <v>-</v>
      </c>
      <c r="W20" s="150"/>
      <c r="X20" s="151"/>
      <c r="Y20" s="151"/>
      <c r="Z20" s="151"/>
      <c r="AA20" s="151"/>
      <c r="AB20" s="151"/>
      <c r="AC20" s="151"/>
      <c r="AD20" s="151"/>
      <c r="AE20" s="151"/>
      <c r="AF20" s="151"/>
      <c r="AG20" s="35">
        <f t="shared" si="2"/>
        <v>0</v>
      </c>
      <c r="AH20" s="101"/>
      <c r="AI20" s="103" t="str">
        <f t="shared" ca="1" si="6"/>
        <v>-</v>
      </c>
      <c r="AJ20" s="150"/>
      <c r="AK20" s="151"/>
      <c r="AL20" s="151"/>
      <c r="AM20" s="151"/>
      <c r="AN20" s="151"/>
      <c r="AO20" s="151"/>
      <c r="AP20" s="151"/>
      <c r="AQ20" s="151"/>
      <c r="AR20" s="151"/>
      <c r="AS20" s="151"/>
      <c r="AT20" s="35">
        <f t="shared" si="3"/>
        <v>0</v>
      </c>
      <c r="AU20" s="103" t="str">
        <f t="shared" si="7"/>
        <v>OK</v>
      </c>
    </row>
    <row r="21" spans="1:47" s="112" customFormat="1" ht="14.25">
      <c r="A21" s="298"/>
      <c r="B21" s="300"/>
      <c r="C21" s="302"/>
      <c r="D21" s="104" t="s">
        <v>104</v>
      </c>
      <c r="E21" s="101"/>
      <c r="F21" s="103" t="s">
        <v>105</v>
      </c>
      <c r="G21" s="34"/>
      <c r="H21" s="34"/>
      <c r="I21" s="34"/>
      <c r="J21" s="34"/>
      <c r="K21" s="34"/>
      <c r="L21" s="34"/>
      <c r="M21" s="34"/>
      <c r="N21" s="34"/>
      <c r="O21" s="34"/>
      <c r="P21" s="34"/>
      <c r="Q21" s="35">
        <f t="shared" si="1"/>
        <v>0</v>
      </c>
      <c r="R21" s="101"/>
      <c r="S21" s="103" t="str">
        <f t="shared" ca="1" si="4"/>
        <v>-</v>
      </c>
      <c r="T21" s="34"/>
      <c r="U21" s="101"/>
      <c r="V21" s="103" t="str">
        <f t="shared" ca="1" si="5"/>
        <v>-</v>
      </c>
      <c r="W21" s="34"/>
      <c r="X21" s="34"/>
      <c r="Y21" s="34"/>
      <c r="Z21" s="34"/>
      <c r="AA21" s="34"/>
      <c r="AB21" s="34"/>
      <c r="AC21" s="34"/>
      <c r="AD21" s="34"/>
      <c r="AE21" s="34"/>
      <c r="AF21" s="34"/>
      <c r="AG21" s="35">
        <f t="shared" si="2"/>
        <v>0</v>
      </c>
      <c r="AH21" s="101"/>
      <c r="AI21" s="103" t="str">
        <f t="shared" ca="1" si="6"/>
        <v>-</v>
      </c>
      <c r="AJ21" s="34"/>
      <c r="AK21" s="34"/>
      <c r="AL21" s="34"/>
      <c r="AM21" s="34"/>
      <c r="AN21" s="34"/>
      <c r="AO21" s="34"/>
      <c r="AP21" s="34"/>
      <c r="AQ21" s="34"/>
      <c r="AR21" s="34"/>
      <c r="AS21" s="34"/>
      <c r="AT21" s="35">
        <f t="shared" si="3"/>
        <v>0</v>
      </c>
      <c r="AU21" s="103" t="str">
        <f t="shared" si="7"/>
        <v>OK</v>
      </c>
    </row>
    <row r="22" spans="1:47" s="112" customFormat="1" ht="14.25">
      <c r="A22" s="298"/>
      <c r="B22" s="300"/>
      <c r="C22" s="302"/>
      <c r="D22" s="104" t="s">
        <v>113</v>
      </c>
      <c r="E22" s="101"/>
      <c r="F22" s="103" t="s">
        <v>105</v>
      </c>
      <c r="G22" s="150"/>
      <c r="H22" s="151"/>
      <c r="I22" s="151"/>
      <c r="J22" s="151"/>
      <c r="K22" s="151"/>
      <c r="L22" s="151"/>
      <c r="M22" s="151"/>
      <c r="N22" s="151"/>
      <c r="O22" s="151"/>
      <c r="P22" s="151"/>
      <c r="Q22" s="35">
        <f t="shared" si="1"/>
        <v>0</v>
      </c>
      <c r="R22" s="101"/>
      <c r="S22" s="103" t="str">
        <f t="shared" ca="1" si="4"/>
        <v>-</v>
      </c>
      <c r="T22" s="106"/>
      <c r="U22" s="101"/>
      <c r="V22" s="103" t="str">
        <f t="shared" ca="1" si="5"/>
        <v>-</v>
      </c>
      <c r="W22" s="150"/>
      <c r="X22" s="151"/>
      <c r="Y22" s="151"/>
      <c r="Z22" s="151"/>
      <c r="AA22" s="151"/>
      <c r="AB22" s="151"/>
      <c r="AC22" s="151"/>
      <c r="AD22" s="151"/>
      <c r="AE22" s="151"/>
      <c r="AF22" s="151"/>
      <c r="AG22" s="35">
        <f t="shared" si="2"/>
        <v>0</v>
      </c>
      <c r="AH22" s="101"/>
      <c r="AI22" s="103" t="str">
        <f t="shared" ca="1" si="6"/>
        <v>-</v>
      </c>
      <c r="AJ22" s="150"/>
      <c r="AK22" s="151"/>
      <c r="AL22" s="151"/>
      <c r="AM22" s="151"/>
      <c r="AN22" s="151"/>
      <c r="AO22" s="151"/>
      <c r="AP22" s="151"/>
      <c r="AQ22" s="151"/>
      <c r="AR22" s="151"/>
      <c r="AS22" s="151"/>
      <c r="AT22" s="35">
        <f t="shared" si="3"/>
        <v>0</v>
      </c>
      <c r="AU22" s="103" t="str">
        <f t="shared" si="7"/>
        <v>OK</v>
      </c>
    </row>
    <row r="23" spans="1:47" s="112" customFormat="1" ht="14.25">
      <c r="A23" s="298"/>
      <c r="B23" s="300"/>
      <c r="C23" s="302"/>
      <c r="D23" s="104" t="s">
        <v>389</v>
      </c>
      <c r="E23" s="101"/>
      <c r="F23" s="103" t="s">
        <v>105</v>
      </c>
      <c r="G23" s="150"/>
      <c r="H23" s="151"/>
      <c r="I23" s="151"/>
      <c r="J23" s="151"/>
      <c r="K23" s="151"/>
      <c r="L23" s="151"/>
      <c r="M23" s="151"/>
      <c r="N23" s="151"/>
      <c r="O23" s="151"/>
      <c r="P23" s="151"/>
      <c r="Q23" s="35">
        <f t="shared" si="1"/>
        <v>0</v>
      </c>
      <c r="R23" s="101"/>
      <c r="S23" s="103" t="str">
        <f t="shared" ca="1" si="4"/>
        <v>-</v>
      </c>
      <c r="T23" s="106"/>
      <c r="U23" s="101"/>
      <c r="V23" s="103" t="str">
        <f t="shared" ca="1" si="5"/>
        <v>-</v>
      </c>
      <c r="W23" s="150"/>
      <c r="X23" s="151"/>
      <c r="Y23" s="151"/>
      <c r="Z23" s="151"/>
      <c r="AA23" s="151"/>
      <c r="AB23" s="151"/>
      <c r="AC23" s="151"/>
      <c r="AD23" s="151"/>
      <c r="AE23" s="151"/>
      <c r="AF23" s="151"/>
      <c r="AG23" s="35">
        <f t="shared" si="2"/>
        <v>0</v>
      </c>
      <c r="AH23" s="101"/>
      <c r="AI23" s="103" t="str">
        <f t="shared" ca="1" si="6"/>
        <v>-</v>
      </c>
      <c r="AJ23" s="150"/>
      <c r="AK23" s="151"/>
      <c r="AL23" s="151"/>
      <c r="AM23" s="151"/>
      <c r="AN23" s="151"/>
      <c r="AO23" s="151"/>
      <c r="AP23" s="151"/>
      <c r="AQ23" s="151"/>
      <c r="AR23" s="151"/>
      <c r="AS23" s="151"/>
      <c r="AT23" s="35">
        <f t="shared" si="3"/>
        <v>0</v>
      </c>
      <c r="AU23" s="103" t="str">
        <f t="shared" si="7"/>
        <v>OK</v>
      </c>
    </row>
    <row r="24" spans="1:47" s="112" customFormat="1" ht="14.25">
      <c r="A24" s="298"/>
      <c r="B24" s="300"/>
      <c r="C24" s="302"/>
      <c r="D24" s="104" t="s">
        <v>112</v>
      </c>
      <c r="E24" s="101"/>
      <c r="F24" s="103" t="s">
        <v>105</v>
      </c>
      <c r="G24" s="150"/>
      <c r="H24" s="151"/>
      <c r="I24" s="151"/>
      <c r="J24" s="151"/>
      <c r="K24" s="151"/>
      <c r="L24" s="151"/>
      <c r="M24" s="151"/>
      <c r="N24" s="151"/>
      <c r="O24" s="151"/>
      <c r="P24" s="151"/>
      <c r="Q24" s="35">
        <f t="shared" si="1"/>
        <v>0</v>
      </c>
      <c r="R24" s="101"/>
      <c r="S24" s="103" t="str">
        <f t="shared" ca="1" si="4"/>
        <v>-</v>
      </c>
      <c r="T24" s="106"/>
      <c r="U24" s="101"/>
      <c r="V24" s="103" t="str">
        <f t="shared" ca="1" si="5"/>
        <v>-</v>
      </c>
      <c r="W24" s="150"/>
      <c r="X24" s="151"/>
      <c r="Y24" s="151"/>
      <c r="Z24" s="151"/>
      <c r="AA24" s="151"/>
      <c r="AB24" s="151"/>
      <c r="AC24" s="151"/>
      <c r="AD24" s="151"/>
      <c r="AE24" s="151"/>
      <c r="AF24" s="151"/>
      <c r="AG24" s="35">
        <f t="shared" si="2"/>
        <v>0</v>
      </c>
      <c r="AH24" s="101"/>
      <c r="AI24" s="103" t="str">
        <f t="shared" ca="1" si="6"/>
        <v>-</v>
      </c>
      <c r="AJ24" s="150"/>
      <c r="AK24" s="151"/>
      <c r="AL24" s="151"/>
      <c r="AM24" s="151"/>
      <c r="AN24" s="151"/>
      <c r="AO24" s="151"/>
      <c r="AP24" s="151"/>
      <c r="AQ24" s="151"/>
      <c r="AR24" s="151"/>
      <c r="AS24" s="151"/>
      <c r="AT24" s="35">
        <f t="shared" si="3"/>
        <v>0</v>
      </c>
      <c r="AU24" s="103" t="str">
        <f t="shared" si="7"/>
        <v>OK</v>
      </c>
    </row>
    <row r="25" spans="1:47" s="112" customFormat="1" ht="14.25">
      <c r="A25" s="298"/>
      <c r="B25" s="300"/>
      <c r="C25" s="302"/>
      <c r="D25" s="104" t="s">
        <v>111</v>
      </c>
      <c r="E25" s="101"/>
      <c r="F25" s="103" t="s">
        <v>105</v>
      </c>
      <c r="G25" s="150"/>
      <c r="H25" s="151"/>
      <c r="I25" s="151"/>
      <c r="J25" s="151"/>
      <c r="K25" s="151"/>
      <c r="L25" s="151"/>
      <c r="M25" s="151"/>
      <c r="N25" s="151"/>
      <c r="O25" s="151"/>
      <c r="P25" s="151"/>
      <c r="Q25" s="35">
        <f t="shared" si="1"/>
        <v>0</v>
      </c>
      <c r="R25" s="101"/>
      <c r="S25" s="103" t="str">
        <f t="shared" ca="1" si="4"/>
        <v>-</v>
      </c>
      <c r="T25" s="106"/>
      <c r="U25" s="101"/>
      <c r="V25" s="103" t="str">
        <f t="shared" ca="1" si="5"/>
        <v>-</v>
      </c>
      <c r="W25" s="150"/>
      <c r="X25" s="151"/>
      <c r="Y25" s="151"/>
      <c r="Z25" s="151"/>
      <c r="AA25" s="151"/>
      <c r="AB25" s="151"/>
      <c r="AC25" s="151"/>
      <c r="AD25" s="151"/>
      <c r="AE25" s="151"/>
      <c r="AF25" s="151"/>
      <c r="AG25" s="35">
        <f t="shared" si="2"/>
        <v>0</v>
      </c>
      <c r="AH25" s="101"/>
      <c r="AI25" s="103" t="str">
        <f t="shared" ca="1" si="6"/>
        <v>-</v>
      </c>
      <c r="AJ25" s="150"/>
      <c r="AK25" s="151"/>
      <c r="AL25" s="151"/>
      <c r="AM25" s="151"/>
      <c r="AN25" s="151"/>
      <c r="AO25" s="151"/>
      <c r="AP25" s="151"/>
      <c r="AQ25" s="151"/>
      <c r="AR25" s="151"/>
      <c r="AS25" s="151"/>
      <c r="AT25" s="35">
        <f t="shared" si="3"/>
        <v>0</v>
      </c>
      <c r="AU25" s="103" t="str">
        <f t="shared" si="7"/>
        <v>OK</v>
      </c>
    </row>
    <row r="26" spans="1:47" s="112" customFormat="1" ht="14.25">
      <c r="A26" s="298"/>
      <c r="B26" s="300"/>
      <c r="C26" s="302"/>
      <c r="D26" s="104" t="s">
        <v>390</v>
      </c>
      <c r="E26" s="101"/>
      <c r="F26" s="103" t="s">
        <v>105</v>
      </c>
      <c r="G26" s="150"/>
      <c r="H26" s="151"/>
      <c r="I26" s="151"/>
      <c r="J26" s="151"/>
      <c r="K26" s="151"/>
      <c r="L26" s="151"/>
      <c r="M26" s="151"/>
      <c r="N26" s="151"/>
      <c r="O26" s="151"/>
      <c r="P26" s="151"/>
      <c r="Q26" s="35">
        <f t="shared" si="1"/>
        <v>0</v>
      </c>
      <c r="R26" s="101"/>
      <c r="S26" s="103" t="str">
        <f t="shared" ca="1" si="4"/>
        <v>-</v>
      </c>
      <c r="T26" s="106"/>
      <c r="U26" s="101"/>
      <c r="V26" s="103" t="str">
        <f t="shared" ca="1" si="5"/>
        <v>-</v>
      </c>
      <c r="W26" s="150"/>
      <c r="X26" s="151"/>
      <c r="Y26" s="151"/>
      <c r="Z26" s="151"/>
      <c r="AA26" s="151"/>
      <c r="AB26" s="151"/>
      <c r="AC26" s="151"/>
      <c r="AD26" s="151"/>
      <c r="AE26" s="151"/>
      <c r="AF26" s="151"/>
      <c r="AG26" s="35">
        <f t="shared" si="2"/>
        <v>0</v>
      </c>
      <c r="AH26" s="101"/>
      <c r="AI26" s="103" t="str">
        <f t="shared" ca="1" si="6"/>
        <v>-</v>
      </c>
      <c r="AJ26" s="150"/>
      <c r="AK26" s="151"/>
      <c r="AL26" s="151"/>
      <c r="AM26" s="151"/>
      <c r="AN26" s="151"/>
      <c r="AO26" s="151"/>
      <c r="AP26" s="151"/>
      <c r="AQ26" s="151"/>
      <c r="AR26" s="151"/>
      <c r="AS26" s="151"/>
      <c r="AT26" s="35">
        <f t="shared" si="3"/>
        <v>0</v>
      </c>
      <c r="AU26" s="103" t="str">
        <f t="shared" si="7"/>
        <v>OK</v>
      </c>
    </row>
    <row r="27" spans="1:47" s="112" customFormat="1" ht="14.25">
      <c r="A27" s="298"/>
      <c r="B27" s="300"/>
      <c r="C27" s="302"/>
      <c r="D27" s="104" t="s">
        <v>110</v>
      </c>
      <c r="E27" s="101"/>
      <c r="F27" s="103" t="s">
        <v>105</v>
      </c>
      <c r="G27" s="150"/>
      <c r="H27" s="151"/>
      <c r="I27" s="151"/>
      <c r="J27" s="151"/>
      <c r="K27" s="151"/>
      <c r="L27" s="151"/>
      <c r="M27" s="151"/>
      <c r="N27" s="151"/>
      <c r="O27" s="151"/>
      <c r="P27" s="151"/>
      <c r="Q27" s="35">
        <f t="shared" si="1"/>
        <v>0</v>
      </c>
      <c r="R27" s="101"/>
      <c r="S27" s="103" t="str">
        <f t="shared" ca="1" si="4"/>
        <v>-</v>
      </c>
      <c r="T27" s="106"/>
      <c r="U27" s="101"/>
      <c r="V27" s="103" t="str">
        <f t="shared" ca="1" si="5"/>
        <v>-</v>
      </c>
      <c r="W27" s="150"/>
      <c r="X27" s="151"/>
      <c r="Y27" s="151"/>
      <c r="Z27" s="151"/>
      <c r="AA27" s="151"/>
      <c r="AB27" s="151"/>
      <c r="AC27" s="151"/>
      <c r="AD27" s="151"/>
      <c r="AE27" s="151"/>
      <c r="AF27" s="151"/>
      <c r="AG27" s="35">
        <f t="shared" si="2"/>
        <v>0</v>
      </c>
      <c r="AH27" s="101"/>
      <c r="AI27" s="103" t="str">
        <f t="shared" ca="1" si="6"/>
        <v>-</v>
      </c>
      <c r="AJ27" s="150"/>
      <c r="AK27" s="151"/>
      <c r="AL27" s="151"/>
      <c r="AM27" s="151"/>
      <c r="AN27" s="151"/>
      <c r="AO27" s="151"/>
      <c r="AP27" s="151"/>
      <c r="AQ27" s="151"/>
      <c r="AR27" s="151"/>
      <c r="AS27" s="151"/>
      <c r="AT27" s="35">
        <f t="shared" si="3"/>
        <v>0</v>
      </c>
      <c r="AU27" s="103" t="str">
        <f t="shared" si="7"/>
        <v>OK</v>
      </c>
    </row>
    <row r="28" spans="1:47" s="112" customFormat="1" ht="14.25">
      <c r="A28" s="298"/>
      <c r="B28" s="300"/>
      <c r="C28" s="302"/>
      <c r="D28" s="104" t="str">
        <f>'N1.1_Intervention_Definitions'!A17</f>
        <v>Indirect Intervention</v>
      </c>
      <c r="E28" s="101"/>
      <c r="F28" s="103" t="s">
        <v>105</v>
      </c>
      <c r="G28" s="150"/>
      <c r="H28" s="151"/>
      <c r="I28" s="151"/>
      <c r="J28" s="151"/>
      <c r="K28" s="151"/>
      <c r="L28" s="151"/>
      <c r="M28" s="151"/>
      <c r="N28" s="151"/>
      <c r="O28" s="151"/>
      <c r="P28" s="151"/>
      <c r="Q28" s="35">
        <f t="shared" si="1"/>
        <v>0</v>
      </c>
      <c r="R28" s="101"/>
      <c r="S28" s="103" t="str">
        <f t="shared" ca="1" si="4"/>
        <v>-</v>
      </c>
      <c r="T28" s="106"/>
      <c r="U28" s="101"/>
      <c r="V28" s="103" t="str">
        <f t="shared" ca="1" si="5"/>
        <v>-</v>
      </c>
      <c r="W28" s="150"/>
      <c r="X28" s="151"/>
      <c r="Y28" s="151"/>
      <c r="Z28" s="151"/>
      <c r="AA28" s="151"/>
      <c r="AB28" s="151"/>
      <c r="AC28" s="151"/>
      <c r="AD28" s="151"/>
      <c r="AE28" s="151"/>
      <c r="AF28" s="151"/>
      <c r="AG28" s="35">
        <f t="shared" si="2"/>
        <v>0</v>
      </c>
      <c r="AH28" s="101"/>
      <c r="AI28" s="103" t="str">
        <f t="shared" ca="1" si="6"/>
        <v>-</v>
      </c>
      <c r="AJ28" s="150"/>
      <c r="AK28" s="151"/>
      <c r="AL28" s="151"/>
      <c r="AM28" s="151"/>
      <c r="AN28" s="151"/>
      <c r="AO28" s="151"/>
      <c r="AP28" s="151"/>
      <c r="AQ28" s="151"/>
      <c r="AR28" s="151"/>
      <c r="AS28" s="151"/>
      <c r="AT28" s="35">
        <f t="shared" si="3"/>
        <v>0</v>
      </c>
      <c r="AU28" s="103" t="str">
        <f t="shared" si="7"/>
        <v>OK</v>
      </c>
    </row>
    <row r="29" spans="1:47" s="112" customFormat="1" ht="14.25">
      <c r="A29" s="298"/>
      <c r="B29" s="300"/>
      <c r="C29" s="302"/>
      <c r="D29" s="104" t="s">
        <v>109</v>
      </c>
      <c r="E29" s="101"/>
      <c r="F29" s="103" t="s">
        <v>105</v>
      </c>
      <c r="G29" s="34"/>
      <c r="H29" s="34"/>
      <c r="I29" s="34"/>
      <c r="J29" s="34"/>
      <c r="K29" s="34"/>
      <c r="L29" s="34"/>
      <c r="M29" s="34"/>
      <c r="N29" s="34"/>
      <c r="O29" s="34"/>
      <c r="P29" s="34"/>
      <c r="Q29" s="35">
        <f t="shared" si="1"/>
        <v>0</v>
      </c>
      <c r="R29" s="101"/>
      <c r="S29" s="103" t="str">
        <f t="shared" ca="1" si="4"/>
        <v>-</v>
      </c>
      <c r="T29" s="34"/>
      <c r="U29" s="101"/>
      <c r="V29" s="103" t="str">
        <f t="shared" ca="1" si="5"/>
        <v>-</v>
      </c>
      <c r="W29" s="34"/>
      <c r="X29" s="34"/>
      <c r="Y29" s="34"/>
      <c r="Z29" s="34"/>
      <c r="AA29" s="34"/>
      <c r="AB29" s="34"/>
      <c r="AC29" s="34"/>
      <c r="AD29" s="34"/>
      <c r="AE29" s="34"/>
      <c r="AF29" s="34"/>
      <c r="AG29" s="35">
        <f t="shared" si="2"/>
        <v>0</v>
      </c>
      <c r="AH29" s="101"/>
      <c r="AI29" s="103" t="str">
        <f t="shared" ca="1" si="6"/>
        <v>-</v>
      </c>
      <c r="AJ29" s="34"/>
      <c r="AK29" s="34"/>
      <c r="AL29" s="34"/>
      <c r="AM29" s="34"/>
      <c r="AN29" s="34"/>
      <c r="AO29" s="34"/>
      <c r="AP29" s="34"/>
      <c r="AQ29" s="34"/>
      <c r="AR29" s="34"/>
      <c r="AS29" s="34"/>
      <c r="AT29" s="35">
        <f t="shared" si="3"/>
        <v>0</v>
      </c>
      <c r="AU29" s="103" t="str">
        <f t="shared" si="7"/>
        <v>OK</v>
      </c>
    </row>
    <row r="30" spans="1:47" s="112" customFormat="1" ht="14.25">
      <c r="A30" s="298"/>
      <c r="B30" s="300"/>
      <c r="C30" s="302"/>
      <c r="D30" s="104" t="s">
        <v>108</v>
      </c>
      <c r="E30" s="101"/>
      <c r="F30" s="103" t="s">
        <v>105</v>
      </c>
      <c r="G30" s="34"/>
      <c r="H30" s="34"/>
      <c r="I30" s="34"/>
      <c r="J30" s="34"/>
      <c r="K30" s="34"/>
      <c r="L30" s="34"/>
      <c r="M30" s="34"/>
      <c r="N30" s="34"/>
      <c r="O30" s="34"/>
      <c r="P30" s="34"/>
      <c r="Q30" s="35">
        <f t="shared" si="1"/>
        <v>0</v>
      </c>
      <c r="R30" s="101"/>
      <c r="S30" s="103" t="str">
        <f t="shared" ca="1" si="4"/>
        <v>-</v>
      </c>
      <c r="T30" s="34"/>
      <c r="U30" s="101"/>
      <c r="V30" s="103" t="str">
        <f t="shared" ca="1" si="5"/>
        <v>-</v>
      </c>
      <c r="W30" s="34"/>
      <c r="X30" s="34"/>
      <c r="Y30" s="34"/>
      <c r="Z30" s="34"/>
      <c r="AA30" s="34"/>
      <c r="AB30" s="34"/>
      <c r="AC30" s="34"/>
      <c r="AD30" s="34"/>
      <c r="AE30" s="34"/>
      <c r="AF30" s="34"/>
      <c r="AG30" s="35">
        <f t="shared" si="2"/>
        <v>0</v>
      </c>
      <c r="AH30" s="101"/>
      <c r="AI30" s="103" t="str">
        <f t="shared" ca="1" si="6"/>
        <v>-</v>
      </c>
      <c r="AJ30" s="34"/>
      <c r="AK30" s="34"/>
      <c r="AL30" s="34"/>
      <c r="AM30" s="34"/>
      <c r="AN30" s="34"/>
      <c r="AO30" s="34"/>
      <c r="AP30" s="34"/>
      <c r="AQ30" s="34"/>
      <c r="AR30" s="34"/>
      <c r="AS30" s="34"/>
      <c r="AT30" s="35">
        <f t="shared" si="3"/>
        <v>0</v>
      </c>
      <c r="AU30" s="103" t="str">
        <f t="shared" si="7"/>
        <v>OK</v>
      </c>
    </row>
    <row r="31" spans="1:47" s="112" customFormat="1" ht="14.25">
      <c r="A31" s="298"/>
      <c r="B31" s="300"/>
      <c r="C31" s="302"/>
      <c r="D31" s="104" t="s">
        <v>58</v>
      </c>
      <c r="E31" s="101"/>
      <c r="F31" s="103" t="s">
        <v>105</v>
      </c>
      <c r="G31" s="34"/>
      <c r="H31" s="34"/>
      <c r="I31" s="34"/>
      <c r="J31" s="34"/>
      <c r="K31" s="34"/>
      <c r="L31" s="34"/>
      <c r="M31" s="34"/>
      <c r="N31" s="34"/>
      <c r="O31" s="34"/>
      <c r="P31" s="34"/>
      <c r="Q31" s="35">
        <f t="shared" si="1"/>
        <v>0</v>
      </c>
      <c r="R31" s="101"/>
      <c r="S31" s="103" t="str">
        <f t="shared" ca="1" si="4"/>
        <v>-</v>
      </c>
      <c r="T31" s="34"/>
      <c r="U31" s="101"/>
      <c r="V31" s="103" t="str">
        <f t="shared" ca="1" si="5"/>
        <v>-</v>
      </c>
      <c r="W31" s="34"/>
      <c r="X31" s="34"/>
      <c r="Y31" s="34"/>
      <c r="Z31" s="34"/>
      <c r="AA31" s="34"/>
      <c r="AB31" s="34"/>
      <c r="AC31" s="34"/>
      <c r="AD31" s="34"/>
      <c r="AE31" s="34"/>
      <c r="AF31" s="34"/>
      <c r="AG31" s="35">
        <f t="shared" si="2"/>
        <v>0</v>
      </c>
      <c r="AH31" s="101"/>
      <c r="AI31" s="103" t="str">
        <f t="shared" ca="1" si="6"/>
        <v>-</v>
      </c>
      <c r="AJ31" s="34"/>
      <c r="AK31" s="34"/>
      <c r="AL31" s="34"/>
      <c r="AM31" s="34"/>
      <c r="AN31" s="34"/>
      <c r="AO31" s="34"/>
      <c r="AP31" s="34"/>
      <c r="AQ31" s="34"/>
      <c r="AR31" s="34"/>
      <c r="AS31" s="34"/>
      <c r="AT31" s="35">
        <f t="shared" si="3"/>
        <v>0</v>
      </c>
      <c r="AU31" s="103" t="str">
        <f t="shared" si="7"/>
        <v>OK</v>
      </c>
    </row>
    <row r="32" spans="1:47" s="112" customFormat="1" ht="14.25">
      <c r="A32" s="298"/>
      <c r="B32" s="300"/>
      <c r="C32" s="302"/>
      <c r="D32" s="104" t="s">
        <v>107</v>
      </c>
      <c r="E32" s="101"/>
      <c r="F32" s="103" t="s">
        <v>105</v>
      </c>
      <c r="G32" s="34"/>
      <c r="H32" s="34"/>
      <c r="I32" s="34"/>
      <c r="J32" s="34"/>
      <c r="K32" s="34"/>
      <c r="L32" s="34"/>
      <c r="M32" s="34"/>
      <c r="N32" s="34"/>
      <c r="O32" s="34"/>
      <c r="P32" s="34"/>
      <c r="Q32" s="35">
        <f t="shared" si="1"/>
        <v>0</v>
      </c>
      <c r="R32" s="101"/>
      <c r="S32" s="103" t="str">
        <f t="shared" ca="1" si="4"/>
        <v>-</v>
      </c>
      <c r="T32" s="34"/>
      <c r="U32" s="101"/>
      <c r="V32" s="103" t="str">
        <f t="shared" ca="1" si="5"/>
        <v>-</v>
      </c>
      <c r="W32" s="34"/>
      <c r="X32" s="34"/>
      <c r="Y32" s="34"/>
      <c r="Z32" s="34"/>
      <c r="AA32" s="34"/>
      <c r="AB32" s="34"/>
      <c r="AC32" s="34"/>
      <c r="AD32" s="34"/>
      <c r="AE32" s="34"/>
      <c r="AF32" s="34"/>
      <c r="AG32" s="35">
        <f t="shared" si="2"/>
        <v>0</v>
      </c>
      <c r="AH32" s="101"/>
      <c r="AI32" s="103" t="str">
        <f t="shared" ca="1" si="6"/>
        <v>-</v>
      </c>
      <c r="AJ32" s="34"/>
      <c r="AK32" s="34"/>
      <c r="AL32" s="34"/>
      <c r="AM32" s="34"/>
      <c r="AN32" s="34"/>
      <c r="AO32" s="34"/>
      <c r="AP32" s="34"/>
      <c r="AQ32" s="34"/>
      <c r="AR32" s="34"/>
      <c r="AS32" s="34"/>
      <c r="AT32" s="35">
        <f t="shared" si="3"/>
        <v>0</v>
      </c>
      <c r="AU32" s="103" t="str">
        <f t="shared" si="7"/>
        <v>OK</v>
      </c>
    </row>
    <row r="33" spans="1:47" s="112" customFormat="1" ht="14.25">
      <c r="A33" s="298"/>
      <c r="B33" s="300"/>
      <c r="C33" s="302"/>
      <c r="D33" s="104" t="s">
        <v>106</v>
      </c>
      <c r="E33" s="101"/>
      <c r="F33" s="103" t="s">
        <v>105</v>
      </c>
      <c r="G33" s="150"/>
      <c r="H33" s="151"/>
      <c r="I33" s="151"/>
      <c r="J33" s="151"/>
      <c r="K33" s="151"/>
      <c r="L33" s="151"/>
      <c r="M33" s="151"/>
      <c r="N33" s="151"/>
      <c r="O33" s="151"/>
      <c r="P33" s="151"/>
      <c r="Q33" s="35">
        <f t="shared" si="1"/>
        <v>0</v>
      </c>
      <c r="R33" s="101"/>
      <c r="S33" s="103" t="str">
        <f t="shared" ca="1" si="4"/>
        <v>-</v>
      </c>
      <c r="T33" s="106"/>
      <c r="U33" s="101"/>
      <c r="V33" s="103" t="str">
        <f t="shared" ca="1" si="5"/>
        <v>-</v>
      </c>
      <c r="W33" s="150"/>
      <c r="X33" s="151"/>
      <c r="Y33" s="151"/>
      <c r="Z33" s="151"/>
      <c r="AA33" s="151"/>
      <c r="AB33" s="151"/>
      <c r="AC33" s="151"/>
      <c r="AD33" s="151"/>
      <c r="AE33" s="151"/>
      <c r="AF33" s="151"/>
      <c r="AG33" s="35">
        <f t="shared" si="2"/>
        <v>0</v>
      </c>
      <c r="AH33" s="101"/>
      <c r="AI33" s="103" t="str">
        <f t="shared" ca="1" si="6"/>
        <v>-</v>
      </c>
      <c r="AJ33" s="150"/>
      <c r="AK33" s="151"/>
      <c r="AL33" s="151"/>
      <c r="AM33" s="151"/>
      <c r="AN33" s="151"/>
      <c r="AO33" s="151"/>
      <c r="AP33" s="151"/>
      <c r="AQ33" s="151"/>
      <c r="AR33" s="151"/>
      <c r="AS33" s="151"/>
      <c r="AT33" s="35">
        <f t="shared" si="3"/>
        <v>0</v>
      </c>
      <c r="AU33" s="103" t="str">
        <f t="shared" si="7"/>
        <v>OK</v>
      </c>
    </row>
    <row r="34" spans="1:47" s="112" customFormat="1" ht="14.25">
      <c r="A34" s="298"/>
      <c r="B34" s="301"/>
      <c r="C34" s="105" t="s">
        <v>393</v>
      </c>
      <c r="D34" s="104"/>
      <c r="E34" s="101"/>
      <c r="F34" s="103" t="s">
        <v>105</v>
      </c>
      <c r="G34" s="35">
        <f t="shared" ref="G34:P34" si="8">SUM(G16:G33)</f>
        <v>0</v>
      </c>
      <c r="H34" s="35">
        <f t="shared" si="8"/>
        <v>0</v>
      </c>
      <c r="I34" s="35">
        <f t="shared" si="8"/>
        <v>0</v>
      </c>
      <c r="J34" s="35">
        <f t="shared" si="8"/>
        <v>0</v>
      </c>
      <c r="K34" s="35">
        <f t="shared" si="8"/>
        <v>0</v>
      </c>
      <c r="L34" s="35">
        <f t="shared" si="8"/>
        <v>0</v>
      </c>
      <c r="M34" s="35">
        <f t="shared" si="8"/>
        <v>0</v>
      </c>
      <c r="N34" s="35">
        <f t="shared" si="8"/>
        <v>0</v>
      </c>
      <c r="O34" s="35">
        <f t="shared" si="8"/>
        <v>0</v>
      </c>
      <c r="P34" s="35">
        <f t="shared" si="8"/>
        <v>0</v>
      </c>
      <c r="Q34" s="94">
        <f t="shared" si="1"/>
        <v>0</v>
      </c>
      <c r="R34" s="101"/>
      <c r="S34" s="103" t="str">
        <f t="shared" ca="1" si="4"/>
        <v>-</v>
      </c>
      <c r="T34" s="103"/>
      <c r="U34" s="101"/>
      <c r="V34" s="103" t="str">
        <f t="shared" ca="1" si="5"/>
        <v>-</v>
      </c>
      <c r="W34" s="35">
        <f t="shared" ref="W34:AF34" si="9">SUM(W16:W33)</f>
        <v>0</v>
      </c>
      <c r="X34" s="35">
        <f t="shared" si="9"/>
        <v>0</v>
      </c>
      <c r="Y34" s="35">
        <f t="shared" si="9"/>
        <v>0</v>
      </c>
      <c r="Z34" s="35">
        <f t="shared" si="9"/>
        <v>0</v>
      </c>
      <c r="AA34" s="35">
        <f t="shared" si="9"/>
        <v>0</v>
      </c>
      <c r="AB34" s="35">
        <f t="shared" si="9"/>
        <v>0</v>
      </c>
      <c r="AC34" s="35">
        <f t="shared" si="9"/>
        <v>0</v>
      </c>
      <c r="AD34" s="35">
        <f t="shared" si="9"/>
        <v>0</v>
      </c>
      <c r="AE34" s="35">
        <f t="shared" si="9"/>
        <v>0</v>
      </c>
      <c r="AF34" s="35">
        <f t="shared" si="9"/>
        <v>0</v>
      </c>
      <c r="AG34" s="94">
        <f>SUM(W34:AF34)</f>
        <v>0</v>
      </c>
      <c r="AH34" s="101"/>
      <c r="AI34" s="103" t="str">
        <f t="shared" ca="1" si="6"/>
        <v>-</v>
      </c>
      <c r="AJ34" s="35">
        <f t="shared" ref="AJ34:AS34" si="10">SUM(AJ16:AJ33)</f>
        <v>0</v>
      </c>
      <c r="AK34" s="35">
        <f t="shared" si="10"/>
        <v>0</v>
      </c>
      <c r="AL34" s="35">
        <f t="shared" si="10"/>
        <v>0</v>
      </c>
      <c r="AM34" s="35">
        <f t="shared" si="10"/>
        <v>0</v>
      </c>
      <c r="AN34" s="35">
        <f t="shared" si="10"/>
        <v>0</v>
      </c>
      <c r="AO34" s="35">
        <f t="shared" si="10"/>
        <v>0</v>
      </c>
      <c r="AP34" s="35">
        <f t="shared" si="10"/>
        <v>0</v>
      </c>
      <c r="AQ34" s="35">
        <f t="shared" si="10"/>
        <v>0</v>
      </c>
      <c r="AR34" s="35">
        <f t="shared" si="10"/>
        <v>0</v>
      </c>
      <c r="AS34" s="35">
        <f t="shared" si="10"/>
        <v>0</v>
      </c>
      <c r="AT34" s="94">
        <f>SUM(AJ34:AS34)</f>
        <v>0</v>
      </c>
      <c r="AU34" s="103" t="str">
        <f t="shared" si="7"/>
        <v>OK</v>
      </c>
    </row>
    <row r="35" spans="1:47" ht="15" thickBot="1">
      <c r="A35" s="299" t="s">
        <v>25</v>
      </c>
      <c r="B35" s="299" t="s">
        <v>385</v>
      </c>
      <c r="C35" s="111"/>
      <c r="D35" s="104"/>
      <c r="F35" s="110" t="s">
        <v>53</v>
      </c>
      <c r="G35" s="109" t="s">
        <v>14</v>
      </c>
      <c r="H35" s="21" t="s">
        <v>15</v>
      </c>
      <c r="I35" s="22" t="s">
        <v>16</v>
      </c>
      <c r="J35" s="23" t="s">
        <v>17</v>
      </c>
      <c r="K35" s="24" t="s">
        <v>18</v>
      </c>
      <c r="L35" s="25" t="s">
        <v>19</v>
      </c>
      <c r="M35" s="26" t="s">
        <v>20</v>
      </c>
      <c r="N35" s="29" t="s">
        <v>21</v>
      </c>
      <c r="O35" s="27" t="s">
        <v>22</v>
      </c>
      <c r="P35" s="31" t="s">
        <v>23</v>
      </c>
      <c r="Q35" s="108" t="s">
        <v>29</v>
      </c>
      <c r="S35" s="110" t="s">
        <v>53</v>
      </c>
      <c r="T35" s="110" t="s">
        <v>94</v>
      </c>
      <c r="V35" s="110" t="s">
        <v>53</v>
      </c>
      <c r="W35" s="109" t="s">
        <v>14</v>
      </c>
      <c r="X35" s="21" t="s">
        <v>15</v>
      </c>
      <c r="Y35" s="22" t="s">
        <v>16</v>
      </c>
      <c r="Z35" s="23" t="s">
        <v>17</v>
      </c>
      <c r="AA35" s="24" t="s">
        <v>18</v>
      </c>
      <c r="AB35" s="25" t="s">
        <v>19</v>
      </c>
      <c r="AC35" s="26" t="s">
        <v>20</v>
      </c>
      <c r="AD35" s="29" t="s">
        <v>21</v>
      </c>
      <c r="AE35" s="27" t="s">
        <v>22</v>
      </c>
      <c r="AF35" s="31" t="s">
        <v>23</v>
      </c>
      <c r="AG35" s="108" t="s">
        <v>29</v>
      </c>
      <c r="AI35" s="110" t="s">
        <v>53</v>
      </c>
      <c r="AJ35" s="109" t="s">
        <v>5</v>
      </c>
      <c r="AK35" s="21" t="s">
        <v>6</v>
      </c>
      <c r="AL35" s="22" t="s">
        <v>7</v>
      </c>
      <c r="AM35" s="23" t="s">
        <v>8</v>
      </c>
      <c r="AN35" s="24" t="s">
        <v>9</v>
      </c>
      <c r="AO35" s="25" t="s">
        <v>116</v>
      </c>
      <c r="AP35" s="26" t="s">
        <v>117</v>
      </c>
      <c r="AQ35" s="29" t="s">
        <v>118</v>
      </c>
      <c r="AR35" s="27" t="s">
        <v>119</v>
      </c>
      <c r="AS35" s="31" t="s">
        <v>120</v>
      </c>
      <c r="AT35" s="108" t="s">
        <v>29</v>
      </c>
      <c r="AU35" s="108" t="s">
        <v>47</v>
      </c>
    </row>
    <row r="36" spans="1:47" ht="14.25">
      <c r="A36" s="300"/>
      <c r="B36" s="300"/>
      <c r="C36" s="107" t="s">
        <v>394</v>
      </c>
      <c r="D36" s="104"/>
      <c r="F36" s="103" t="s">
        <v>205</v>
      </c>
      <c r="G36" s="103"/>
      <c r="H36" s="103"/>
      <c r="I36" s="103"/>
      <c r="J36" s="103"/>
      <c r="K36" s="103"/>
      <c r="L36" s="103"/>
      <c r="M36" s="103"/>
      <c r="N36" s="103"/>
      <c r="O36" s="103"/>
      <c r="P36" s="151"/>
      <c r="Q36" s="35">
        <f t="shared" ref="Q36:Q54" si="11">SUM(G36:P36)</f>
        <v>0</v>
      </c>
      <c r="S36" s="103"/>
      <c r="T36" s="34"/>
      <c r="V36" s="103"/>
      <c r="W36" s="34"/>
      <c r="X36" s="34"/>
      <c r="Y36" s="34"/>
      <c r="Z36" s="34"/>
      <c r="AA36" s="34"/>
      <c r="AB36" s="34"/>
      <c r="AC36" s="34"/>
      <c r="AD36" s="34"/>
      <c r="AE36" s="34"/>
      <c r="AF36" s="34"/>
      <c r="AG36" s="35">
        <f t="shared" ref="AG36:AG55" si="12">SUM(W36:AF36)</f>
        <v>0</v>
      </c>
      <c r="AI36" s="103"/>
      <c r="AJ36" s="34"/>
      <c r="AK36" s="34"/>
      <c r="AL36" s="34"/>
      <c r="AM36" s="34"/>
      <c r="AN36" s="34"/>
      <c r="AO36" s="34"/>
      <c r="AP36" s="34"/>
      <c r="AQ36" s="34"/>
      <c r="AR36" s="34"/>
      <c r="AS36" s="34"/>
      <c r="AT36" s="35">
        <f t="shared" ref="AT36:AT55" si="13">SUM(AJ36:AS36)</f>
        <v>0</v>
      </c>
      <c r="AU36" s="103"/>
    </row>
    <row r="37" spans="1:47" ht="14.25">
      <c r="A37" s="300"/>
      <c r="B37" s="300"/>
      <c r="C37" s="105" t="s">
        <v>223</v>
      </c>
      <c r="D37" s="104"/>
      <c r="F37" s="103" t="s">
        <v>105</v>
      </c>
      <c r="G37" s="35">
        <f>G34</f>
        <v>0</v>
      </c>
      <c r="H37" s="35">
        <f t="shared" ref="H37:P37" si="14">H34</f>
        <v>0</v>
      </c>
      <c r="I37" s="35">
        <f t="shared" si="14"/>
        <v>0</v>
      </c>
      <c r="J37" s="35">
        <f t="shared" si="14"/>
        <v>0</v>
      </c>
      <c r="K37" s="35">
        <f t="shared" si="14"/>
        <v>0</v>
      </c>
      <c r="L37" s="35">
        <f t="shared" si="14"/>
        <v>0</v>
      </c>
      <c r="M37" s="35">
        <f t="shared" si="14"/>
        <v>0</v>
      </c>
      <c r="N37" s="35">
        <f t="shared" si="14"/>
        <v>0</v>
      </c>
      <c r="O37" s="35">
        <f t="shared" si="14"/>
        <v>0</v>
      </c>
      <c r="P37" s="35">
        <f t="shared" si="14"/>
        <v>0</v>
      </c>
      <c r="Q37" s="35">
        <f t="shared" si="11"/>
        <v>0</v>
      </c>
      <c r="S37" s="103" t="str">
        <f ca="1">$X$12</f>
        <v>-</v>
      </c>
      <c r="T37" s="34"/>
      <c r="V37" s="103" t="str">
        <f ca="1">$X$12</f>
        <v>-</v>
      </c>
      <c r="W37" s="35">
        <f t="shared" ref="W37:AF37" si="15">W34</f>
        <v>0</v>
      </c>
      <c r="X37" s="35">
        <f t="shared" si="15"/>
        <v>0</v>
      </c>
      <c r="Y37" s="35">
        <f t="shared" si="15"/>
        <v>0</v>
      </c>
      <c r="Z37" s="35">
        <f t="shared" si="15"/>
        <v>0</v>
      </c>
      <c r="AA37" s="35">
        <f t="shared" si="15"/>
        <v>0</v>
      </c>
      <c r="AB37" s="35">
        <f t="shared" si="15"/>
        <v>0</v>
      </c>
      <c r="AC37" s="35">
        <f t="shared" si="15"/>
        <v>0</v>
      </c>
      <c r="AD37" s="35">
        <f t="shared" si="15"/>
        <v>0</v>
      </c>
      <c r="AE37" s="35">
        <f t="shared" si="15"/>
        <v>0</v>
      </c>
      <c r="AF37" s="35">
        <f t="shared" si="15"/>
        <v>0</v>
      </c>
      <c r="AG37" s="35">
        <f t="shared" si="12"/>
        <v>0</v>
      </c>
      <c r="AI37" s="103" t="str">
        <f ca="1">$X$12</f>
        <v>-</v>
      </c>
      <c r="AJ37" s="35">
        <f t="shared" ref="AJ37:AS37" si="16">AJ34</f>
        <v>0</v>
      </c>
      <c r="AK37" s="35">
        <f t="shared" si="16"/>
        <v>0</v>
      </c>
      <c r="AL37" s="35">
        <f t="shared" si="16"/>
        <v>0</v>
      </c>
      <c r="AM37" s="35">
        <f t="shared" si="16"/>
        <v>0</v>
      </c>
      <c r="AN37" s="35">
        <f t="shared" si="16"/>
        <v>0</v>
      </c>
      <c r="AO37" s="35">
        <f t="shared" si="16"/>
        <v>0</v>
      </c>
      <c r="AP37" s="35">
        <f t="shared" si="16"/>
        <v>0</v>
      </c>
      <c r="AQ37" s="35">
        <f t="shared" si="16"/>
        <v>0</v>
      </c>
      <c r="AR37" s="35">
        <f t="shared" si="16"/>
        <v>0</v>
      </c>
      <c r="AS37" s="35">
        <f t="shared" si="16"/>
        <v>0</v>
      </c>
      <c r="AT37" s="35">
        <f t="shared" si="13"/>
        <v>0</v>
      </c>
      <c r="AU37" s="103" t="str">
        <f>IF(ABS(AG37-AT37)&lt;0.01,"OK","Error")</f>
        <v>OK</v>
      </c>
    </row>
    <row r="38" spans="1:47" ht="14.25">
      <c r="A38" s="300"/>
      <c r="B38" s="300"/>
      <c r="C38" s="302" t="s">
        <v>115</v>
      </c>
      <c r="D38" s="104" t="s">
        <v>206</v>
      </c>
      <c r="F38" s="103" t="s">
        <v>105</v>
      </c>
      <c r="G38" s="150"/>
      <c r="H38" s="151"/>
      <c r="I38" s="151"/>
      <c r="J38" s="151"/>
      <c r="K38" s="151"/>
      <c r="L38" s="151"/>
      <c r="M38" s="151"/>
      <c r="N38" s="151"/>
      <c r="O38" s="151"/>
      <c r="P38" s="151"/>
      <c r="Q38" s="35">
        <f t="shared" si="11"/>
        <v>0</v>
      </c>
      <c r="S38" s="103" t="str">
        <f t="shared" ref="S38:S55" ca="1" si="17">$X$12</f>
        <v>-</v>
      </c>
      <c r="T38" s="106"/>
      <c r="V38" s="103" t="str">
        <f t="shared" ref="V38:V55" ca="1" si="18">$X$12</f>
        <v>-</v>
      </c>
      <c r="W38" s="150"/>
      <c r="X38" s="151"/>
      <c r="Y38" s="151"/>
      <c r="Z38" s="151"/>
      <c r="AA38" s="151"/>
      <c r="AB38" s="151"/>
      <c r="AC38" s="151"/>
      <c r="AD38" s="151"/>
      <c r="AE38" s="151"/>
      <c r="AF38" s="151"/>
      <c r="AG38" s="35">
        <f t="shared" si="12"/>
        <v>0</v>
      </c>
      <c r="AI38" s="103" t="str">
        <f t="shared" ref="AI38:AI55" ca="1" si="19">$X$12</f>
        <v>-</v>
      </c>
      <c r="AJ38" s="150"/>
      <c r="AK38" s="151"/>
      <c r="AL38" s="151"/>
      <c r="AM38" s="151"/>
      <c r="AN38" s="151"/>
      <c r="AO38" s="151"/>
      <c r="AP38" s="151"/>
      <c r="AQ38" s="151"/>
      <c r="AR38" s="151"/>
      <c r="AS38" s="151"/>
      <c r="AT38" s="35">
        <f t="shared" si="13"/>
        <v>0</v>
      </c>
      <c r="AU38" s="103" t="str">
        <f t="shared" ref="AU38:AU55" si="20">IF(ABS(AG38-AT38)&lt;0.01,"OK","Error")</f>
        <v>OK</v>
      </c>
    </row>
    <row r="39" spans="1:47" ht="14.25">
      <c r="A39" s="300"/>
      <c r="B39" s="300"/>
      <c r="C39" s="302"/>
      <c r="D39" s="104" t="s">
        <v>207</v>
      </c>
      <c r="F39" s="103" t="s">
        <v>105</v>
      </c>
      <c r="G39" s="150"/>
      <c r="H39" s="151"/>
      <c r="I39" s="151"/>
      <c r="J39" s="151"/>
      <c r="K39" s="151"/>
      <c r="L39" s="151"/>
      <c r="M39" s="151"/>
      <c r="N39" s="151"/>
      <c r="O39" s="151"/>
      <c r="P39" s="151"/>
      <c r="Q39" s="35">
        <f t="shared" si="11"/>
        <v>0</v>
      </c>
      <c r="S39" s="103" t="str">
        <f t="shared" ca="1" si="17"/>
        <v>-</v>
      </c>
      <c r="T39" s="106"/>
      <c r="V39" s="103" t="str">
        <f t="shared" ca="1" si="18"/>
        <v>-</v>
      </c>
      <c r="W39" s="150"/>
      <c r="X39" s="151"/>
      <c r="Y39" s="151"/>
      <c r="Z39" s="151"/>
      <c r="AA39" s="151"/>
      <c r="AB39" s="151"/>
      <c r="AC39" s="151"/>
      <c r="AD39" s="151"/>
      <c r="AE39" s="151"/>
      <c r="AF39" s="151"/>
      <c r="AG39" s="35">
        <f t="shared" si="12"/>
        <v>0</v>
      </c>
      <c r="AI39" s="103" t="str">
        <f t="shared" ca="1" si="19"/>
        <v>-</v>
      </c>
      <c r="AJ39" s="150"/>
      <c r="AK39" s="151"/>
      <c r="AL39" s="151"/>
      <c r="AM39" s="151"/>
      <c r="AN39" s="151"/>
      <c r="AO39" s="151"/>
      <c r="AP39" s="151"/>
      <c r="AQ39" s="151"/>
      <c r="AR39" s="151"/>
      <c r="AS39" s="151"/>
      <c r="AT39" s="35">
        <f t="shared" si="13"/>
        <v>0</v>
      </c>
      <c r="AU39" s="103" t="str">
        <f t="shared" si="20"/>
        <v>OK</v>
      </c>
    </row>
    <row r="40" spans="1:47" ht="14.25">
      <c r="A40" s="300"/>
      <c r="B40" s="300"/>
      <c r="C40" s="302"/>
      <c r="D40" s="104" t="s">
        <v>3</v>
      </c>
      <c r="F40" s="103" t="s">
        <v>105</v>
      </c>
      <c r="G40" s="150"/>
      <c r="H40" s="151"/>
      <c r="I40" s="151"/>
      <c r="J40" s="151"/>
      <c r="K40" s="151"/>
      <c r="L40" s="151"/>
      <c r="M40" s="151"/>
      <c r="N40" s="151"/>
      <c r="O40" s="151"/>
      <c r="P40" s="151"/>
      <c r="Q40" s="35">
        <f t="shared" si="11"/>
        <v>0</v>
      </c>
      <c r="S40" s="103" t="str">
        <f t="shared" ca="1" si="17"/>
        <v>-</v>
      </c>
      <c r="T40" s="34"/>
      <c r="V40" s="103" t="str">
        <f t="shared" ca="1" si="18"/>
        <v>-</v>
      </c>
      <c r="W40" s="150"/>
      <c r="X40" s="151"/>
      <c r="Y40" s="151"/>
      <c r="Z40" s="151"/>
      <c r="AA40" s="151"/>
      <c r="AB40" s="151"/>
      <c r="AC40" s="151"/>
      <c r="AD40" s="151"/>
      <c r="AE40" s="151"/>
      <c r="AF40" s="151"/>
      <c r="AG40" s="35">
        <f t="shared" si="12"/>
        <v>0</v>
      </c>
      <c r="AI40" s="103" t="str">
        <f t="shared" ca="1" si="19"/>
        <v>-</v>
      </c>
      <c r="AJ40" s="150"/>
      <c r="AK40" s="151"/>
      <c r="AL40" s="151"/>
      <c r="AM40" s="151"/>
      <c r="AN40" s="151"/>
      <c r="AO40" s="151"/>
      <c r="AP40" s="151"/>
      <c r="AQ40" s="151"/>
      <c r="AR40" s="151"/>
      <c r="AS40" s="151"/>
      <c r="AT40" s="35">
        <f t="shared" si="13"/>
        <v>0</v>
      </c>
      <c r="AU40" s="103" t="str">
        <f t="shared" si="20"/>
        <v>OK</v>
      </c>
    </row>
    <row r="41" spans="1:47" ht="14.25">
      <c r="A41" s="300"/>
      <c r="B41" s="300"/>
      <c r="C41" s="302"/>
      <c r="D41" s="104" t="s">
        <v>114</v>
      </c>
      <c r="F41" s="103" t="s">
        <v>105</v>
      </c>
      <c r="G41" s="150"/>
      <c r="H41" s="151"/>
      <c r="I41" s="151"/>
      <c r="J41" s="151"/>
      <c r="K41" s="151"/>
      <c r="L41" s="151"/>
      <c r="M41" s="151"/>
      <c r="N41" s="151"/>
      <c r="O41" s="151"/>
      <c r="P41" s="151"/>
      <c r="Q41" s="35">
        <f t="shared" si="11"/>
        <v>0</v>
      </c>
      <c r="S41" s="103" t="str">
        <f t="shared" ca="1" si="17"/>
        <v>-</v>
      </c>
      <c r="T41" s="106"/>
      <c r="V41" s="103" t="str">
        <f t="shared" ca="1" si="18"/>
        <v>-</v>
      </c>
      <c r="W41" s="150"/>
      <c r="X41" s="151"/>
      <c r="Y41" s="151"/>
      <c r="Z41" s="151"/>
      <c r="AA41" s="151"/>
      <c r="AB41" s="151"/>
      <c r="AC41" s="151"/>
      <c r="AD41" s="151"/>
      <c r="AE41" s="151"/>
      <c r="AF41" s="151"/>
      <c r="AG41" s="35">
        <f t="shared" si="12"/>
        <v>0</v>
      </c>
      <c r="AI41" s="103" t="str">
        <f t="shared" ca="1" si="19"/>
        <v>-</v>
      </c>
      <c r="AJ41" s="150"/>
      <c r="AK41" s="151"/>
      <c r="AL41" s="151"/>
      <c r="AM41" s="151"/>
      <c r="AN41" s="151"/>
      <c r="AO41" s="151"/>
      <c r="AP41" s="151"/>
      <c r="AQ41" s="151"/>
      <c r="AR41" s="151"/>
      <c r="AS41" s="151"/>
      <c r="AT41" s="35">
        <f t="shared" si="13"/>
        <v>0</v>
      </c>
      <c r="AU41" s="103" t="str">
        <f t="shared" si="20"/>
        <v>OK</v>
      </c>
    </row>
    <row r="42" spans="1:47" ht="14.25">
      <c r="A42" s="300"/>
      <c r="B42" s="300"/>
      <c r="C42" s="302"/>
      <c r="D42" s="104" t="s">
        <v>104</v>
      </c>
      <c r="F42" s="103" t="s">
        <v>105</v>
      </c>
      <c r="G42" s="34"/>
      <c r="H42" s="34"/>
      <c r="I42" s="34"/>
      <c r="J42" s="34"/>
      <c r="K42" s="34"/>
      <c r="L42" s="34"/>
      <c r="M42" s="34"/>
      <c r="N42" s="34"/>
      <c r="O42" s="34"/>
      <c r="P42" s="34"/>
      <c r="Q42" s="35">
        <f t="shared" si="11"/>
        <v>0</v>
      </c>
      <c r="S42" s="103" t="str">
        <f t="shared" ca="1" si="17"/>
        <v>-</v>
      </c>
      <c r="T42" s="34"/>
      <c r="V42" s="103" t="str">
        <f t="shared" ca="1" si="18"/>
        <v>-</v>
      </c>
      <c r="W42" s="34"/>
      <c r="X42" s="34"/>
      <c r="Y42" s="34"/>
      <c r="Z42" s="34"/>
      <c r="AA42" s="34"/>
      <c r="AB42" s="34"/>
      <c r="AC42" s="34"/>
      <c r="AD42" s="34"/>
      <c r="AE42" s="34"/>
      <c r="AF42" s="34"/>
      <c r="AG42" s="35">
        <f t="shared" si="12"/>
        <v>0</v>
      </c>
      <c r="AI42" s="103" t="str">
        <f t="shared" ca="1" si="19"/>
        <v>-</v>
      </c>
      <c r="AJ42" s="34"/>
      <c r="AK42" s="34"/>
      <c r="AL42" s="34"/>
      <c r="AM42" s="34"/>
      <c r="AN42" s="34"/>
      <c r="AO42" s="34"/>
      <c r="AP42" s="34"/>
      <c r="AQ42" s="34"/>
      <c r="AR42" s="34"/>
      <c r="AS42" s="34"/>
      <c r="AT42" s="35">
        <f t="shared" si="13"/>
        <v>0</v>
      </c>
      <c r="AU42" s="103" t="str">
        <f t="shared" si="20"/>
        <v>OK</v>
      </c>
    </row>
    <row r="43" spans="1:47" ht="14.25">
      <c r="A43" s="300"/>
      <c r="B43" s="300"/>
      <c r="C43" s="302"/>
      <c r="D43" s="104" t="s">
        <v>113</v>
      </c>
      <c r="F43" s="103" t="s">
        <v>105</v>
      </c>
      <c r="G43" s="150"/>
      <c r="H43" s="151"/>
      <c r="I43" s="151"/>
      <c r="J43" s="151"/>
      <c r="K43" s="151"/>
      <c r="L43" s="151"/>
      <c r="M43" s="151"/>
      <c r="N43" s="151"/>
      <c r="O43" s="151"/>
      <c r="P43" s="151"/>
      <c r="Q43" s="35">
        <f t="shared" si="11"/>
        <v>0</v>
      </c>
      <c r="S43" s="103" t="str">
        <f t="shared" ca="1" si="17"/>
        <v>-</v>
      </c>
      <c r="T43" s="106"/>
      <c r="V43" s="103" t="str">
        <f t="shared" ca="1" si="18"/>
        <v>-</v>
      </c>
      <c r="W43" s="150"/>
      <c r="X43" s="151"/>
      <c r="Y43" s="151"/>
      <c r="Z43" s="151"/>
      <c r="AA43" s="151"/>
      <c r="AB43" s="151"/>
      <c r="AC43" s="151"/>
      <c r="AD43" s="151"/>
      <c r="AE43" s="151"/>
      <c r="AF43" s="151"/>
      <c r="AG43" s="35">
        <f t="shared" si="12"/>
        <v>0</v>
      </c>
      <c r="AI43" s="103" t="str">
        <f t="shared" ca="1" si="19"/>
        <v>-</v>
      </c>
      <c r="AJ43" s="150"/>
      <c r="AK43" s="151"/>
      <c r="AL43" s="151"/>
      <c r="AM43" s="151"/>
      <c r="AN43" s="151"/>
      <c r="AO43" s="151"/>
      <c r="AP43" s="151"/>
      <c r="AQ43" s="151"/>
      <c r="AR43" s="151"/>
      <c r="AS43" s="151"/>
      <c r="AT43" s="35">
        <f t="shared" si="13"/>
        <v>0</v>
      </c>
      <c r="AU43" s="103" t="str">
        <f t="shared" si="20"/>
        <v>OK</v>
      </c>
    </row>
    <row r="44" spans="1:47" ht="14.25">
      <c r="A44" s="300"/>
      <c r="B44" s="300"/>
      <c r="C44" s="302"/>
      <c r="D44" s="104" t="s">
        <v>389</v>
      </c>
      <c r="F44" s="103" t="s">
        <v>105</v>
      </c>
      <c r="G44" s="150"/>
      <c r="H44" s="151"/>
      <c r="I44" s="151"/>
      <c r="J44" s="151"/>
      <c r="K44" s="151"/>
      <c r="L44" s="151"/>
      <c r="M44" s="151"/>
      <c r="N44" s="151"/>
      <c r="O44" s="151"/>
      <c r="P44" s="151"/>
      <c r="Q44" s="35">
        <f t="shared" si="11"/>
        <v>0</v>
      </c>
      <c r="S44" s="103" t="str">
        <f t="shared" ca="1" si="17"/>
        <v>-</v>
      </c>
      <c r="T44" s="106"/>
      <c r="V44" s="103" t="str">
        <f t="shared" ca="1" si="18"/>
        <v>-</v>
      </c>
      <c r="W44" s="150"/>
      <c r="X44" s="151"/>
      <c r="Y44" s="151"/>
      <c r="Z44" s="151"/>
      <c r="AA44" s="151"/>
      <c r="AB44" s="151"/>
      <c r="AC44" s="151"/>
      <c r="AD44" s="151"/>
      <c r="AE44" s="151"/>
      <c r="AF44" s="151"/>
      <c r="AG44" s="35">
        <f t="shared" si="12"/>
        <v>0</v>
      </c>
      <c r="AI44" s="103" t="str">
        <f t="shared" ca="1" si="19"/>
        <v>-</v>
      </c>
      <c r="AJ44" s="150"/>
      <c r="AK44" s="151"/>
      <c r="AL44" s="151"/>
      <c r="AM44" s="151"/>
      <c r="AN44" s="151"/>
      <c r="AO44" s="151"/>
      <c r="AP44" s="151"/>
      <c r="AQ44" s="151"/>
      <c r="AR44" s="151"/>
      <c r="AS44" s="151"/>
      <c r="AT44" s="35">
        <f t="shared" si="13"/>
        <v>0</v>
      </c>
      <c r="AU44" s="103" t="str">
        <f t="shared" si="20"/>
        <v>OK</v>
      </c>
    </row>
    <row r="45" spans="1:47" ht="14.25">
      <c r="A45" s="300"/>
      <c r="B45" s="300"/>
      <c r="C45" s="302"/>
      <c r="D45" s="104" t="s">
        <v>112</v>
      </c>
      <c r="F45" s="103" t="s">
        <v>105</v>
      </c>
      <c r="G45" s="150"/>
      <c r="H45" s="151"/>
      <c r="I45" s="151"/>
      <c r="J45" s="151"/>
      <c r="K45" s="151"/>
      <c r="L45" s="151"/>
      <c r="M45" s="151"/>
      <c r="N45" s="151"/>
      <c r="O45" s="151"/>
      <c r="P45" s="151"/>
      <c r="Q45" s="35">
        <f t="shared" si="11"/>
        <v>0</v>
      </c>
      <c r="S45" s="103" t="str">
        <f t="shared" ca="1" si="17"/>
        <v>-</v>
      </c>
      <c r="T45" s="106"/>
      <c r="V45" s="103" t="str">
        <f t="shared" ca="1" si="18"/>
        <v>-</v>
      </c>
      <c r="W45" s="150"/>
      <c r="X45" s="151"/>
      <c r="Y45" s="151"/>
      <c r="Z45" s="151"/>
      <c r="AA45" s="151"/>
      <c r="AB45" s="151"/>
      <c r="AC45" s="151"/>
      <c r="AD45" s="151"/>
      <c r="AE45" s="151"/>
      <c r="AF45" s="151"/>
      <c r="AG45" s="35">
        <f t="shared" si="12"/>
        <v>0</v>
      </c>
      <c r="AI45" s="103" t="str">
        <f t="shared" ca="1" si="19"/>
        <v>-</v>
      </c>
      <c r="AJ45" s="150"/>
      <c r="AK45" s="151"/>
      <c r="AL45" s="151"/>
      <c r="AM45" s="151"/>
      <c r="AN45" s="151"/>
      <c r="AO45" s="151"/>
      <c r="AP45" s="151"/>
      <c r="AQ45" s="151"/>
      <c r="AR45" s="151"/>
      <c r="AS45" s="151"/>
      <c r="AT45" s="35">
        <f t="shared" si="13"/>
        <v>0</v>
      </c>
      <c r="AU45" s="103" t="str">
        <f t="shared" si="20"/>
        <v>OK</v>
      </c>
    </row>
    <row r="46" spans="1:47" ht="14.25">
      <c r="A46" s="300"/>
      <c r="B46" s="300"/>
      <c r="C46" s="302"/>
      <c r="D46" s="104" t="s">
        <v>111</v>
      </c>
      <c r="F46" s="103" t="s">
        <v>105</v>
      </c>
      <c r="G46" s="150"/>
      <c r="H46" s="151"/>
      <c r="I46" s="151"/>
      <c r="J46" s="151"/>
      <c r="K46" s="151"/>
      <c r="L46" s="151"/>
      <c r="M46" s="151"/>
      <c r="N46" s="151"/>
      <c r="O46" s="151"/>
      <c r="P46" s="151"/>
      <c r="Q46" s="35">
        <f t="shared" si="11"/>
        <v>0</v>
      </c>
      <c r="S46" s="103" t="str">
        <f t="shared" ca="1" si="17"/>
        <v>-</v>
      </c>
      <c r="T46" s="106"/>
      <c r="V46" s="103" t="str">
        <f t="shared" ca="1" si="18"/>
        <v>-</v>
      </c>
      <c r="W46" s="150"/>
      <c r="X46" s="151"/>
      <c r="Y46" s="151"/>
      <c r="Z46" s="151"/>
      <c r="AA46" s="151"/>
      <c r="AB46" s="151"/>
      <c r="AC46" s="151"/>
      <c r="AD46" s="151"/>
      <c r="AE46" s="151"/>
      <c r="AF46" s="151"/>
      <c r="AG46" s="35">
        <f t="shared" si="12"/>
        <v>0</v>
      </c>
      <c r="AI46" s="103" t="str">
        <f t="shared" ca="1" si="19"/>
        <v>-</v>
      </c>
      <c r="AJ46" s="150"/>
      <c r="AK46" s="151"/>
      <c r="AL46" s="151"/>
      <c r="AM46" s="151"/>
      <c r="AN46" s="151"/>
      <c r="AO46" s="151"/>
      <c r="AP46" s="151"/>
      <c r="AQ46" s="151"/>
      <c r="AR46" s="151"/>
      <c r="AS46" s="151"/>
      <c r="AT46" s="35">
        <f t="shared" si="13"/>
        <v>0</v>
      </c>
      <c r="AU46" s="103" t="str">
        <f t="shared" si="20"/>
        <v>OK</v>
      </c>
    </row>
    <row r="47" spans="1:47" ht="14.25">
      <c r="A47" s="300"/>
      <c r="B47" s="300"/>
      <c r="C47" s="302"/>
      <c r="D47" s="104" t="s">
        <v>390</v>
      </c>
      <c r="F47" s="103" t="s">
        <v>105</v>
      </c>
      <c r="G47" s="150"/>
      <c r="H47" s="151"/>
      <c r="I47" s="151"/>
      <c r="J47" s="151"/>
      <c r="K47" s="151"/>
      <c r="L47" s="151"/>
      <c r="M47" s="151"/>
      <c r="N47" s="151"/>
      <c r="O47" s="151"/>
      <c r="P47" s="151"/>
      <c r="Q47" s="35">
        <f t="shared" si="11"/>
        <v>0</v>
      </c>
      <c r="S47" s="103" t="str">
        <f t="shared" ca="1" si="17"/>
        <v>-</v>
      </c>
      <c r="T47" s="106"/>
      <c r="V47" s="103" t="str">
        <f t="shared" ca="1" si="18"/>
        <v>-</v>
      </c>
      <c r="W47" s="150"/>
      <c r="X47" s="151"/>
      <c r="Y47" s="151"/>
      <c r="Z47" s="151"/>
      <c r="AA47" s="151"/>
      <c r="AB47" s="151"/>
      <c r="AC47" s="151"/>
      <c r="AD47" s="151"/>
      <c r="AE47" s="151"/>
      <c r="AF47" s="151"/>
      <c r="AG47" s="35">
        <f t="shared" si="12"/>
        <v>0</v>
      </c>
      <c r="AI47" s="103" t="str">
        <f t="shared" ca="1" si="19"/>
        <v>-</v>
      </c>
      <c r="AJ47" s="150"/>
      <c r="AK47" s="151"/>
      <c r="AL47" s="151"/>
      <c r="AM47" s="151"/>
      <c r="AN47" s="151"/>
      <c r="AO47" s="151"/>
      <c r="AP47" s="151"/>
      <c r="AQ47" s="151"/>
      <c r="AR47" s="151"/>
      <c r="AS47" s="151"/>
      <c r="AT47" s="35">
        <f t="shared" si="13"/>
        <v>0</v>
      </c>
      <c r="AU47" s="103" t="str">
        <f t="shared" si="20"/>
        <v>OK</v>
      </c>
    </row>
    <row r="48" spans="1:47" ht="14.25">
      <c r="A48" s="300"/>
      <c r="B48" s="300"/>
      <c r="C48" s="302"/>
      <c r="D48" s="104" t="s">
        <v>110</v>
      </c>
      <c r="F48" s="103" t="s">
        <v>105</v>
      </c>
      <c r="G48" s="150"/>
      <c r="H48" s="151"/>
      <c r="I48" s="151"/>
      <c r="J48" s="151"/>
      <c r="K48" s="151"/>
      <c r="L48" s="151"/>
      <c r="M48" s="151"/>
      <c r="N48" s="151"/>
      <c r="O48" s="151"/>
      <c r="P48" s="151"/>
      <c r="Q48" s="35">
        <f t="shared" si="11"/>
        <v>0</v>
      </c>
      <c r="S48" s="103" t="str">
        <f t="shared" ca="1" si="17"/>
        <v>-</v>
      </c>
      <c r="T48" s="106"/>
      <c r="V48" s="103" t="str">
        <f t="shared" ca="1" si="18"/>
        <v>-</v>
      </c>
      <c r="W48" s="150"/>
      <c r="X48" s="151"/>
      <c r="Y48" s="151"/>
      <c r="Z48" s="151"/>
      <c r="AA48" s="151"/>
      <c r="AB48" s="151"/>
      <c r="AC48" s="151"/>
      <c r="AD48" s="151"/>
      <c r="AE48" s="151"/>
      <c r="AF48" s="151"/>
      <c r="AG48" s="35">
        <f t="shared" si="12"/>
        <v>0</v>
      </c>
      <c r="AI48" s="103" t="str">
        <f t="shared" ca="1" si="19"/>
        <v>-</v>
      </c>
      <c r="AJ48" s="150"/>
      <c r="AK48" s="151"/>
      <c r="AL48" s="151"/>
      <c r="AM48" s="151"/>
      <c r="AN48" s="151"/>
      <c r="AO48" s="151"/>
      <c r="AP48" s="151"/>
      <c r="AQ48" s="151"/>
      <c r="AR48" s="151"/>
      <c r="AS48" s="151"/>
      <c r="AT48" s="35">
        <f t="shared" si="13"/>
        <v>0</v>
      </c>
      <c r="AU48" s="103" t="str">
        <f t="shared" si="20"/>
        <v>OK</v>
      </c>
    </row>
    <row r="49" spans="1:47" ht="14.25">
      <c r="A49" s="300"/>
      <c r="B49" s="300"/>
      <c r="C49" s="302"/>
      <c r="D49" s="104" t="str">
        <f>D28</f>
        <v>Indirect Intervention</v>
      </c>
      <c r="F49" s="103" t="s">
        <v>105</v>
      </c>
      <c r="G49" s="150"/>
      <c r="H49" s="151"/>
      <c r="I49" s="151"/>
      <c r="J49" s="151"/>
      <c r="K49" s="151"/>
      <c r="L49" s="151"/>
      <c r="M49" s="151"/>
      <c r="N49" s="151"/>
      <c r="O49" s="151"/>
      <c r="P49" s="151"/>
      <c r="Q49" s="35">
        <f t="shared" si="11"/>
        <v>0</v>
      </c>
      <c r="S49" s="103" t="str">
        <f t="shared" ca="1" si="17"/>
        <v>-</v>
      </c>
      <c r="T49" s="106"/>
      <c r="V49" s="103" t="str">
        <f t="shared" ca="1" si="18"/>
        <v>-</v>
      </c>
      <c r="W49" s="150"/>
      <c r="X49" s="151"/>
      <c r="Y49" s="151"/>
      <c r="Z49" s="151"/>
      <c r="AA49" s="151"/>
      <c r="AB49" s="151"/>
      <c r="AC49" s="151"/>
      <c r="AD49" s="151"/>
      <c r="AE49" s="151"/>
      <c r="AF49" s="151"/>
      <c r="AG49" s="35">
        <f t="shared" si="12"/>
        <v>0</v>
      </c>
      <c r="AI49" s="103" t="str">
        <f t="shared" ca="1" si="19"/>
        <v>-</v>
      </c>
      <c r="AJ49" s="150"/>
      <c r="AK49" s="151"/>
      <c r="AL49" s="151"/>
      <c r="AM49" s="151"/>
      <c r="AN49" s="151"/>
      <c r="AO49" s="151"/>
      <c r="AP49" s="151"/>
      <c r="AQ49" s="151"/>
      <c r="AR49" s="151"/>
      <c r="AS49" s="151"/>
      <c r="AT49" s="35">
        <f t="shared" si="13"/>
        <v>0</v>
      </c>
      <c r="AU49" s="103" t="str">
        <f t="shared" si="20"/>
        <v>OK</v>
      </c>
    </row>
    <row r="50" spans="1:47" ht="14.25">
      <c r="A50" s="300"/>
      <c r="B50" s="300"/>
      <c r="C50" s="302"/>
      <c r="D50" s="104" t="s">
        <v>109</v>
      </c>
      <c r="F50" s="103" t="s">
        <v>105</v>
      </c>
      <c r="G50" s="34"/>
      <c r="H50" s="34"/>
      <c r="I50" s="34"/>
      <c r="J50" s="34"/>
      <c r="K50" s="34"/>
      <c r="L50" s="34"/>
      <c r="M50" s="34"/>
      <c r="N50" s="34"/>
      <c r="O50" s="34"/>
      <c r="P50" s="34"/>
      <c r="Q50" s="35">
        <f t="shared" si="11"/>
        <v>0</v>
      </c>
      <c r="S50" s="103" t="str">
        <f t="shared" ca="1" si="17"/>
        <v>-</v>
      </c>
      <c r="T50" s="34"/>
      <c r="V50" s="103" t="str">
        <f t="shared" ca="1" si="18"/>
        <v>-</v>
      </c>
      <c r="W50" s="34"/>
      <c r="X50" s="34"/>
      <c r="Y50" s="34"/>
      <c r="Z50" s="34"/>
      <c r="AA50" s="34"/>
      <c r="AB50" s="34"/>
      <c r="AC50" s="34"/>
      <c r="AD50" s="34"/>
      <c r="AE50" s="34"/>
      <c r="AF50" s="34"/>
      <c r="AG50" s="35">
        <f t="shared" si="12"/>
        <v>0</v>
      </c>
      <c r="AI50" s="103" t="str">
        <f t="shared" ca="1" si="19"/>
        <v>-</v>
      </c>
      <c r="AJ50" s="34"/>
      <c r="AK50" s="34"/>
      <c r="AL50" s="34"/>
      <c r="AM50" s="34"/>
      <c r="AN50" s="34"/>
      <c r="AO50" s="34"/>
      <c r="AP50" s="34"/>
      <c r="AQ50" s="34"/>
      <c r="AR50" s="34"/>
      <c r="AS50" s="34"/>
      <c r="AT50" s="35">
        <f t="shared" si="13"/>
        <v>0</v>
      </c>
      <c r="AU50" s="103" t="str">
        <f t="shared" si="20"/>
        <v>OK</v>
      </c>
    </row>
    <row r="51" spans="1:47" ht="14.25">
      <c r="A51" s="300"/>
      <c r="B51" s="300"/>
      <c r="C51" s="302"/>
      <c r="D51" s="104" t="s">
        <v>108</v>
      </c>
      <c r="F51" s="103" t="s">
        <v>105</v>
      </c>
      <c r="G51" s="34"/>
      <c r="H51" s="34"/>
      <c r="I51" s="34"/>
      <c r="J51" s="34"/>
      <c r="K51" s="34"/>
      <c r="L51" s="34"/>
      <c r="M51" s="34"/>
      <c r="N51" s="34"/>
      <c r="O51" s="34"/>
      <c r="P51" s="34"/>
      <c r="Q51" s="35">
        <f t="shared" si="11"/>
        <v>0</v>
      </c>
      <c r="S51" s="103" t="str">
        <f t="shared" ca="1" si="17"/>
        <v>-</v>
      </c>
      <c r="T51" s="34"/>
      <c r="V51" s="103" t="str">
        <f t="shared" ca="1" si="18"/>
        <v>-</v>
      </c>
      <c r="W51" s="34"/>
      <c r="X51" s="34"/>
      <c r="Y51" s="34"/>
      <c r="Z51" s="34"/>
      <c r="AA51" s="34"/>
      <c r="AB51" s="34"/>
      <c r="AC51" s="34"/>
      <c r="AD51" s="34"/>
      <c r="AE51" s="34"/>
      <c r="AF51" s="34"/>
      <c r="AG51" s="35">
        <f t="shared" si="12"/>
        <v>0</v>
      </c>
      <c r="AI51" s="103" t="str">
        <f t="shared" ca="1" si="19"/>
        <v>-</v>
      </c>
      <c r="AJ51" s="34"/>
      <c r="AK51" s="34"/>
      <c r="AL51" s="34"/>
      <c r="AM51" s="34"/>
      <c r="AN51" s="34"/>
      <c r="AO51" s="34"/>
      <c r="AP51" s="34"/>
      <c r="AQ51" s="34"/>
      <c r="AR51" s="34"/>
      <c r="AS51" s="34"/>
      <c r="AT51" s="35">
        <f t="shared" si="13"/>
        <v>0</v>
      </c>
      <c r="AU51" s="103" t="str">
        <f t="shared" si="20"/>
        <v>OK</v>
      </c>
    </row>
    <row r="52" spans="1:47" ht="14.25">
      <c r="A52" s="300"/>
      <c r="B52" s="300"/>
      <c r="C52" s="302"/>
      <c r="D52" s="104" t="s">
        <v>58</v>
      </c>
      <c r="F52" s="103" t="s">
        <v>105</v>
      </c>
      <c r="G52" s="34"/>
      <c r="H52" s="34"/>
      <c r="I52" s="34"/>
      <c r="J52" s="34"/>
      <c r="K52" s="34"/>
      <c r="L52" s="34"/>
      <c r="M52" s="34"/>
      <c r="N52" s="34"/>
      <c r="O52" s="34"/>
      <c r="P52" s="34"/>
      <c r="Q52" s="35">
        <f t="shared" si="11"/>
        <v>0</v>
      </c>
      <c r="S52" s="103" t="str">
        <f t="shared" ca="1" si="17"/>
        <v>-</v>
      </c>
      <c r="T52" s="34"/>
      <c r="V52" s="103" t="str">
        <f t="shared" ca="1" si="18"/>
        <v>-</v>
      </c>
      <c r="W52" s="34"/>
      <c r="X52" s="34"/>
      <c r="Y52" s="34"/>
      <c r="Z52" s="34"/>
      <c r="AA52" s="34"/>
      <c r="AB52" s="34"/>
      <c r="AC52" s="34"/>
      <c r="AD52" s="34"/>
      <c r="AE52" s="34"/>
      <c r="AF52" s="34"/>
      <c r="AG52" s="35">
        <f t="shared" si="12"/>
        <v>0</v>
      </c>
      <c r="AI52" s="103" t="str">
        <f t="shared" ca="1" si="19"/>
        <v>-</v>
      </c>
      <c r="AJ52" s="34"/>
      <c r="AK52" s="34"/>
      <c r="AL52" s="34"/>
      <c r="AM52" s="34"/>
      <c r="AN52" s="34"/>
      <c r="AO52" s="34"/>
      <c r="AP52" s="34"/>
      <c r="AQ52" s="34"/>
      <c r="AR52" s="34"/>
      <c r="AS52" s="34"/>
      <c r="AT52" s="35">
        <f t="shared" si="13"/>
        <v>0</v>
      </c>
      <c r="AU52" s="103" t="str">
        <f t="shared" si="20"/>
        <v>OK</v>
      </c>
    </row>
    <row r="53" spans="1:47" ht="14.25">
      <c r="A53" s="300"/>
      <c r="B53" s="300"/>
      <c r="C53" s="302"/>
      <c r="D53" s="104" t="s">
        <v>107</v>
      </c>
      <c r="F53" s="103" t="s">
        <v>105</v>
      </c>
      <c r="G53" s="34"/>
      <c r="H53" s="34"/>
      <c r="I53" s="34"/>
      <c r="J53" s="34"/>
      <c r="K53" s="34"/>
      <c r="L53" s="34"/>
      <c r="M53" s="34"/>
      <c r="N53" s="34"/>
      <c r="O53" s="34"/>
      <c r="P53" s="34"/>
      <c r="Q53" s="35">
        <f t="shared" si="11"/>
        <v>0</v>
      </c>
      <c r="S53" s="103" t="str">
        <f t="shared" ca="1" si="17"/>
        <v>-</v>
      </c>
      <c r="T53" s="34"/>
      <c r="V53" s="103" t="str">
        <f t="shared" ca="1" si="18"/>
        <v>-</v>
      </c>
      <c r="W53" s="34"/>
      <c r="X53" s="34"/>
      <c r="Y53" s="34"/>
      <c r="Z53" s="34"/>
      <c r="AA53" s="34"/>
      <c r="AB53" s="34"/>
      <c r="AC53" s="34"/>
      <c r="AD53" s="34"/>
      <c r="AE53" s="34"/>
      <c r="AF53" s="34"/>
      <c r="AG53" s="35">
        <f t="shared" si="12"/>
        <v>0</v>
      </c>
      <c r="AI53" s="103" t="str">
        <f t="shared" ca="1" si="19"/>
        <v>-</v>
      </c>
      <c r="AJ53" s="34"/>
      <c r="AK53" s="34"/>
      <c r="AL53" s="34"/>
      <c r="AM53" s="34"/>
      <c r="AN53" s="34"/>
      <c r="AO53" s="34"/>
      <c r="AP53" s="34"/>
      <c r="AQ53" s="34"/>
      <c r="AR53" s="34"/>
      <c r="AS53" s="34"/>
      <c r="AT53" s="35">
        <f t="shared" si="13"/>
        <v>0</v>
      </c>
      <c r="AU53" s="103" t="str">
        <f t="shared" si="20"/>
        <v>OK</v>
      </c>
    </row>
    <row r="54" spans="1:47" ht="14.25">
      <c r="A54" s="300"/>
      <c r="B54" s="300"/>
      <c r="C54" s="302"/>
      <c r="D54" s="104" t="s">
        <v>106</v>
      </c>
      <c r="F54" s="103" t="s">
        <v>105</v>
      </c>
      <c r="G54" s="150"/>
      <c r="H54" s="151"/>
      <c r="I54" s="151"/>
      <c r="J54" s="151"/>
      <c r="K54" s="151"/>
      <c r="L54" s="151"/>
      <c r="M54" s="151"/>
      <c r="N54" s="151"/>
      <c r="O54" s="151"/>
      <c r="P54" s="151"/>
      <c r="Q54" s="35">
        <f t="shared" si="11"/>
        <v>0</v>
      </c>
      <c r="S54" s="103" t="str">
        <f t="shared" ca="1" si="17"/>
        <v>-</v>
      </c>
      <c r="T54" s="106"/>
      <c r="V54" s="103" t="str">
        <f t="shared" ca="1" si="18"/>
        <v>-</v>
      </c>
      <c r="W54" s="150"/>
      <c r="X54" s="151"/>
      <c r="Y54" s="151"/>
      <c r="Z54" s="151"/>
      <c r="AA54" s="151"/>
      <c r="AB54" s="151"/>
      <c r="AC54" s="151"/>
      <c r="AD54" s="151"/>
      <c r="AE54" s="151"/>
      <c r="AF54" s="151"/>
      <c r="AG54" s="35">
        <f t="shared" si="12"/>
        <v>0</v>
      </c>
      <c r="AI54" s="103" t="str">
        <f t="shared" ca="1" si="19"/>
        <v>-</v>
      </c>
      <c r="AJ54" s="150"/>
      <c r="AK54" s="151"/>
      <c r="AL54" s="151"/>
      <c r="AM54" s="151"/>
      <c r="AN54" s="151"/>
      <c r="AO54" s="151"/>
      <c r="AP54" s="151"/>
      <c r="AQ54" s="151"/>
      <c r="AR54" s="151"/>
      <c r="AS54" s="151"/>
      <c r="AT54" s="35">
        <f t="shared" si="13"/>
        <v>0</v>
      </c>
      <c r="AU54" s="103" t="str">
        <f t="shared" si="20"/>
        <v>OK</v>
      </c>
    </row>
    <row r="55" spans="1:47" ht="14.25">
      <c r="A55" s="301"/>
      <c r="B55" s="301"/>
      <c r="C55" s="105" t="s">
        <v>224</v>
      </c>
      <c r="D55" s="104"/>
      <c r="F55" s="103" t="s">
        <v>105</v>
      </c>
      <c r="G55" s="35">
        <f t="shared" ref="G55:P55" si="21">SUM(G37:G54)</f>
        <v>0</v>
      </c>
      <c r="H55" s="35">
        <f t="shared" si="21"/>
        <v>0</v>
      </c>
      <c r="I55" s="35">
        <f t="shared" si="21"/>
        <v>0</v>
      </c>
      <c r="J55" s="35">
        <f t="shared" si="21"/>
        <v>0</v>
      </c>
      <c r="K55" s="35">
        <f t="shared" si="21"/>
        <v>0</v>
      </c>
      <c r="L55" s="35">
        <f t="shared" si="21"/>
        <v>0</v>
      </c>
      <c r="M55" s="35">
        <f t="shared" si="21"/>
        <v>0</v>
      </c>
      <c r="N55" s="35">
        <f t="shared" si="21"/>
        <v>0</v>
      </c>
      <c r="O55" s="35">
        <f t="shared" si="21"/>
        <v>0</v>
      </c>
      <c r="P55" s="35">
        <f t="shared" si="21"/>
        <v>0</v>
      </c>
      <c r="Q55" s="94">
        <f>SUM(G55:P55)</f>
        <v>0</v>
      </c>
      <c r="S55" s="103" t="str">
        <f t="shared" ca="1" si="17"/>
        <v>-</v>
      </c>
      <c r="T55" s="103"/>
      <c r="V55" s="103" t="str">
        <f t="shared" ca="1" si="18"/>
        <v>-</v>
      </c>
      <c r="W55" s="35">
        <f t="shared" ref="W55:AF55" si="22">SUM(W37:W54)</f>
        <v>0</v>
      </c>
      <c r="X55" s="35">
        <f t="shared" si="22"/>
        <v>0</v>
      </c>
      <c r="Y55" s="35">
        <f t="shared" si="22"/>
        <v>0</v>
      </c>
      <c r="Z55" s="35">
        <f t="shared" si="22"/>
        <v>0</v>
      </c>
      <c r="AA55" s="35">
        <f t="shared" si="22"/>
        <v>0</v>
      </c>
      <c r="AB55" s="35">
        <f t="shared" si="22"/>
        <v>0</v>
      </c>
      <c r="AC55" s="35">
        <f t="shared" si="22"/>
        <v>0</v>
      </c>
      <c r="AD55" s="35">
        <f t="shared" si="22"/>
        <v>0</v>
      </c>
      <c r="AE55" s="35">
        <f t="shared" si="22"/>
        <v>0</v>
      </c>
      <c r="AF55" s="35">
        <f t="shared" si="22"/>
        <v>0</v>
      </c>
      <c r="AG55" s="94">
        <f t="shared" si="12"/>
        <v>0</v>
      </c>
      <c r="AI55" s="103" t="str">
        <f t="shared" ca="1" si="19"/>
        <v>-</v>
      </c>
      <c r="AJ55" s="35">
        <f t="shared" ref="AJ55:AS55" si="23">SUM(AJ37:AJ54)</f>
        <v>0</v>
      </c>
      <c r="AK55" s="35">
        <f t="shared" si="23"/>
        <v>0</v>
      </c>
      <c r="AL55" s="35">
        <f t="shared" si="23"/>
        <v>0</v>
      </c>
      <c r="AM55" s="35">
        <f t="shared" si="23"/>
        <v>0</v>
      </c>
      <c r="AN55" s="35">
        <f t="shared" si="23"/>
        <v>0</v>
      </c>
      <c r="AO55" s="35">
        <f t="shared" si="23"/>
        <v>0</v>
      </c>
      <c r="AP55" s="35">
        <f t="shared" si="23"/>
        <v>0</v>
      </c>
      <c r="AQ55" s="35">
        <f t="shared" si="23"/>
        <v>0</v>
      </c>
      <c r="AR55" s="35">
        <f t="shared" si="23"/>
        <v>0</v>
      </c>
      <c r="AS55" s="35">
        <f t="shared" si="23"/>
        <v>0</v>
      </c>
      <c r="AT55" s="94">
        <f t="shared" si="13"/>
        <v>0</v>
      </c>
      <c r="AU55" s="103" t="str">
        <f t="shared" si="20"/>
        <v>OK</v>
      </c>
    </row>
  </sheetData>
  <mergeCells count="6">
    <mergeCell ref="A14:A34"/>
    <mergeCell ref="B14:B34"/>
    <mergeCell ref="C17:C33"/>
    <mergeCell ref="A35:A55"/>
    <mergeCell ref="B35:B55"/>
    <mergeCell ref="C38:C54"/>
  </mergeCell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7">
    <tabColor rgb="FF7030A0"/>
  </sheetPr>
  <dimension ref="A1:AU55"/>
  <sheetViews>
    <sheetView workbookViewId="0"/>
  </sheetViews>
  <sheetFormatPr defaultColWidth="9" defaultRowHeight="12.75"/>
  <cols>
    <col min="1" max="2" width="3.42578125" style="101" customWidth="1"/>
    <col min="3" max="3" width="51.28515625" style="101" bestFit="1" customWidth="1"/>
    <col min="4" max="4" width="46.5703125" style="101" bestFit="1" customWidth="1"/>
    <col min="5" max="5" width="1" style="101" customWidth="1"/>
    <col min="6" max="6" width="6.28515625" style="102" customWidth="1"/>
    <col min="7" max="17" width="9" style="101"/>
    <col min="18" max="18" width="1" style="101" customWidth="1"/>
    <col min="19" max="19" width="6.28515625" style="102" customWidth="1"/>
    <col min="20" max="20" width="9" style="101"/>
    <col min="21" max="21" width="1" style="101" customWidth="1"/>
    <col min="22" max="22" width="6.28515625" style="102" customWidth="1"/>
    <col min="23" max="33" width="9" style="101"/>
    <col min="34" max="34" width="1" style="101" customWidth="1"/>
    <col min="35" max="35" width="6.28515625" style="102" customWidth="1"/>
    <col min="36" max="46" width="9" style="101"/>
    <col min="47" max="47" width="9.42578125" style="101" bestFit="1" customWidth="1"/>
    <col min="48" max="16384" width="9" style="101"/>
  </cols>
  <sheetData>
    <row r="1" spans="1:47" ht="24.75">
      <c r="A1" s="1" t="str">
        <f>N0_Cover!A1</f>
        <v>RIIO-2 Business Plan Data Template</v>
      </c>
      <c r="B1" s="1"/>
      <c r="C1" s="2"/>
      <c r="D1" s="2"/>
      <c r="E1" s="2"/>
      <c r="F1" s="73"/>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row>
    <row r="2" spans="1:47" ht="22.5">
      <c r="A2" s="1" t="str">
        <f>N0_Cover!$B$12</f>
        <v>Scottish Power Transmission</v>
      </c>
      <c r="B2" s="1"/>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row>
    <row r="3" spans="1:47" ht="19.5">
      <c r="A3" s="5" t="str">
        <f>"Workbook " &amp; N0_Cover!$B$12</f>
        <v>Workbook Scottish Power Transmission</v>
      </c>
      <c r="B3" s="5"/>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row>
    <row r="4" spans="1:47" ht="18">
      <c r="A4" s="7" t="str">
        <f>"Submission Version " &amp; N0_Cover!$B$15 &amp; " - Submitted on " &amp; TEXT(N0_Cover!$B$16,"dd mmm yyyy")</f>
        <v>Submission Version 3.0 - Submitted on 09 Dec 2019</v>
      </c>
      <c r="B4" s="7"/>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row>
    <row r="5" spans="1:47" ht="18">
      <c r="A5" s="7" t="str">
        <f>"Template Version: " &amp; N0_Cover!$B$11</f>
        <v>Template Version: v3.0</v>
      </c>
      <c r="B5" s="7"/>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row>
    <row r="6" spans="1:47" ht="19.5">
      <c r="A6" s="5" t="str">
        <f ca="1">"Sheet: " &amp;VLOOKUP(RIGHT(CELL("filename",A1),LEN(CELL("filename",A1))-FIND("]",CELL("filename",A1))),'N0.1_Contents'!$A$11:$B$87,2,FALSE)</f>
        <v>Sheet: N3.43 No entry required</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row>
    <row r="7" spans="1:47" ht="18">
      <c r="A7" s="7" t="str">
        <f>"Prices Base: " &amp; 'N0.5_Data_Constants'!C13</f>
        <v>Prices Base: 2018/19</v>
      </c>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row>
    <row r="8" spans="1:47" s="168" customFormat="1">
      <c r="A8" s="171" t="str">
        <f ca="1">"Error Checks: " &amp; IF(ISERROR(MATCH("Error",$A$9:$AU$9,0)),"OK","Error")</f>
        <v>Error Checks: OK</v>
      </c>
      <c r="B8" s="171"/>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row>
    <row r="9" spans="1:47" s="168" customFormat="1">
      <c r="A9" s="173" t="str">
        <f t="shared" ref="A9:AU9" ca="1" si="0">IF(ISERROR(MATCH("Error",A10:A55,0)),"-","Error")</f>
        <v>-</v>
      </c>
      <c r="B9" s="173" t="str">
        <f t="shared" si="0"/>
        <v>-</v>
      </c>
      <c r="C9" s="173" t="str">
        <f t="shared" si="0"/>
        <v>-</v>
      </c>
      <c r="D9" s="173" t="str">
        <f t="shared" si="0"/>
        <v>-</v>
      </c>
      <c r="E9" s="173" t="str">
        <f t="shared" si="0"/>
        <v>-</v>
      </c>
      <c r="F9" s="173" t="str">
        <f t="shared" si="0"/>
        <v>-</v>
      </c>
      <c r="G9" s="173" t="str">
        <f t="shared" si="0"/>
        <v>-</v>
      </c>
      <c r="H9" s="173" t="str">
        <f t="shared" si="0"/>
        <v>-</v>
      </c>
      <c r="I9" s="173" t="str">
        <f t="shared" si="0"/>
        <v>-</v>
      </c>
      <c r="J9" s="173" t="str">
        <f t="shared" si="0"/>
        <v>-</v>
      </c>
      <c r="K9" s="173" t="str">
        <f t="shared" si="0"/>
        <v>-</v>
      </c>
      <c r="L9" s="173" t="str">
        <f t="shared" si="0"/>
        <v>-</v>
      </c>
      <c r="M9" s="173" t="str">
        <f t="shared" si="0"/>
        <v>-</v>
      </c>
      <c r="N9" s="173" t="str">
        <f t="shared" si="0"/>
        <v>-</v>
      </c>
      <c r="O9" s="173" t="str">
        <f t="shared" si="0"/>
        <v>-</v>
      </c>
      <c r="P9" s="173" t="str">
        <f t="shared" si="0"/>
        <v>-</v>
      </c>
      <c r="Q9" s="173" t="str">
        <f t="shared" si="0"/>
        <v>-</v>
      </c>
      <c r="R9" s="173" t="str">
        <f t="shared" si="0"/>
        <v>-</v>
      </c>
      <c r="S9" s="173" t="str">
        <f t="shared" ca="1" si="0"/>
        <v>-</v>
      </c>
      <c r="T9" s="173" t="str">
        <f t="shared" si="0"/>
        <v>-</v>
      </c>
      <c r="U9" s="173" t="str">
        <f t="shared" si="0"/>
        <v>-</v>
      </c>
      <c r="V9" s="173" t="str">
        <f t="shared" ca="1" si="0"/>
        <v>-</v>
      </c>
      <c r="W9" s="173" t="str">
        <f t="shared" si="0"/>
        <v>-</v>
      </c>
      <c r="X9" s="173" t="str">
        <f t="shared" ca="1" si="0"/>
        <v>-</v>
      </c>
      <c r="Y9" s="173" t="str">
        <f t="shared" si="0"/>
        <v>-</v>
      </c>
      <c r="Z9" s="173" t="str">
        <f t="shared" si="0"/>
        <v>-</v>
      </c>
      <c r="AA9" s="173" t="str">
        <f t="shared" si="0"/>
        <v>-</v>
      </c>
      <c r="AB9" s="173" t="str">
        <f t="shared" si="0"/>
        <v>-</v>
      </c>
      <c r="AC9" s="173" t="str">
        <f t="shared" si="0"/>
        <v>-</v>
      </c>
      <c r="AD9" s="173" t="str">
        <f t="shared" si="0"/>
        <v>-</v>
      </c>
      <c r="AE9" s="173" t="str">
        <f t="shared" si="0"/>
        <v>-</v>
      </c>
      <c r="AF9" s="173" t="str">
        <f t="shared" si="0"/>
        <v>-</v>
      </c>
      <c r="AG9" s="173" t="str">
        <f t="shared" si="0"/>
        <v>-</v>
      </c>
      <c r="AH9" s="173" t="str">
        <f t="shared" si="0"/>
        <v>-</v>
      </c>
      <c r="AI9" s="173" t="str">
        <f t="shared" ca="1" si="0"/>
        <v>-</v>
      </c>
      <c r="AJ9" s="173" t="str">
        <f t="shared" si="0"/>
        <v>-</v>
      </c>
      <c r="AK9" s="173" t="str">
        <f t="shared" si="0"/>
        <v>-</v>
      </c>
      <c r="AL9" s="173" t="str">
        <f t="shared" si="0"/>
        <v>-</v>
      </c>
      <c r="AM9" s="173" t="str">
        <f t="shared" si="0"/>
        <v>-</v>
      </c>
      <c r="AN9" s="173" t="str">
        <f t="shared" si="0"/>
        <v>-</v>
      </c>
      <c r="AO9" s="173" t="str">
        <f t="shared" si="0"/>
        <v>-</v>
      </c>
      <c r="AP9" s="173" t="str">
        <f t="shared" si="0"/>
        <v>-</v>
      </c>
      <c r="AQ9" s="173" t="str">
        <f t="shared" si="0"/>
        <v>-</v>
      </c>
      <c r="AR9" s="173" t="str">
        <f t="shared" si="0"/>
        <v>-</v>
      </c>
      <c r="AS9" s="173" t="str">
        <f t="shared" si="0"/>
        <v>-</v>
      </c>
      <c r="AT9" s="173" t="str">
        <f t="shared" si="0"/>
        <v>-</v>
      </c>
      <c r="AU9" s="173" t="str">
        <f t="shared" si="0"/>
        <v>-</v>
      </c>
    </row>
    <row r="12" spans="1:47" ht="19.5">
      <c r="A12" s="11" t="str">
        <f ca="1">SUBSTITUTE(VLOOKUP(RIGHT(CELL("filename",A1),LEN(CELL("filename",A1))-FIND("]",CELL("filename",A1))),'N0.1_Contents'!$A$11:$B$87,2,FALSE), LEFT(VLOOKUP(RIGHT(CELL("filename",A1),LEN(CELL("filename",A1))-FIND("]",CELL("filename",A1))),'N0.1_Contents'!$A$11:$B$87,2,FALSE),FIND(" ",VLOOKUP(RIGHT(CELL("filename",A1),LEN(CELL("filename",A1))-FIND("]",CELL("filename",A1))),'N0.1_Contents'!$A$11:$B$87,2,FALSE))),"")</f>
        <v>No entry required</v>
      </c>
      <c r="B12" s="11"/>
      <c r="D12"/>
      <c r="F12" s="11" t="s">
        <v>0</v>
      </c>
      <c r="S12" s="11" t="s">
        <v>2</v>
      </c>
      <c r="W12" s="190" t="s">
        <v>331</v>
      </c>
      <c r="X12" s="189" t="str">
        <f ca="1">VLOOKUP(A12, 'N0.6_Lookup_References'!A14:B50, 2, FALSE)</f>
        <v>-</v>
      </c>
      <c r="AI12" s="11"/>
    </row>
    <row r="13" spans="1:47" ht="15">
      <c r="C13" s="12"/>
      <c r="D13"/>
      <c r="S13" s="124" t="s">
        <v>152</v>
      </c>
      <c r="V13" s="124" t="s">
        <v>150</v>
      </c>
      <c r="AI13" s="124" t="s">
        <v>151</v>
      </c>
    </row>
    <row r="14" spans="1:47" s="112" customFormat="1" ht="13.9" customHeight="1" thickBot="1">
      <c r="A14" s="297" t="s">
        <v>24</v>
      </c>
      <c r="B14" s="299" t="s">
        <v>384</v>
      </c>
      <c r="C14" s="111"/>
      <c r="D14" s="104"/>
      <c r="E14" s="101"/>
      <c r="F14" s="110" t="s">
        <v>53</v>
      </c>
      <c r="G14" s="109" t="s">
        <v>14</v>
      </c>
      <c r="H14" s="21" t="s">
        <v>15</v>
      </c>
      <c r="I14" s="22" t="s">
        <v>16</v>
      </c>
      <c r="J14" s="23" t="s">
        <v>17</v>
      </c>
      <c r="K14" s="24" t="s">
        <v>18</v>
      </c>
      <c r="L14" s="25" t="s">
        <v>19</v>
      </c>
      <c r="M14" s="26" t="s">
        <v>20</v>
      </c>
      <c r="N14" s="29" t="s">
        <v>21</v>
      </c>
      <c r="O14" s="27" t="s">
        <v>22</v>
      </c>
      <c r="P14" s="31" t="s">
        <v>23</v>
      </c>
      <c r="Q14" s="108" t="s">
        <v>29</v>
      </c>
      <c r="R14" s="101"/>
      <c r="S14" s="110" t="s">
        <v>53</v>
      </c>
      <c r="T14" s="110" t="s">
        <v>94</v>
      </c>
      <c r="U14" s="101"/>
      <c r="V14" s="110" t="s">
        <v>53</v>
      </c>
      <c r="W14" s="109" t="s">
        <v>14</v>
      </c>
      <c r="X14" s="21" t="s">
        <v>15</v>
      </c>
      <c r="Y14" s="22" t="s">
        <v>16</v>
      </c>
      <c r="Z14" s="23" t="s">
        <v>17</v>
      </c>
      <c r="AA14" s="24" t="s">
        <v>18</v>
      </c>
      <c r="AB14" s="25" t="s">
        <v>19</v>
      </c>
      <c r="AC14" s="26" t="s">
        <v>20</v>
      </c>
      <c r="AD14" s="29" t="s">
        <v>21</v>
      </c>
      <c r="AE14" s="27" t="s">
        <v>22</v>
      </c>
      <c r="AF14" s="31" t="s">
        <v>23</v>
      </c>
      <c r="AG14" s="108" t="s">
        <v>29</v>
      </c>
      <c r="AH14" s="101"/>
      <c r="AI14" s="110" t="s">
        <v>53</v>
      </c>
      <c r="AJ14" s="109" t="s">
        <v>5</v>
      </c>
      <c r="AK14" s="21" t="s">
        <v>6</v>
      </c>
      <c r="AL14" s="22" t="s">
        <v>7</v>
      </c>
      <c r="AM14" s="23" t="s">
        <v>8</v>
      </c>
      <c r="AN14" s="24" t="s">
        <v>9</v>
      </c>
      <c r="AO14" s="25" t="s">
        <v>116</v>
      </c>
      <c r="AP14" s="26" t="s">
        <v>117</v>
      </c>
      <c r="AQ14" s="29" t="s">
        <v>118</v>
      </c>
      <c r="AR14" s="27" t="s">
        <v>119</v>
      </c>
      <c r="AS14" s="31" t="s">
        <v>120</v>
      </c>
      <c r="AT14" s="108" t="s">
        <v>29</v>
      </c>
      <c r="AU14" s="108" t="s">
        <v>47</v>
      </c>
    </row>
    <row r="15" spans="1:47" s="112" customFormat="1" ht="14.25" customHeight="1">
      <c r="A15" s="298"/>
      <c r="B15" s="300"/>
      <c r="C15" s="107" t="s">
        <v>383</v>
      </c>
      <c r="D15" s="104"/>
      <c r="E15" s="101"/>
      <c r="F15" s="103" t="s">
        <v>205</v>
      </c>
      <c r="G15" s="34"/>
      <c r="H15" s="34"/>
      <c r="I15" s="34"/>
      <c r="J15" s="34"/>
      <c r="K15" s="34"/>
      <c r="L15" s="34"/>
      <c r="M15" s="34"/>
      <c r="N15" s="34"/>
      <c r="O15" s="34"/>
      <c r="P15" s="34"/>
      <c r="Q15" s="35">
        <f t="shared" ref="Q15:Q34" si="1">SUM(G15:P15)</f>
        <v>0</v>
      </c>
      <c r="R15" s="101"/>
      <c r="S15" s="103"/>
      <c r="T15" s="34"/>
      <c r="U15" s="101"/>
      <c r="V15" s="103"/>
      <c r="W15" s="34"/>
      <c r="X15" s="34"/>
      <c r="Y15" s="34"/>
      <c r="Z15" s="34"/>
      <c r="AA15" s="34"/>
      <c r="AB15" s="34"/>
      <c r="AC15" s="34"/>
      <c r="AD15" s="34"/>
      <c r="AE15" s="34"/>
      <c r="AF15" s="34"/>
      <c r="AG15" s="35">
        <f t="shared" ref="AG15:AG33" si="2">SUM(W15:AF15)</f>
        <v>0</v>
      </c>
      <c r="AH15" s="101"/>
      <c r="AI15" s="103"/>
      <c r="AJ15" s="34"/>
      <c r="AK15" s="34"/>
      <c r="AL15" s="34"/>
      <c r="AM15" s="34"/>
      <c r="AN15" s="34"/>
      <c r="AO15" s="34"/>
      <c r="AP15" s="34"/>
      <c r="AQ15" s="34"/>
      <c r="AR15" s="34"/>
      <c r="AS15" s="34"/>
      <c r="AT15" s="35">
        <f t="shared" ref="AT15:AT33" si="3">SUM(AJ15:AS15)</f>
        <v>0</v>
      </c>
      <c r="AU15" s="103"/>
    </row>
    <row r="16" spans="1:47" s="112" customFormat="1" ht="14.25">
      <c r="A16" s="298"/>
      <c r="B16" s="300"/>
      <c r="C16" s="105" t="s">
        <v>554</v>
      </c>
      <c r="D16" s="104"/>
      <c r="E16" s="101"/>
      <c r="F16" s="103" t="s">
        <v>105</v>
      </c>
      <c r="G16" s="150"/>
      <c r="H16" s="151"/>
      <c r="I16" s="151"/>
      <c r="J16" s="151"/>
      <c r="K16" s="151"/>
      <c r="L16" s="151"/>
      <c r="M16" s="151"/>
      <c r="N16" s="151"/>
      <c r="O16" s="151"/>
      <c r="P16" s="151"/>
      <c r="Q16" s="35">
        <f t="shared" si="1"/>
        <v>0</v>
      </c>
      <c r="R16" s="101"/>
      <c r="S16" s="103" t="str">
        <f ca="1">$X$12</f>
        <v>-</v>
      </c>
      <c r="T16" s="34"/>
      <c r="U16" s="101"/>
      <c r="V16" s="103" t="str">
        <f ca="1">$X$12</f>
        <v>-</v>
      </c>
      <c r="W16" s="150"/>
      <c r="X16" s="151"/>
      <c r="Y16" s="151"/>
      <c r="Z16" s="151"/>
      <c r="AA16" s="151"/>
      <c r="AB16" s="151"/>
      <c r="AC16" s="151"/>
      <c r="AD16" s="151"/>
      <c r="AE16" s="151"/>
      <c r="AF16" s="151"/>
      <c r="AG16" s="35">
        <f t="shared" si="2"/>
        <v>0</v>
      </c>
      <c r="AH16" s="101"/>
      <c r="AI16" s="103" t="str">
        <f ca="1">$X$12</f>
        <v>-</v>
      </c>
      <c r="AJ16" s="150"/>
      <c r="AK16" s="151"/>
      <c r="AL16" s="151"/>
      <c r="AM16" s="151"/>
      <c r="AN16" s="151"/>
      <c r="AO16" s="151"/>
      <c r="AP16" s="151"/>
      <c r="AQ16" s="151"/>
      <c r="AR16" s="151"/>
      <c r="AS16" s="151"/>
      <c r="AT16" s="35">
        <f t="shared" si="3"/>
        <v>0</v>
      </c>
      <c r="AU16" s="103" t="str">
        <f>IF(ABS(AG16-AT16)&lt;0.01,"OK","Error")</f>
        <v>OK</v>
      </c>
    </row>
    <row r="17" spans="1:47" s="112" customFormat="1" ht="14.25">
      <c r="A17" s="298"/>
      <c r="B17" s="300"/>
      <c r="C17" s="302" t="s">
        <v>115</v>
      </c>
      <c r="D17" s="104" t="s">
        <v>206</v>
      </c>
      <c r="E17" s="101"/>
      <c r="F17" s="103" t="s">
        <v>105</v>
      </c>
      <c r="G17" s="150"/>
      <c r="H17" s="151"/>
      <c r="I17" s="151"/>
      <c r="J17" s="151"/>
      <c r="K17" s="151"/>
      <c r="L17" s="151"/>
      <c r="M17" s="151"/>
      <c r="N17" s="151"/>
      <c r="O17" s="151"/>
      <c r="P17" s="151"/>
      <c r="Q17" s="35">
        <f t="shared" si="1"/>
        <v>0</v>
      </c>
      <c r="R17" s="101"/>
      <c r="S17" s="103" t="str">
        <f t="shared" ref="S17:S34" ca="1" si="4">$X$12</f>
        <v>-</v>
      </c>
      <c r="T17" s="106"/>
      <c r="U17" s="101"/>
      <c r="V17" s="103" t="str">
        <f t="shared" ref="V17:V34" ca="1" si="5">$X$12</f>
        <v>-</v>
      </c>
      <c r="W17" s="150"/>
      <c r="X17" s="151"/>
      <c r="Y17" s="151"/>
      <c r="Z17" s="151"/>
      <c r="AA17" s="151"/>
      <c r="AB17" s="151"/>
      <c r="AC17" s="151"/>
      <c r="AD17" s="151"/>
      <c r="AE17" s="151"/>
      <c r="AF17" s="151"/>
      <c r="AG17" s="35">
        <f t="shared" si="2"/>
        <v>0</v>
      </c>
      <c r="AH17" s="101"/>
      <c r="AI17" s="103" t="str">
        <f t="shared" ref="AI17:AI34" ca="1" si="6">$X$12</f>
        <v>-</v>
      </c>
      <c r="AJ17" s="150"/>
      <c r="AK17" s="151"/>
      <c r="AL17" s="151"/>
      <c r="AM17" s="151"/>
      <c r="AN17" s="151"/>
      <c r="AO17" s="151"/>
      <c r="AP17" s="151"/>
      <c r="AQ17" s="151"/>
      <c r="AR17" s="151"/>
      <c r="AS17" s="151"/>
      <c r="AT17" s="35">
        <f t="shared" si="3"/>
        <v>0</v>
      </c>
      <c r="AU17" s="103" t="str">
        <f t="shared" ref="AU17:AU34" si="7">IF(ABS(AG17-AT17)&lt;0.01,"OK","Error")</f>
        <v>OK</v>
      </c>
    </row>
    <row r="18" spans="1:47" s="112" customFormat="1" ht="14.25">
      <c r="A18" s="298"/>
      <c r="B18" s="300"/>
      <c r="C18" s="302"/>
      <c r="D18" s="104" t="s">
        <v>207</v>
      </c>
      <c r="E18" s="101"/>
      <c r="F18" s="103" t="s">
        <v>105</v>
      </c>
      <c r="G18" s="150"/>
      <c r="H18" s="151"/>
      <c r="I18" s="151"/>
      <c r="J18" s="151"/>
      <c r="K18" s="151"/>
      <c r="L18" s="151"/>
      <c r="M18" s="151"/>
      <c r="N18" s="151"/>
      <c r="O18" s="151"/>
      <c r="P18" s="151"/>
      <c r="Q18" s="35">
        <f t="shared" si="1"/>
        <v>0</v>
      </c>
      <c r="R18" s="101"/>
      <c r="S18" s="103" t="str">
        <f t="shared" ca="1" si="4"/>
        <v>-</v>
      </c>
      <c r="T18" s="106"/>
      <c r="U18" s="101"/>
      <c r="V18" s="103" t="str">
        <f t="shared" ca="1" si="5"/>
        <v>-</v>
      </c>
      <c r="W18" s="150"/>
      <c r="X18" s="151"/>
      <c r="Y18" s="151"/>
      <c r="Z18" s="151"/>
      <c r="AA18" s="151"/>
      <c r="AB18" s="151"/>
      <c r="AC18" s="151"/>
      <c r="AD18" s="151"/>
      <c r="AE18" s="151"/>
      <c r="AF18" s="151"/>
      <c r="AG18" s="35">
        <f t="shared" si="2"/>
        <v>0</v>
      </c>
      <c r="AH18" s="101"/>
      <c r="AI18" s="103" t="str">
        <f t="shared" ca="1" si="6"/>
        <v>-</v>
      </c>
      <c r="AJ18" s="150"/>
      <c r="AK18" s="151"/>
      <c r="AL18" s="151"/>
      <c r="AM18" s="151"/>
      <c r="AN18" s="151"/>
      <c r="AO18" s="151"/>
      <c r="AP18" s="151"/>
      <c r="AQ18" s="151"/>
      <c r="AR18" s="151"/>
      <c r="AS18" s="151"/>
      <c r="AT18" s="35">
        <f t="shared" si="3"/>
        <v>0</v>
      </c>
      <c r="AU18" s="103" t="str">
        <f t="shared" si="7"/>
        <v>OK</v>
      </c>
    </row>
    <row r="19" spans="1:47" s="112" customFormat="1" ht="14.25">
      <c r="A19" s="298"/>
      <c r="B19" s="300"/>
      <c r="C19" s="302"/>
      <c r="D19" s="104" t="s">
        <v>3</v>
      </c>
      <c r="E19" s="101"/>
      <c r="F19" s="103" t="s">
        <v>105</v>
      </c>
      <c r="G19" s="150"/>
      <c r="H19" s="151"/>
      <c r="I19" s="151"/>
      <c r="J19" s="151"/>
      <c r="K19" s="151"/>
      <c r="L19" s="151"/>
      <c r="M19" s="151"/>
      <c r="N19" s="151"/>
      <c r="O19" s="151"/>
      <c r="P19" s="151"/>
      <c r="Q19" s="35">
        <f t="shared" si="1"/>
        <v>0</v>
      </c>
      <c r="R19" s="101"/>
      <c r="S19" s="103" t="str">
        <f t="shared" ca="1" si="4"/>
        <v>-</v>
      </c>
      <c r="T19" s="34"/>
      <c r="U19" s="101"/>
      <c r="V19" s="103" t="str">
        <f t="shared" ca="1" si="5"/>
        <v>-</v>
      </c>
      <c r="W19" s="150"/>
      <c r="X19" s="151"/>
      <c r="Y19" s="151"/>
      <c r="Z19" s="151"/>
      <c r="AA19" s="151"/>
      <c r="AB19" s="151"/>
      <c r="AC19" s="151"/>
      <c r="AD19" s="151"/>
      <c r="AE19" s="151"/>
      <c r="AF19" s="151"/>
      <c r="AG19" s="35">
        <f t="shared" si="2"/>
        <v>0</v>
      </c>
      <c r="AH19" s="101"/>
      <c r="AI19" s="103" t="str">
        <f t="shared" ca="1" si="6"/>
        <v>-</v>
      </c>
      <c r="AJ19" s="150"/>
      <c r="AK19" s="151"/>
      <c r="AL19" s="151"/>
      <c r="AM19" s="151"/>
      <c r="AN19" s="151"/>
      <c r="AO19" s="151"/>
      <c r="AP19" s="151"/>
      <c r="AQ19" s="151"/>
      <c r="AR19" s="151"/>
      <c r="AS19" s="151"/>
      <c r="AT19" s="35">
        <f t="shared" si="3"/>
        <v>0</v>
      </c>
      <c r="AU19" s="103" t="str">
        <f t="shared" si="7"/>
        <v>OK</v>
      </c>
    </row>
    <row r="20" spans="1:47" s="112" customFormat="1" ht="14.25">
      <c r="A20" s="298"/>
      <c r="B20" s="300"/>
      <c r="C20" s="302"/>
      <c r="D20" s="104" t="s">
        <v>114</v>
      </c>
      <c r="E20" s="101"/>
      <c r="F20" s="103" t="s">
        <v>105</v>
      </c>
      <c r="G20" s="150"/>
      <c r="H20" s="151"/>
      <c r="I20" s="151"/>
      <c r="J20" s="151"/>
      <c r="K20" s="151"/>
      <c r="L20" s="151"/>
      <c r="M20" s="151"/>
      <c r="N20" s="151"/>
      <c r="O20" s="151"/>
      <c r="P20" s="151"/>
      <c r="Q20" s="35">
        <f t="shared" si="1"/>
        <v>0</v>
      </c>
      <c r="R20" s="101"/>
      <c r="S20" s="103" t="str">
        <f t="shared" ca="1" si="4"/>
        <v>-</v>
      </c>
      <c r="T20" s="106"/>
      <c r="U20" s="101"/>
      <c r="V20" s="103" t="str">
        <f t="shared" ca="1" si="5"/>
        <v>-</v>
      </c>
      <c r="W20" s="150"/>
      <c r="X20" s="151"/>
      <c r="Y20" s="151"/>
      <c r="Z20" s="151"/>
      <c r="AA20" s="151"/>
      <c r="AB20" s="151"/>
      <c r="AC20" s="151"/>
      <c r="AD20" s="151"/>
      <c r="AE20" s="151"/>
      <c r="AF20" s="151"/>
      <c r="AG20" s="35">
        <f t="shared" si="2"/>
        <v>0</v>
      </c>
      <c r="AH20" s="101"/>
      <c r="AI20" s="103" t="str">
        <f t="shared" ca="1" si="6"/>
        <v>-</v>
      </c>
      <c r="AJ20" s="150"/>
      <c r="AK20" s="151"/>
      <c r="AL20" s="151"/>
      <c r="AM20" s="151"/>
      <c r="AN20" s="151"/>
      <c r="AO20" s="151"/>
      <c r="AP20" s="151"/>
      <c r="AQ20" s="151"/>
      <c r="AR20" s="151"/>
      <c r="AS20" s="151"/>
      <c r="AT20" s="35">
        <f t="shared" si="3"/>
        <v>0</v>
      </c>
      <c r="AU20" s="103" t="str">
        <f t="shared" si="7"/>
        <v>OK</v>
      </c>
    </row>
    <row r="21" spans="1:47" s="112" customFormat="1" ht="14.25">
      <c r="A21" s="298"/>
      <c r="B21" s="300"/>
      <c r="C21" s="302"/>
      <c r="D21" s="104" t="s">
        <v>104</v>
      </c>
      <c r="E21" s="101"/>
      <c r="F21" s="103" t="s">
        <v>105</v>
      </c>
      <c r="G21" s="34"/>
      <c r="H21" s="34"/>
      <c r="I21" s="34"/>
      <c r="J21" s="34"/>
      <c r="K21" s="34"/>
      <c r="L21" s="34"/>
      <c r="M21" s="34"/>
      <c r="N21" s="34"/>
      <c r="O21" s="34"/>
      <c r="P21" s="34"/>
      <c r="Q21" s="35">
        <f t="shared" si="1"/>
        <v>0</v>
      </c>
      <c r="R21" s="101"/>
      <c r="S21" s="103" t="str">
        <f t="shared" ca="1" si="4"/>
        <v>-</v>
      </c>
      <c r="T21" s="34"/>
      <c r="U21" s="101"/>
      <c r="V21" s="103" t="str">
        <f t="shared" ca="1" si="5"/>
        <v>-</v>
      </c>
      <c r="W21" s="34"/>
      <c r="X21" s="34"/>
      <c r="Y21" s="34"/>
      <c r="Z21" s="34"/>
      <c r="AA21" s="34"/>
      <c r="AB21" s="34"/>
      <c r="AC21" s="34"/>
      <c r="AD21" s="34"/>
      <c r="AE21" s="34"/>
      <c r="AF21" s="34"/>
      <c r="AG21" s="35">
        <f t="shared" si="2"/>
        <v>0</v>
      </c>
      <c r="AH21" s="101"/>
      <c r="AI21" s="103" t="str">
        <f t="shared" ca="1" si="6"/>
        <v>-</v>
      </c>
      <c r="AJ21" s="34"/>
      <c r="AK21" s="34"/>
      <c r="AL21" s="34"/>
      <c r="AM21" s="34"/>
      <c r="AN21" s="34"/>
      <c r="AO21" s="34"/>
      <c r="AP21" s="34"/>
      <c r="AQ21" s="34"/>
      <c r="AR21" s="34"/>
      <c r="AS21" s="34"/>
      <c r="AT21" s="35">
        <f t="shared" si="3"/>
        <v>0</v>
      </c>
      <c r="AU21" s="103" t="str">
        <f t="shared" si="7"/>
        <v>OK</v>
      </c>
    </row>
    <row r="22" spans="1:47" s="112" customFormat="1" ht="14.25">
      <c r="A22" s="298"/>
      <c r="B22" s="300"/>
      <c r="C22" s="302"/>
      <c r="D22" s="104" t="s">
        <v>113</v>
      </c>
      <c r="E22" s="101"/>
      <c r="F22" s="103" t="s">
        <v>105</v>
      </c>
      <c r="G22" s="150"/>
      <c r="H22" s="151"/>
      <c r="I22" s="151"/>
      <c r="J22" s="151"/>
      <c r="K22" s="151"/>
      <c r="L22" s="151"/>
      <c r="M22" s="151"/>
      <c r="N22" s="151"/>
      <c r="O22" s="151"/>
      <c r="P22" s="151"/>
      <c r="Q22" s="35">
        <f t="shared" si="1"/>
        <v>0</v>
      </c>
      <c r="R22" s="101"/>
      <c r="S22" s="103" t="str">
        <f t="shared" ca="1" si="4"/>
        <v>-</v>
      </c>
      <c r="T22" s="106"/>
      <c r="U22" s="101"/>
      <c r="V22" s="103" t="str">
        <f t="shared" ca="1" si="5"/>
        <v>-</v>
      </c>
      <c r="W22" s="150"/>
      <c r="X22" s="151"/>
      <c r="Y22" s="151"/>
      <c r="Z22" s="151"/>
      <c r="AA22" s="151"/>
      <c r="AB22" s="151"/>
      <c r="AC22" s="151"/>
      <c r="AD22" s="151"/>
      <c r="AE22" s="151"/>
      <c r="AF22" s="151"/>
      <c r="AG22" s="35">
        <f t="shared" si="2"/>
        <v>0</v>
      </c>
      <c r="AH22" s="101"/>
      <c r="AI22" s="103" t="str">
        <f t="shared" ca="1" si="6"/>
        <v>-</v>
      </c>
      <c r="AJ22" s="150"/>
      <c r="AK22" s="151"/>
      <c r="AL22" s="151"/>
      <c r="AM22" s="151"/>
      <c r="AN22" s="151"/>
      <c r="AO22" s="151"/>
      <c r="AP22" s="151"/>
      <c r="AQ22" s="151"/>
      <c r="AR22" s="151"/>
      <c r="AS22" s="151"/>
      <c r="AT22" s="35">
        <f t="shared" si="3"/>
        <v>0</v>
      </c>
      <c r="AU22" s="103" t="str">
        <f t="shared" si="7"/>
        <v>OK</v>
      </c>
    </row>
    <row r="23" spans="1:47" s="112" customFormat="1" ht="14.25">
      <c r="A23" s="298"/>
      <c r="B23" s="300"/>
      <c r="C23" s="302"/>
      <c r="D23" s="104" t="s">
        <v>389</v>
      </c>
      <c r="E23" s="101"/>
      <c r="F23" s="103" t="s">
        <v>105</v>
      </c>
      <c r="G23" s="150"/>
      <c r="H23" s="151"/>
      <c r="I23" s="151"/>
      <c r="J23" s="151"/>
      <c r="K23" s="151"/>
      <c r="L23" s="151"/>
      <c r="M23" s="151"/>
      <c r="N23" s="151"/>
      <c r="O23" s="151"/>
      <c r="P23" s="151"/>
      <c r="Q23" s="35">
        <f t="shared" si="1"/>
        <v>0</v>
      </c>
      <c r="R23" s="101"/>
      <c r="S23" s="103" t="str">
        <f t="shared" ca="1" si="4"/>
        <v>-</v>
      </c>
      <c r="T23" s="106"/>
      <c r="U23" s="101"/>
      <c r="V23" s="103" t="str">
        <f t="shared" ca="1" si="5"/>
        <v>-</v>
      </c>
      <c r="W23" s="150"/>
      <c r="X23" s="151"/>
      <c r="Y23" s="151"/>
      <c r="Z23" s="151"/>
      <c r="AA23" s="151"/>
      <c r="AB23" s="151"/>
      <c r="AC23" s="151"/>
      <c r="AD23" s="151"/>
      <c r="AE23" s="151"/>
      <c r="AF23" s="151"/>
      <c r="AG23" s="35">
        <f t="shared" si="2"/>
        <v>0</v>
      </c>
      <c r="AH23" s="101"/>
      <c r="AI23" s="103" t="str">
        <f t="shared" ca="1" si="6"/>
        <v>-</v>
      </c>
      <c r="AJ23" s="150"/>
      <c r="AK23" s="151"/>
      <c r="AL23" s="151"/>
      <c r="AM23" s="151"/>
      <c r="AN23" s="151"/>
      <c r="AO23" s="151"/>
      <c r="AP23" s="151"/>
      <c r="AQ23" s="151"/>
      <c r="AR23" s="151"/>
      <c r="AS23" s="151"/>
      <c r="AT23" s="35">
        <f t="shared" si="3"/>
        <v>0</v>
      </c>
      <c r="AU23" s="103" t="str">
        <f t="shared" si="7"/>
        <v>OK</v>
      </c>
    </row>
    <row r="24" spans="1:47" s="112" customFormat="1" ht="14.25">
      <c r="A24" s="298"/>
      <c r="B24" s="300"/>
      <c r="C24" s="302"/>
      <c r="D24" s="104" t="s">
        <v>112</v>
      </c>
      <c r="E24" s="101"/>
      <c r="F24" s="103" t="s">
        <v>105</v>
      </c>
      <c r="G24" s="150"/>
      <c r="H24" s="151"/>
      <c r="I24" s="151"/>
      <c r="J24" s="151"/>
      <c r="K24" s="151"/>
      <c r="L24" s="151"/>
      <c r="M24" s="151"/>
      <c r="N24" s="151"/>
      <c r="O24" s="151"/>
      <c r="P24" s="151"/>
      <c r="Q24" s="35">
        <f t="shared" si="1"/>
        <v>0</v>
      </c>
      <c r="R24" s="101"/>
      <c r="S24" s="103" t="str">
        <f t="shared" ca="1" si="4"/>
        <v>-</v>
      </c>
      <c r="T24" s="106"/>
      <c r="U24" s="101"/>
      <c r="V24" s="103" t="str">
        <f t="shared" ca="1" si="5"/>
        <v>-</v>
      </c>
      <c r="W24" s="150"/>
      <c r="X24" s="151"/>
      <c r="Y24" s="151"/>
      <c r="Z24" s="151"/>
      <c r="AA24" s="151"/>
      <c r="AB24" s="151"/>
      <c r="AC24" s="151"/>
      <c r="AD24" s="151"/>
      <c r="AE24" s="151"/>
      <c r="AF24" s="151"/>
      <c r="AG24" s="35">
        <f t="shared" si="2"/>
        <v>0</v>
      </c>
      <c r="AH24" s="101"/>
      <c r="AI24" s="103" t="str">
        <f t="shared" ca="1" si="6"/>
        <v>-</v>
      </c>
      <c r="AJ24" s="150"/>
      <c r="AK24" s="151"/>
      <c r="AL24" s="151"/>
      <c r="AM24" s="151"/>
      <c r="AN24" s="151"/>
      <c r="AO24" s="151"/>
      <c r="AP24" s="151"/>
      <c r="AQ24" s="151"/>
      <c r="AR24" s="151"/>
      <c r="AS24" s="151"/>
      <c r="AT24" s="35">
        <f t="shared" si="3"/>
        <v>0</v>
      </c>
      <c r="AU24" s="103" t="str">
        <f t="shared" si="7"/>
        <v>OK</v>
      </c>
    </row>
    <row r="25" spans="1:47" s="112" customFormat="1" ht="14.25">
      <c r="A25" s="298"/>
      <c r="B25" s="300"/>
      <c r="C25" s="302"/>
      <c r="D25" s="104" t="s">
        <v>111</v>
      </c>
      <c r="E25" s="101"/>
      <c r="F25" s="103" t="s">
        <v>105</v>
      </c>
      <c r="G25" s="150"/>
      <c r="H25" s="151"/>
      <c r="I25" s="151"/>
      <c r="J25" s="151"/>
      <c r="K25" s="151"/>
      <c r="L25" s="151"/>
      <c r="M25" s="151"/>
      <c r="N25" s="151"/>
      <c r="O25" s="151"/>
      <c r="P25" s="151"/>
      <c r="Q25" s="35">
        <f t="shared" si="1"/>
        <v>0</v>
      </c>
      <c r="R25" s="101"/>
      <c r="S25" s="103" t="str">
        <f t="shared" ca="1" si="4"/>
        <v>-</v>
      </c>
      <c r="T25" s="106"/>
      <c r="U25" s="101"/>
      <c r="V25" s="103" t="str">
        <f t="shared" ca="1" si="5"/>
        <v>-</v>
      </c>
      <c r="W25" s="150"/>
      <c r="X25" s="151"/>
      <c r="Y25" s="151"/>
      <c r="Z25" s="151"/>
      <c r="AA25" s="151"/>
      <c r="AB25" s="151"/>
      <c r="AC25" s="151"/>
      <c r="AD25" s="151"/>
      <c r="AE25" s="151"/>
      <c r="AF25" s="151"/>
      <c r="AG25" s="35">
        <f t="shared" si="2"/>
        <v>0</v>
      </c>
      <c r="AH25" s="101"/>
      <c r="AI25" s="103" t="str">
        <f t="shared" ca="1" si="6"/>
        <v>-</v>
      </c>
      <c r="AJ25" s="150"/>
      <c r="AK25" s="151"/>
      <c r="AL25" s="151"/>
      <c r="AM25" s="151"/>
      <c r="AN25" s="151"/>
      <c r="AO25" s="151"/>
      <c r="AP25" s="151"/>
      <c r="AQ25" s="151"/>
      <c r="AR25" s="151"/>
      <c r="AS25" s="151"/>
      <c r="AT25" s="35">
        <f t="shared" si="3"/>
        <v>0</v>
      </c>
      <c r="AU25" s="103" t="str">
        <f t="shared" si="7"/>
        <v>OK</v>
      </c>
    </row>
    <row r="26" spans="1:47" s="112" customFormat="1" ht="14.25">
      <c r="A26" s="298"/>
      <c r="B26" s="300"/>
      <c r="C26" s="302"/>
      <c r="D26" s="104" t="s">
        <v>390</v>
      </c>
      <c r="E26" s="101"/>
      <c r="F26" s="103" t="s">
        <v>105</v>
      </c>
      <c r="G26" s="150"/>
      <c r="H26" s="151"/>
      <c r="I26" s="151"/>
      <c r="J26" s="151"/>
      <c r="K26" s="151"/>
      <c r="L26" s="151"/>
      <c r="M26" s="151"/>
      <c r="N26" s="151"/>
      <c r="O26" s="151"/>
      <c r="P26" s="151"/>
      <c r="Q26" s="35">
        <f t="shared" si="1"/>
        <v>0</v>
      </c>
      <c r="R26" s="101"/>
      <c r="S26" s="103" t="str">
        <f t="shared" ca="1" si="4"/>
        <v>-</v>
      </c>
      <c r="T26" s="106"/>
      <c r="U26" s="101"/>
      <c r="V26" s="103" t="str">
        <f t="shared" ca="1" si="5"/>
        <v>-</v>
      </c>
      <c r="W26" s="150"/>
      <c r="X26" s="151"/>
      <c r="Y26" s="151"/>
      <c r="Z26" s="151"/>
      <c r="AA26" s="151"/>
      <c r="AB26" s="151"/>
      <c r="AC26" s="151"/>
      <c r="AD26" s="151"/>
      <c r="AE26" s="151"/>
      <c r="AF26" s="151"/>
      <c r="AG26" s="35">
        <f t="shared" si="2"/>
        <v>0</v>
      </c>
      <c r="AH26" s="101"/>
      <c r="AI26" s="103" t="str">
        <f t="shared" ca="1" si="6"/>
        <v>-</v>
      </c>
      <c r="AJ26" s="150"/>
      <c r="AK26" s="151"/>
      <c r="AL26" s="151"/>
      <c r="AM26" s="151"/>
      <c r="AN26" s="151"/>
      <c r="AO26" s="151"/>
      <c r="AP26" s="151"/>
      <c r="AQ26" s="151"/>
      <c r="AR26" s="151"/>
      <c r="AS26" s="151"/>
      <c r="AT26" s="35">
        <f t="shared" si="3"/>
        <v>0</v>
      </c>
      <c r="AU26" s="103" t="str">
        <f t="shared" si="7"/>
        <v>OK</v>
      </c>
    </row>
    <row r="27" spans="1:47" s="112" customFormat="1" ht="14.25">
      <c r="A27" s="298"/>
      <c r="B27" s="300"/>
      <c r="C27" s="302"/>
      <c r="D27" s="104" t="s">
        <v>110</v>
      </c>
      <c r="E27" s="101"/>
      <c r="F27" s="103" t="s">
        <v>105</v>
      </c>
      <c r="G27" s="150"/>
      <c r="H27" s="151"/>
      <c r="I27" s="151"/>
      <c r="J27" s="151"/>
      <c r="K27" s="151"/>
      <c r="L27" s="151"/>
      <c r="M27" s="151"/>
      <c r="N27" s="151"/>
      <c r="O27" s="151"/>
      <c r="P27" s="151"/>
      <c r="Q27" s="35">
        <f t="shared" si="1"/>
        <v>0</v>
      </c>
      <c r="R27" s="101"/>
      <c r="S27" s="103" t="str">
        <f t="shared" ca="1" si="4"/>
        <v>-</v>
      </c>
      <c r="T27" s="106"/>
      <c r="U27" s="101"/>
      <c r="V27" s="103" t="str">
        <f t="shared" ca="1" si="5"/>
        <v>-</v>
      </c>
      <c r="W27" s="150"/>
      <c r="X27" s="151"/>
      <c r="Y27" s="151"/>
      <c r="Z27" s="151"/>
      <c r="AA27" s="151"/>
      <c r="AB27" s="151"/>
      <c r="AC27" s="151"/>
      <c r="AD27" s="151"/>
      <c r="AE27" s="151"/>
      <c r="AF27" s="151"/>
      <c r="AG27" s="35">
        <f t="shared" si="2"/>
        <v>0</v>
      </c>
      <c r="AH27" s="101"/>
      <c r="AI27" s="103" t="str">
        <f t="shared" ca="1" si="6"/>
        <v>-</v>
      </c>
      <c r="AJ27" s="150"/>
      <c r="AK27" s="151"/>
      <c r="AL27" s="151"/>
      <c r="AM27" s="151"/>
      <c r="AN27" s="151"/>
      <c r="AO27" s="151"/>
      <c r="AP27" s="151"/>
      <c r="AQ27" s="151"/>
      <c r="AR27" s="151"/>
      <c r="AS27" s="151"/>
      <c r="AT27" s="35">
        <f t="shared" si="3"/>
        <v>0</v>
      </c>
      <c r="AU27" s="103" t="str">
        <f t="shared" si="7"/>
        <v>OK</v>
      </c>
    </row>
    <row r="28" spans="1:47" s="112" customFormat="1" ht="14.25">
      <c r="A28" s="298"/>
      <c r="B28" s="300"/>
      <c r="C28" s="302"/>
      <c r="D28" s="104" t="str">
        <f>'N1.1_Intervention_Definitions'!A17</f>
        <v>Indirect Intervention</v>
      </c>
      <c r="E28" s="101"/>
      <c r="F28" s="103" t="s">
        <v>105</v>
      </c>
      <c r="G28" s="150"/>
      <c r="H28" s="151"/>
      <c r="I28" s="151"/>
      <c r="J28" s="151"/>
      <c r="K28" s="151"/>
      <c r="L28" s="151"/>
      <c r="M28" s="151"/>
      <c r="N28" s="151"/>
      <c r="O28" s="151"/>
      <c r="P28" s="151"/>
      <c r="Q28" s="35">
        <f t="shared" si="1"/>
        <v>0</v>
      </c>
      <c r="R28" s="101"/>
      <c r="S28" s="103" t="str">
        <f t="shared" ca="1" si="4"/>
        <v>-</v>
      </c>
      <c r="T28" s="106"/>
      <c r="U28" s="101"/>
      <c r="V28" s="103" t="str">
        <f t="shared" ca="1" si="5"/>
        <v>-</v>
      </c>
      <c r="W28" s="150"/>
      <c r="X28" s="151"/>
      <c r="Y28" s="151"/>
      <c r="Z28" s="151"/>
      <c r="AA28" s="151"/>
      <c r="AB28" s="151"/>
      <c r="AC28" s="151"/>
      <c r="AD28" s="151"/>
      <c r="AE28" s="151"/>
      <c r="AF28" s="151"/>
      <c r="AG28" s="35">
        <f t="shared" si="2"/>
        <v>0</v>
      </c>
      <c r="AH28" s="101"/>
      <c r="AI28" s="103" t="str">
        <f t="shared" ca="1" si="6"/>
        <v>-</v>
      </c>
      <c r="AJ28" s="150"/>
      <c r="AK28" s="151"/>
      <c r="AL28" s="151"/>
      <c r="AM28" s="151"/>
      <c r="AN28" s="151"/>
      <c r="AO28" s="151"/>
      <c r="AP28" s="151"/>
      <c r="AQ28" s="151"/>
      <c r="AR28" s="151"/>
      <c r="AS28" s="151"/>
      <c r="AT28" s="35">
        <f t="shared" si="3"/>
        <v>0</v>
      </c>
      <c r="AU28" s="103" t="str">
        <f t="shared" si="7"/>
        <v>OK</v>
      </c>
    </row>
    <row r="29" spans="1:47" s="112" customFormat="1" ht="14.25">
      <c r="A29" s="298"/>
      <c r="B29" s="300"/>
      <c r="C29" s="302"/>
      <c r="D29" s="104" t="s">
        <v>109</v>
      </c>
      <c r="E29" s="101"/>
      <c r="F29" s="103" t="s">
        <v>105</v>
      </c>
      <c r="G29" s="34"/>
      <c r="H29" s="34"/>
      <c r="I29" s="34"/>
      <c r="J29" s="34"/>
      <c r="K29" s="34"/>
      <c r="L29" s="34"/>
      <c r="M29" s="34"/>
      <c r="N29" s="34"/>
      <c r="O29" s="34"/>
      <c r="P29" s="34"/>
      <c r="Q29" s="35">
        <f t="shared" si="1"/>
        <v>0</v>
      </c>
      <c r="R29" s="101"/>
      <c r="S29" s="103" t="str">
        <f t="shared" ca="1" si="4"/>
        <v>-</v>
      </c>
      <c r="T29" s="34"/>
      <c r="U29" s="101"/>
      <c r="V29" s="103" t="str">
        <f t="shared" ca="1" si="5"/>
        <v>-</v>
      </c>
      <c r="W29" s="34"/>
      <c r="X29" s="34"/>
      <c r="Y29" s="34"/>
      <c r="Z29" s="34"/>
      <c r="AA29" s="34"/>
      <c r="AB29" s="34"/>
      <c r="AC29" s="34"/>
      <c r="AD29" s="34"/>
      <c r="AE29" s="34"/>
      <c r="AF29" s="34"/>
      <c r="AG29" s="35">
        <f t="shared" si="2"/>
        <v>0</v>
      </c>
      <c r="AH29" s="101"/>
      <c r="AI29" s="103" t="str">
        <f t="shared" ca="1" si="6"/>
        <v>-</v>
      </c>
      <c r="AJ29" s="34"/>
      <c r="AK29" s="34"/>
      <c r="AL29" s="34"/>
      <c r="AM29" s="34"/>
      <c r="AN29" s="34"/>
      <c r="AO29" s="34"/>
      <c r="AP29" s="34"/>
      <c r="AQ29" s="34"/>
      <c r="AR29" s="34"/>
      <c r="AS29" s="34"/>
      <c r="AT29" s="35">
        <f t="shared" si="3"/>
        <v>0</v>
      </c>
      <c r="AU29" s="103" t="str">
        <f t="shared" si="7"/>
        <v>OK</v>
      </c>
    </row>
    <row r="30" spans="1:47" s="112" customFormat="1" ht="14.25">
      <c r="A30" s="298"/>
      <c r="B30" s="300"/>
      <c r="C30" s="302"/>
      <c r="D30" s="104" t="s">
        <v>108</v>
      </c>
      <c r="E30" s="101"/>
      <c r="F30" s="103" t="s">
        <v>105</v>
      </c>
      <c r="G30" s="34"/>
      <c r="H30" s="34"/>
      <c r="I30" s="34"/>
      <c r="J30" s="34"/>
      <c r="K30" s="34"/>
      <c r="L30" s="34"/>
      <c r="M30" s="34"/>
      <c r="N30" s="34"/>
      <c r="O30" s="34"/>
      <c r="P30" s="34"/>
      <c r="Q30" s="35">
        <f t="shared" si="1"/>
        <v>0</v>
      </c>
      <c r="R30" s="101"/>
      <c r="S30" s="103" t="str">
        <f t="shared" ca="1" si="4"/>
        <v>-</v>
      </c>
      <c r="T30" s="34"/>
      <c r="U30" s="101"/>
      <c r="V30" s="103" t="str">
        <f t="shared" ca="1" si="5"/>
        <v>-</v>
      </c>
      <c r="W30" s="34"/>
      <c r="X30" s="34"/>
      <c r="Y30" s="34"/>
      <c r="Z30" s="34"/>
      <c r="AA30" s="34"/>
      <c r="AB30" s="34"/>
      <c r="AC30" s="34"/>
      <c r="AD30" s="34"/>
      <c r="AE30" s="34"/>
      <c r="AF30" s="34"/>
      <c r="AG30" s="35">
        <f t="shared" si="2"/>
        <v>0</v>
      </c>
      <c r="AH30" s="101"/>
      <c r="AI30" s="103" t="str">
        <f t="shared" ca="1" si="6"/>
        <v>-</v>
      </c>
      <c r="AJ30" s="34"/>
      <c r="AK30" s="34"/>
      <c r="AL30" s="34"/>
      <c r="AM30" s="34"/>
      <c r="AN30" s="34"/>
      <c r="AO30" s="34"/>
      <c r="AP30" s="34"/>
      <c r="AQ30" s="34"/>
      <c r="AR30" s="34"/>
      <c r="AS30" s="34"/>
      <c r="AT30" s="35">
        <f t="shared" si="3"/>
        <v>0</v>
      </c>
      <c r="AU30" s="103" t="str">
        <f t="shared" si="7"/>
        <v>OK</v>
      </c>
    </row>
    <row r="31" spans="1:47" s="112" customFormat="1" ht="14.25">
      <c r="A31" s="298"/>
      <c r="B31" s="300"/>
      <c r="C31" s="302"/>
      <c r="D31" s="104" t="s">
        <v>58</v>
      </c>
      <c r="E31" s="101"/>
      <c r="F31" s="103" t="s">
        <v>105</v>
      </c>
      <c r="G31" s="34"/>
      <c r="H31" s="34"/>
      <c r="I31" s="34"/>
      <c r="J31" s="34"/>
      <c r="K31" s="34"/>
      <c r="L31" s="34"/>
      <c r="M31" s="34"/>
      <c r="N31" s="34"/>
      <c r="O31" s="34"/>
      <c r="P31" s="34"/>
      <c r="Q31" s="35">
        <f t="shared" si="1"/>
        <v>0</v>
      </c>
      <c r="R31" s="101"/>
      <c r="S31" s="103" t="str">
        <f t="shared" ca="1" si="4"/>
        <v>-</v>
      </c>
      <c r="T31" s="34"/>
      <c r="U31" s="101"/>
      <c r="V31" s="103" t="str">
        <f t="shared" ca="1" si="5"/>
        <v>-</v>
      </c>
      <c r="W31" s="34"/>
      <c r="X31" s="34"/>
      <c r="Y31" s="34"/>
      <c r="Z31" s="34"/>
      <c r="AA31" s="34"/>
      <c r="AB31" s="34"/>
      <c r="AC31" s="34"/>
      <c r="AD31" s="34"/>
      <c r="AE31" s="34"/>
      <c r="AF31" s="34"/>
      <c r="AG31" s="35">
        <f t="shared" si="2"/>
        <v>0</v>
      </c>
      <c r="AH31" s="101"/>
      <c r="AI31" s="103" t="str">
        <f t="shared" ca="1" si="6"/>
        <v>-</v>
      </c>
      <c r="AJ31" s="34"/>
      <c r="AK31" s="34"/>
      <c r="AL31" s="34"/>
      <c r="AM31" s="34"/>
      <c r="AN31" s="34"/>
      <c r="AO31" s="34"/>
      <c r="AP31" s="34"/>
      <c r="AQ31" s="34"/>
      <c r="AR31" s="34"/>
      <c r="AS31" s="34"/>
      <c r="AT31" s="35">
        <f t="shared" si="3"/>
        <v>0</v>
      </c>
      <c r="AU31" s="103" t="str">
        <f t="shared" si="7"/>
        <v>OK</v>
      </c>
    </row>
    <row r="32" spans="1:47" s="112" customFormat="1" ht="14.25">
      <c r="A32" s="298"/>
      <c r="B32" s="300"/>
      <c r="C32" s="302"/>
      <c r="D32" s="104" t="s">
        <v>107</v>
      </c>
      <c r="E32" s="101"/>
      <c r="F32" s="103" t="s">
        <v>105</v>
      </c>
      <c r="G32" s="34"/>
      <c r="H32" s="34"/>
      <c r="I32" s="34"/>
      <c r="J32" s="34"/>
      <c r="K32" s="34"/>
      <c r="L32" s="34"/>
      <c r="M32" s="34"/>
      <c r="N32" s="34"/>
      <c r="O32" s="34"/>
      <c r="P32" s="34"/>
      <c r="Q32" s="35">
        <f t="shared" si="1"/>
        <v>0</v>
      </c>
      <c r="R32" s="101"/>
      <c r="S32" s="103" t="str">
        <f t="shared" ca="1" si="4"/>
        <v>-</v>
      </c>
      <c r="T32" s="34"/>
      <c r="U32" s="101"/>
      <c r="V32" s="103" t="str">
        <f t="shared" ca="1" si="5"/>
        <v>-</v>
      </c>
      <c r="W32" s="34"/>
      <c r="X32" s="34"/>
      <c r="Y32" s="34"/>
      <c r="Z32" s="34"/>
      <c r="AA32" s="34"/>
      <c r="AB32" s="34"/>
      <c r="AC32" s="34"/>
      <c r="AD32" s="34"/>
      <c r="AE32" s="34"/>
      <c r="AF32" s="34"/>
      <c r="AG32" s="35">
        <f t="shared" si="2"/>
        <v>0</v>
      </c>
      <c r="AH32" s="101"/>
      <c r="AI32" s="103" t="str">
        <f t="shared" ca="1" si="6"/>
        <v>-</v>
      </c>
      <c r="AJ32" s="34"/>
      <c r="AK32" s="34"/>
      <c r="AL32" s="34"/>
      <c r="AM32" s="34"/>
      <c r="AN32" s="34"/>
      <c r="AO32" s="34"/>
      <c r="AP32" s="34"/>
      <c r="AQ32" s="34"/>
      <c r="AR32" s="34"/>
      <c r="AS32" s="34"/>
      <c r="AT32" s="35">
        <f t="shared" si="3"/>
        <v>0</v>
      </c>
      <c r="AU32" s="103" t="str">
        <f t="shared" si="7"/>
        <v>OK</v>
      </c>
    </row>
    <row r="33" spans="1:47" s="112" customFormat="1" ht="14.25">
      <c r="A33" s="298"/>
      <c r="B33" s="300"/>
      <c r="C33" s="302"/>
      <c r="D33" s="104" t="s">
        <v>106</v>
      </c>
      <c r="E33" s="101"/>
      <c r="F33" s="103" t="s">
        <v>105</v>
      </c>
      <c r="G33" s="150"/>
      <c r="H33" s="151"/>
      <c r="I33" s="151"/>
      <c r="J33" s="151"/>
      <c r="K33" s="151"/>
      <c r="L33" s="151"/>
      <c r="M33" s="151"/>
      <c r="N33" s="151"/>
      <c r="O33" s="151"/>
      <c r="P33" s="151"/>
      <c r="Q33" s="35">
        <f t="shared" si="1"/>
        <v>0</v>
      </c>
      <c r="R33" s="101"/>
      <c r="S33" s="103" t="str">
        <f t="shared" ca="1" si="4"/>
        <v>-</v>
      </c>
      <c r="T33" s="106"/>
      <c r="U33" s="101"/>
      <c r="V33" s="103" t="str">
        <f t="shared" ca="1" si="5"/>
        <v>-</v>
      </c>
      <c r="W33" s="150"/>
      <c r="X33" s="151"/>
      <c r="Y33" s="151"/>
      <c r="Z33" s="151"/>
      <c r="AA33" s="151"/>
      <c r="AB33" s="151"/>
      <c r="AC33" s="151"/>
      <c r="AD33" s="151"/>
      <c r="AE33" s="151"/>
      <c r="AF33" s="151"/>
      <c r="AG33" s="35">
        <f t="shared" si="2"/>
        <v>0</v>
      </c>
      <c r="AH33" s="101"/>
      <c r="AI33" s="103" t="str">
        <f t="shared" ca="1" si="6"/>
        <v>-</v>
      </c>
      <c r="AJ33" s="150"/>
      <c r="AK33" s="151"/>
      <c r="AL33" s="151"/>
      <c r="AM33" s="151"/>
      <c r="AN33" s="151"/>
      <c r="AO33" s="151"/>
      <c r="AP33" s="151"/>
      <c r="AQ33" s="151"/>
      <c r="AR33" s="151"/>
      <c r="AS33" s="151"/>
      <c r="AT33" s="35">
        <f t="shared" si="3"/>
        <v>0</v>
      </c>
      <c r="AU33" s="103" t="str">
        <f t="shared" si="7"/>
        <v>OK</v>
      </c>
    </row>
    <row r="34" spans="1:47" s="112" customFormat="1" ht="14.25">
      <c r="A34" s="298"/>
      <c r="B34" s="301"/>
      <c r="C34" s="105" t="s">
        <v>393</v>
      </c>
      <c r="D34" s="104"/>
      <c r="E34" s="101"/>
      <c r="F34" s="103" t="s">
        <v>105</v>
      </c>
      <c r="G34" s="35">
        <f t="shared" ref="G34:P34" si="8">SUM(G16:G33)</f>
        <v>0</v>
      </c>
      <c r="H34" s="35">
        <f t="shared" si="8"/>
        <v>0</v>
      </c>
      <c r="I34" s="35">
        <f t="shared" si="8"/>
        <v>0</v>
      </c>
      <c r="J34" s="35">
        <f t="shared" si="8"/>
        <v>0</v>
      </c>
      <c r="K34" s="35">
        <f t="shared" si="8"/>
        <v>0</v>
      </c>
      <c r="L34" s="35">
        <f t="shared" si="8"/>
        <v>0</v>
      </c>
      <c r="M34" s="35">
        <f t="shared" si="8"/>
        <v>0</v>
      </c>
      <c r="N34" s="35">
        <f t="shared" si="8"/>
        <v>0</v>
      </c>
      <c r="O34" s="35">
        <f t="shared" si="8"/>
        <v>0</v>
      </c>
      <c r="P34" s="35">
        <f t="shared" si="8"/>
        <v>0</v>
      </c>
      <c r="Q34" s="94">
        <f t="shared" si="1"/>
        <v>0</v>
      </c>
      <c r="R34" s="101"/>
      <c r="S34" s="103" t="str">
        <f t="shared" ca="1" si="4"/>
        <v>-</v>
      </c>
      <c r="T34" s="103"/>
      <c r="U34" s="101"/>
      <c r="V34" s="103" t="str">
        <f t="shared" ca="1" si="5"/>
        <v>-</v>
      </c>
      <c r="W34" s="35">
        <f t="shared" ref="W34:AF34" si="9">SUM(W16:W33)</f>
        <v>0</v>
      </c>
      <c r="X34" s="35">
        <f t="shared" si="9"/>
        <v>0</v>
      </c>
      <c r="Y34" s="35">
        <f t="shared" si="9"/>
        <v>0</v>
      </c>
      <c r="Z34" s="35">
        <f t="shared" si="9"/>
        <v>0</v>
      </c>
      <c r="AA34" s="35">
        <f t="shared" si="9"/>
        <v>0</v>
      </c>
      <c r="AB34" s="35">
        <f t="shared" si="9"/>
        <v>0</v>
      </c>
      <c r="AC34" s="35">
        <f t="shared" si="9"/>
        <v>0</v>
      </c>
      <c r="AD34" s="35">
        <f t="shared" si="9"/>
        <v>0</v>
      </c>
      <c r="AE34" s="35">
        <f t="shared" si="9"/>
        <v>0</v>
      </c>
      <c r="AF34" s="35">
        <f t="shared" si="9"/>
        <v>0</v>
      </c>
      <c r="AG34" s="94">
        <f>SUM(W34:AF34)</f>
        <v>0</v>
      </c>
      <c r="AH34" s="101"/>
      <c r="AI34" s="103" t="str">
        <f t="shared" ca="1" si="6"/>
        <v>-</v>
      </c>
      <c r="AJ34" s="35">
        <f t="shared" ref="AJ34:AS34" si="10">SUM(AJ16:AJ33)</f>
        <v>0</v>
      </c>
      <c r="AK34" s="35">
        <f t="shared" si="10"/>
        <v>0</v>
      </c>
      <c r="AL34" s="35">
        <f t="shared" si="10"/>
        <v>0</v>
      </c>
      <c r="AM34" s="35">
        <f t="shared" si="10"/>
        <v>0</v>
      </c>
      <c r="AN34" s="35">
        <f t="shared" si="10"/>
        <v>0</v>
      </c>
      <c r="AO34" s="35">
        <f t="shared" si="10"/>
        <v>0</v>
      </c>
      <c r="AP34" s="35">
        <f t="shared" si="10"/>
        <v>0</v>
      </c>
      <c r="AQ34" s="35">
        <f t="shared" si="10"/>
        <v>0</v>
      </c>
      <c r="AR34" s="35">
        <f t="shared" si="10"/>
        <v>0</v>
      </c>
      <c r="AS34" s="35">
        <f t="shared" si="10"/>
        <v>0</v>
      </c>
      <c r="AT34" s="94">
        <f>SUM(AJ34:AS34)</f>
        <v>0</v>
      </c>
      <c r="AU34" s="103" t="str">
        <f t="shared" si="7"/>
        <v>OK</v>
      </c>
    </row>
    <row r="35" spans="1:47" ht="15" thickBot="1">
      <c r="A35" s="299" t="s">
        <v>25</v>
      </c>
      <c r="B35" s="299" t="s">
        <v>385</v>
      </c>
      <c r="C35" s="111"/>
      <c r="D35" s="104"/>
      <c r="F35" s="110" t="s">
        <v>53</v>
      </c>
      <c r="G35" s="109" t="s">
        <v>14</v>
      </c>
      <c r="H35" s="21" t="s">
        <v>15</v>
      </c>
      <c r="I35" s="22" t="s">
        <v>16</v>
      </c>
      <c r="J35" s="23" t="s">
        <v>17</v>
      </c>
      <c r="K35" s="24" t="s">
        <v>18</v>
      </c>
      <c r="L35" s="25" t="s">
        <v>19</v>
      </c>
      <c r="M35" s="26" t="s">
        <v>20</v>
      </c>
      <c r="N35" s="29" t="s">
        <v>21</v>
      </c>
      <c r="O35" s="27" t="s">
        <v>22</v>
      </c>
      <c r="P35" s="31" t="s">
        <v>23</v>
      </c>
      <c r="Q35" s="108" t="s">
        <v>29</v>
      </c>
      <c r="S35" s="110" t="s">
        <v>53</v>
      </c>
      <c r="T35" s="110" t="s">
        <v>94</v>
      </c>
      <c r="V35" s="110" t="s">
        <v>53</v>
      </c>
      <c r="W35" s="109" t="s">
        <v>14</v>
      </c>
      <c r="X35" s="21" t="s">
        <v>15</v>
      </c>
      <c r="Y35" s="22" t="s">
        <v>16</v>
      </c>
      <c r="Z35" s="23" t="s">
        <v>17</v>
      </c>
      <c r="AA35" s="24" t="s">
        <v>18</v>
      </c>
      <c r="AB35" s="25" t="s">
        <v>19</v>
      </c>
      <c r="AC35" s="26" t="s">
        <v>20</v>
      </c>
      <c r="AD35" s="29" t="s">
        <v>21</v>
      </c>
      <c r="AE35" s="27" t="s">
        <v>22</v>
      </c>
      <c r="AF35" s="31" t="s">
        <v>23</v>
      </c>
      <c r="AG35" s="108" t="s">
        <v>29</v>
      </c>
      <c r="AI35" s="110" t="s">
        <v>53</v>
      </c>
      <c r="AJ35" s="109" t="s">
        <v>5</v>
      </c>
      <c r="AK35" s="21" t="s">
        <v>6</v>
      </c>
      <c r="AL35" s="22" t="s">
        <v>7</v>
      </c>
      <c r="AM35" s="23" t="s">
        <v>8</v>
      </c>
      <c r="AN35" s="24" t="s">
        <v>9</v>
      </c>
      <c r="AO35" s="25" t="s">
        <v>116</v>
      </c>
      <c r="AP35" s="26" t="s">
        <v>117</v>
      </c>
      <c r="AQ35" s="29" t="s">
        <v>118</v>
      </c>
      <c r="AR35" s="27" t="s">
        <v>119</v>
      </c>
      <c r="AS35" s="31" t="s">
        <v>120</v>
      </c>
      <c r="AT35" s="108" t="s">
        <v>29</v>
      </c>
      <c r="AU35" s="108" t="s">
        <v>47</v>
      </c>
    </row>
    <row r="36" spans="1:47" ht="14.25">
      <c r="A36" s="300"/>
      <c r="B36" s="300"/>
      <c r="C36" s="107" t="s">
        <v>394</v>
      </c>
      <c r="D36" s="104"/>
      <c r="F36" s="103" t="s">
        <v>205</v>
      </c>
      <c r="G36" s="103"/>
      <c r="H36" s="103"/>
      <c r="I36" s="103"/>
      <c r="J36" s="103"/>
      <c r="K36" s="103"/>
      <c r="L36" s="103"/>
      <c r="M36" s="103"/>
      <c r="N36" s="103"/>
      <c r="O36" s="103"/>
      <c r="P36" s="151"/>
      <c r="Q36" s="35">
        <f t="shared" ref="Q36:Q54" si="11">SUM(G36:P36)</f>
        <v>0</v>
      </c>
      <c r="S36" s="103"/>
      <c r="T36" s="34"/>
      <c r="V36" s="103"/>
      <c r="W36" s="34"/>
      <c r="X36" s="34"/>
      <c r="Y36" s="34"/>
      <c r="Z36" s="34"/>
      <c r="AA36" s="34"/>
      <c r="AB36" s="34"/>
      <c r="AC36" s="34"/>
      <c r="AD36" s="34"/>
      <c r="AE36" s="34"/>
      <c r="AF36" s="34"/>
      <c r="AG36" s="35">
        <f t="shared" ref="AG36:AG55" si="12">SUM(W36:AF36)</f>
        <v>0</v>
      </c>
      <c r="AI36" s="103"/>
      <c r="AJ36" s="34"/>
      <c r="AK36" s="34"/>
      <c r="AL36" s="34"/>
      <c r="AM36" s="34"/>
      <c r="AN36" s="34"/>
      <c r="AO36" s="34"/>
      <c r="AP36" s="34"/>
      <c r="AQ36" s="34"/>
      <c r="AR36" s="34"/>
      <c r="AS36" s="34"/>
      <c r="AT36" s="35">
        <f t="shared" ref="AT36:AT55" si="13">SUM(AJ36:AS36)</f>
        <v>0</v>
      </c>
      <c r="AU36" s="103"/>
    </row>
    <row r="37" spans="1:47" ht="14.25">
      <c r="A37" s="300"/>
      <c r="B37" s="300"/>
      <c r="C37" s="105" t="s">
        <v>223</v>
      </c>
      <c r="D37" s="104"/>
      <c r="F37" s="103" t="s">
        <v>105</v>
      </c>
      <c r="G37" s="35">
        <f>G34</f>
        <v>0</v>
      </c>
      <c r="H37" s="35">
        <f t="shared" ref="H37:P37" si="14">H34</f>
        <v>0</v>
      </c>
      <c r="I37" s="35">
        <f t="shared" si="14"/>
        <v>0</v>
      </c>
      <c r="J37" s="35">
        <f t="shared" si="14"/>
        <v>0</v>
      </c>
      <c r="K37" s="35">
        <f t="shared" si="14"/>
        <v>0</v>
      </c>
      <c r="L37" s="35">
        <f t="shared" si="14"/>
        <v>0</v>
      </c>
      <c r="M37" s="35">
        <f t="shared" si="14"/>
        <v>0</v>
      </c>
      <c r="N37" s="35">
        <f t="shared" si="14"/>
        <v>0</v>
      </c>
      <c r="O37" s="35">
        <f t="shared" si="14"/>
        <v>0</v>
      </c>
      <c r="P37" s="35">
        <f t="shared" si="14"/>
        <v>0</v>
      </c>
      <c r="Q37" s="35">
        <f t="shared" si="11"/>
        <v>0</v>
      </c>
      <c r="S37" s="103" t="str">
        <f ca="1">$X$12</f>
        <v>-</v>
      </c>
      <c r="T37" s="34"/>
      <c r="V37" s="103" t="str">
        <f ca="1">$X$12</f>
        <v>-</v>
      </c>
      <c r="W37" s="35">
        <f t="shared" ref="W37:AF37" si="15">W34</f>
        <v>0</v>
      </c>
      <c r="X37" s="35">
        <f t="shared" si="15"/>
        <v>0</v>
      </c>
      <c r="Y37" s="35">
        <f t="shared" si="15"/>
        <v>0</v>
      </c>
      <c r="Z37" s="35">
        <f t="shared" si="15"/>
        <v>0</v>
      </c>
      <c r="AA37" s="35">
        <f t="shared" si="15"/>
        <v>0</v>
      </c>
      <c r="AB37" s="35">
        <f t="shared" si="15"/>
        <v>0</v>
      </c>
      <c r="AC37" s="35">
        <f t="shared" si="15"/>
        <v>0</v>
      </c>
      <c r="AD37" s="35">
        <f t="shared" si="15"/>
        <v>0</v>
      </c>
      <c r="AE37" s="35">
        <f t="shared" si="15"/>
        <v>0</v>
      </c>
      <c r="AF37" s="35">
        <f t="shared" si="15"/>
        <v>0</v>
      </c>
      <c r="AG37" s="35">
        <f t="shared" si="12"/>
        <v>0</v>
      </c>
      <c r="AI37" s="103" t="str">
        <f ca="1">$X$12</f>
        <v>-</v>
      </c>
      <c r="AJ37" s="35">
        <f t="shared" ref="AJ37:AS37" si="16">AJ34</f>
        <v>0</v>
      </c>
      <c r="AK37" s="35">
        <f t="shared" si="16"/>
        <v>0</v>
      </c>
      <c r="AL37" s="35">
        <f t="shared" si="16"/>
        <v>0</v>
      </c>
      <c r="AM37" s="35">
        <f t="shared" si="16"/>
        <v>0</v>
      </c>
      <c r="AN37" s="35">
        <f t="shared" si="16"/>
        <v>0</v>
      </c>
      <c r="AO37" s="35">
        <f t="shared" si="16"/>
        <v>0</v>
      </c>
      <c r="AP37" s="35">
        <f t="shared" si="16"/>
        <v>0</v>
      </c>
      <c r="AQ37" s="35">
        <f t="shared" si="16"/>
        <v>0</v>
      </c>
      <c r="AR37" s="35">
        <f t="shared" si="16"/>
        <v>0</v>
      </c>
      <c r="AS37" s="35">
        <f t="shared" si="16"/>
        <v>0</v>
      </c>
      <c r="AT37" s="35">
        <f t="shared" si="13"/>
        <v>0</v>
      </c>
      <c r="AU37" s="103" t="str">
        <f>IF(ABS(AG37-AT37)&lt;0.01,"OK","Error")</f>
        <v>OK</v>
      </c>
    </row>
    <row r="38" spans="1:47" ht="14.25">
      <c r="A38" s="300"/>
      <c r="B38" s="300"/>
      <c r="C38" s="302" t="s">
        <v>115</v>
      </c>
      <c r="D38" s="104" t="s">
        <v>206</v>
      </c>
      <c r="F38" s="103" t="s">
        <v>105</v>
      </c>
      <c r="G38" s="150"/>
      <c r="H38" s="151"/>
      <c r="I38" s="151"/>
      <c r="J38" s="151"/>
      <c r="K38" s="151"/>
      <c r="L38" s="151"/>
      <c r="M38" s="151"/>
      <c r="N38" s="151"/>
      <c r="O38" s="151"/>
      <c r="P38" s="151"/>
      <c r="Q38" s="35">
        <f t="shared" si="11"/>
        <v>0</v>
      </c>
      <c r="S38" s="103" t="str">
        <f t="shared" ref="S38:S55" ca="1" si="17">$X$12</f>
        <v>-</v>
      </c>
      <c r="T38" s="106"/>
      <c r="V38" s="103" t="str">
        <f t="shared" ref="V38:V55" ca="1" si="18">$X$12</f>
        <v>-</v>
      </c>
      <c r="W38" s="150"/>
      <c r="X38" s="151"/>
      <c r="Y38" s="151"/>
      <c r="Z38" s="151"/>
      <c r="AA38" s="151"/>
      <c r="AB38" s="151"/>
      <c r="AC38" s="151"/>
      <c r="AD38" s="151"/>
      <c r="AE38" s="151"/>
      <c r="AF38" s="151"/>
      <c r="AG38" s="35">
        <f t="shared" si="12"/>
        <v>0</v>
      </c>
      <c r="AI38" s="103" t="str">
        <f t="shared" ref="AI38:AI55" ca="1" si="19">$X$12</f>
        <v>-</v>
      </c>
      <c r="AJ38" s="150"/>
      <c r="AK38" s="151"/>
      <c r="AL38" s="151"/>
      <c r="AM38" s="151"/>
      <c r="AN38" s="151"/>
      <c r="AO38" s="151"/>
      <c r="AP38" s="151"/>
      <c r="AQ38" s="151"/>
      <c r="AR38" s="151"/>
      <c r="AS38" s="151"/>
      <c r="AT38" s="35">
        <f t="shared" si="13"/>
        <v>0</v>
      </c>
      <c r="AU38" s="103" t="str">
        <f t="shared" ref="AU38:AU55" si="20">IF(ABS(AG38-AT38)&lt;0.01,"OK","Error")</f>
        <v>OK</v>
      </c>
    </row>
    <row r="39" spans="1:47" ht="14.25">
      <c r="A39" s="300"/>
      <c r="B39" s="300"/>
      <c r="C39" s="302"/>
      <c r="D39" s="104" t="s">
        <v>207</v>
      </c>
      <c r="F39" s="103" t="s">
        <v>105</v>
      </c>
      <c r="G39" s="150"/>
      <c r="H39" s="151"/>
      <c r="I39" s="151"/>
      <c r="J39" s="151"/>
      <c r="K39" s="151"/>
      <c r="L39" s="151"/>
      <c r="M39" s="151"/>
      <c r="N39" s="151"/>
      <c r="O39" s="151"/>
      <c r="P39" s="151"/>
      <c r="Q39" s="35">
        <f t="shared" si="11"/>
        <v>0</v>
      </c>
      <c r="S39" s="103" t="str">
        <f t="shared" ca="1" si="17"/>
        <v>-</v>
      </c>
      <c r="T39" s="106"/>
      <c r="V39" s="103" t="str">
        <f t="shared" ca="1" si="18"/>
        <v>-</v>
      </c>
      <c r="W39" s="150"/>
      <c r="X39" s="151"/>
      <c r="Y39" s="151"/>
      <c r="Z39" s="151"/>
      <c r="AA39" s="151"/>
      <c r="AB39" s="151"/>
      <c r="AC39" s="151"/>
      <c r="AD39" s="151"/>
      <c r="AE39" s="151"/>
      <c r="AF39" s="151"/>
      <c r="AG39" s="35">
        <f t="shared" si="12"/>
        <v>0</v>
      </c>
      <c r="AI39" s="103" t="str">
        <f t="shared" ca="1" si="19"/>
        <v>-</v>
      </c>
      <c r="AJ39" s="150"/>
      <c r="AK39" s="151"/>
      <c r="AL39" s="151"/>
      <c r="AM39" s="151"/>
      <c r="AN39" s="151"/>
      <c r="AO39" s="151"/>
      <c r="AP39" s="151"/>
      <c r="AQ39" s="151"/>
      <c r="AR39" s="151"/>
      <c r="AS39" s="151"/>
      <c r="AT39" s="35">
        <f t="shared" si="13"/>
        <v>0</v>
      </c>
      <c r="AU39" s="103" t="str">
        <f t="shared" si="20"/>
        <v>OK</v>
      </c>
    </row>
    <row r="40" spans="1:47" ht="14.25">
      <c r="A40" s="300"/>
      <c r="B40" s="300"/>
      <c r="C40" s="302"/>
      <c r="D40" s="104" t="s">
        <v>3</v>
      </c>
      <c r="F40" s="103" t="s">
        <v>105</v>
      </c>
      <c r="G40" s="150"/>
      <c r="H40" s="151"/>
      <c r="I40" s="151"/>
      <c r="J40" s="151"/>
      <c r="K40" s="151"/>
      <c r="L40" s="151"/>
      <c r="M40" s="151"/>
      <c r="N40" s="151"/>
      <c r="O40" s="151"/>
      <c r="P40" s="151"/>
      <c r="Q40" s="35">
        <f t="shared" si="11"/>
        <v>0</v>
      </c>
      <c r="S40" s="103" t="str">
        <f t="shared" ca="1" si="17"/>
        <v>-</v>
      </c>
      <c r="T40" s="34"/>
      <c r="V40" s="103" t="str">
        <f t="shared" ca="1" si="18"/>
        <v>-</v>
      </c>
      <c r="W40" s="150"/>
      <c r="X40" s="151"/>
      <c r="Y40" s="151"/>
      <c r="Z40" s="151"/>
      <c r="AA40" s="151"/>
      <c r="AB40" s="151"/>
      <c r="AC40" s="151"/>
      <c r="AD40" s="151"/>
      <c r="AE40" s="151"/>
      <c r="AF40" s="151"/>
      <c r="AG40" s="35">
        <f t="shared" si="12"/>
        <v>0</v>
      </c>
      <c r="AI40" s="103" t="str">
        <f t="shared" ca="1" si="19"/>
        <v>-</v>
      </c>
      <c r="AJ40" s="150"/>
      <c r="AK40" s="151"/>
      <c r="AL40" s="151"/>
      <c r="AM40" s="151"/>
      <c r="AN40" s="151"/>
      <c r="AO40" s="151"/>
      <c r="AP40" s="151"/>
      <c r="AQ40" s="151"/>
      <c r="AR40" s="151"/>
      <c r="AS40" s="151"/>
      <c r="AT40" s="35">
        <f t="shared" si="13"/>
        <v>0</v>
      </c>
      <c r="AU40" s="103" t="str">
        <f t="shared" si="20"/>
        <v>OK</v>
      </c>
    </row>
    <row r="41" spans="1:47" ht="14.25">
      <c r="A41" s="300"/>
      <c r="B41" s="300"/>
      <c r="C41" s="302"/>
      <c r="D41" s="104" t="s">
        <v>114</v>
      </c>
      <c r="F41" s="103" t="s">
        <v>105</v>
      </c>
      <c r="G41" s="150"/>
      <c r="H41" s="151"/>
      <c r="I41" s="151"/>
      <c r="J41" s="151"/>
      <c r="K41" s="151"/>
      <c r="L41" s="151"/>
      <c r="M41" s="151"/>
      <c r="N41" s="151"/>
      <c r="O41" s="151"/>
      <c r="P41" s="151"/>
      <c r="Q41" s="35">
        <f t="shared" si="11"/>
        <v>0</v>
      </c>
      <c r="S41" s="103" t="str">
        <f t="shared" ca="1" si="17"/>
        <v>-</v>
      </c>
      <c r="T41" s="106"/>
      <c r="V41" s="103" t="str">
        <f t="shared" ca="1" si="18"/>
        <v>-</v>
      </c>
      <c r="W41" s="150"/>
      <c r="X41" s="151"/>
      <c r="Y41" s="151"/>
      <c r="Z41" s="151"/>
      <c r="AA41" s="151"/>
      <c r="AB41" s="151"/>
      <c r="AC41" s="151"/>
      <c r="AD41" s="151"/>
      <c r="AE41" s="151"/>
      <c r="AF41" s="151"/>
      <c r="AG41" s="35">
        <f t="shared" si="12"/>
        <v>0</v>
      </c>
      <c r="AI41" s="103" t="str">
        <f t="shared" ca="1" si="19"/>
        <v>-</v>
      </c>
      <c r="AJ41" s="150"/>
      <c r="AK41" s="151"/>
      <c r="AL41" s="151"/>
      <c r="AM41" s="151"/>
      <c r="AN41" s="151"/>
      <c r="AO41" s="151"/>
      <c r="AP41" s="151"/>
      <c r="AQ41" s="151"/>
      <c r="AR41" s="151"/>
      <c r="AS41" s="151"/>
      <c r="AT41" s="35">
        <f t="shared" si="13"/>
        <v>0</v>
      </c>
      <c r="AU41" s="103" t="str">
        <f t="shared" si="20"/>
        <v>OK</v>
      </c>
    </row>
    <row r="42" spans="1:47" ht="14.25">
      <c r="A42" s="300"/>
      <c r="B42" s="300"/>
      <c r="C42" s="302"/>
      <c r="D42" s="104" t="s">
        <v>104</v>
      </c>
      <c r="F42" s="103" t="s">
        <v>105</v>
      </c>
      <c r="G42" s="34"/>
      <c r="H42" s="34"/>
      <c r="I42" s="34"/>
      <c r="J42" s="34"/>
      <c r="K42" s="34"/>
      <c r="L42" s="34"/>
      <c r="M42" s="34"/>
      <c r="N42" s="34"/>
      <c r="O42" s="34"/>
      <c r="P42" s="34"/>
      <c r="Q42" s="35">
        <f t="shared" si="11"/>
        <v>0</v>
      </c>
      <c r="S42" s="103" t="str">
        <f t="shared" ca="1" si="17"/>
        <v>-</v>
      </c>
      <c r="T42" s="34"/>
      <c r="V42" s="103" t="str">
        <f t="shared" ca="1" si="18"/>
        <v>-</v>
      </c>
      <c r="W42" s="34"/>
      <c r="X42" s="34"/>
      <c r="Y42" s="34"/>
      <c r="Z42" s="34"/>
      <c r="AA42" s="34"/>
      <c r="AB42" s="34"/>
      <c r="AC42" s="34"/>
      <c r="AD42" s="34"/>
      <c r="AE42" s="34"/>
      <c r="AF42" s="34"/>
      <c r="AG42" s="35">
        <f t="shared" si="12"/>
        <v>0</v>
      </c>
      <c r="AI42" s="103" t="str">
        <f t="shared" ca="1" si="19"/>
        <v>-</v>
      </c>
      <c r="AJ42" s="34"/>
      <c r="AK42" s="34"/>
      <c r="AL42" s="34"/>
      <c r="AM42" s="34"/>
      <c r="AN42" s="34"/>
      <c r="AO42" s="34"/>
      <c r="AP42" s="34"/>
      <c r="AQ42" s="34"/>
      <c r="AR42" s="34"/>
      <c r="AS42" s="34"/>
      <c r="AT42" s="35">
        <f t="shared" si="13"/>
        <v>0</v>
      </c>
      <c r="AU42" s="103" t="str">
        <f t="shared" si="20"/>
        <v>OK</v>
      </c>
    </row>
    <row r="43" spans="1:47" ht="14.25">
      <c r="A43" s="300"/>
      <c r="B43" s="300"/>
      <c r="C43" s="302"/>
      <c r="D43" s="104" t="s">
        <v>113</v>
      </c>
      <c r="F43" s="103" t="s">
        <v>105</v>
      </c>
      <c r="G43" s="150"/>
      <c r="H43" s="151"/>
      <c r="I43" s="151"/>
      <c r="J43" s="151"/>
      <c r="K43" s="151"/>
      <c r="L43" s="151"/>
      <c r="M43" s="151"/>
      <c r="N43" s="151"/>
      <c r="O43" s="151"/>
      <c r="P43" s="151"/>
      <c r="Q43" s="35">
        <f t="shared" si="11"/>
        <v>0</v>
      </c>
      <c r="S43" s="103" t="str">
        <f t="shared" ca="1" si="17"/>
        <v>-</v>
      </c>
      <c r="T43" s="106"/>
      <c r="V43" s="103" t="str">
        <f t="shared" ca="1" si="18"/>
        <v>-</v>
      </c>
      <c r="W43" s="150"/>
      <c r="X43" s="151"/>
      <c r="Y43" s="151"/>
      <c r="Z43" s="151"/>
      <c r="AA43" s="151"/>
      <c r="AB43" s="151"/>
      <c r="AC43" s="151"/>
      <c r="AD43" s="151"/>
      <c r="AE43" s="151"/>
      <c r="AF43" s="151"/>
      <c r="AG43" s="35">
        <f t="shared" si="12"/>
        <v>0</v>
      </c>
      <c r="AI43" s="103" t="str">
        <f t="shared" ca="1" si="19"/>
        <v>-</v>
      </c>
      <c r="AJ43" s="150"/>
      <c r="AK43" s="151"/>
      <c r="AL43" s="151"/>
      <c r="AM43" s="151"/>
      <c r="AN43" s="151"/>
      <c r="AO43" s="151"/>
      <c r="AP43" s="151"/>
      <c r="AQ43" s="151"/>
      <c r="AR43" s="151"/>
      <c r="AS43" s="151"/>
      <c r="AT43" s="35">
        <f t="shared" si="13"/>
        <v>0</v>
      </c>
      <c r="AU43" s="103" t="str">
        <f t="shared" si="20"/>
        <v>OK</v>
      </c>
    </row>
    <row r="44" spans="1:47" ht="14.25">
      <c r="A44" s="300"/>
      <c r="B44" s="300"/>
      <c r="C44" s="302"/>
      <c r="D44" s="104" t="s">
        <v>389</v>
      </c>
      <c r="F44" s="103" t="s">
        <v>105</v>
      </c>
      <c r="G44" s="150"/>
      <c r="H44" s="151"/>
      <c r="I44" s="151"/>
      <c r="J44" s="151"/>
      <c r="K44" s="151"/>
      <c r="L44" s="151"/>
      <c r="M44" s="151"/>
      <c r="N44" s="151"/>
      <c r="O44" s="151"/>
      <c r="P44" s="151"/>
      <c r="Q44" s="35">
        <f t="shared" si="11"/>
        <v>0</v>
      </c>
      <c r="S44" s="103" t="str">
        <f t="shared" ca="1" si="17"/>
        <v>-</v>
      </c>
      <c r="T44" s="106"/>
      <c r="V44" s="103" t="str">
        <f t="shared" ca="1" si="18"/>
        <v>-</v>
      </c>
      <c r="W44" s="150"/>
      <c r="X44" s="151"/>
      <c r="Y44" s="151"/>
      <c r="Z44" s="151"/>
      <c r="AA44" s="151"/>
      <c r="AB44" s="151"/>
      <c r="AC44" s="151"/>
      <c r="AD44" s="151"/>
      <c r="AE44" s="151"/>
      <c r="AF44" s="151"/>
      <c r="AG44" s="35">
        <f t="shared" si="12"/>
        <v>0</v>
      </c>
      <c r="AI44" s="103" t="str">
        <f t="shared" ca="1" si="19"/>
        <v>-</v>
      </c>
      <c r="AJ44" s="150"/>
      <c r="AK44" s="151"/>
      <c r="AL44" s="151"/>
      <c r="AM44" s="151"/>
      <c r="AN44" s="151"/>
      <c r="AO44" s="151"/>
      <c r="AP44" s="151"/>
      <c r="AQ44" s="151"/>
      <c r="AR44" s="151"/>
      <c r="AS44" s="151"/>
      <c r="AT44" s="35">
        <f t="shared" si="13"/>
        <v>0</v>
      </c>
      <c r="AU44" s="103" t="str">
        <f t="shared" si="20"/>
        <v>OK</v>
      </c>
    </row>
    <row r="45" spans="1:47" ht="14.25">
      <c r="A45" s="300"/>
      <c r="B45" s="300"/>
      <c r="C45" s="302"/>
      <c r="D45" s="104" t="s">
        <v>112</v>
      </c>
      <c r="F45" s="103" t="s">
        <v>105</v>
      </c>
      <c r="G45" s="150"/>
      <c r="H45" s="151"/>
      <c r="I45" s="151"/>
      <c r="J45" s="151"/>
      <c r="K45" s="151"/>
      <c r="L45" s="151"/>
      <c r="M45" s="151"/>
      <c r="N45" s="151"/>
      <c r="O45" s="151"/>
      <c r="P45" s="151"/>
      <c r="Q45" s="35">
        <f t="shared" si="11"/>
        <v>0</v>
      </c>
      <c r="S45" s="103" t="str">
        <f t="shared" ca="1" si="17"/>
        <v>-</v>
      </c>
      <c r="T45" s="106"/>
      <c r="V45" s="103" t="str">
        <f t="shared" ca="1" si="18"/>
        <v>-</v>
      </c>
      <c r="W45" s="150"/>
      <c r="X45" s="151"/>
      <c r="Y45" s="151"/>
      <c r="Z45" s="151"/>
      <c r="AA45" s="151"/>
      <c r="AB45" s="151"/>
      <c r="AC45" s="151"/>
      <c r="AD45" s="151"/>
      <c r="AE45" s="151"/>
      <c r="AF45" s="151"/>
      <c r="AG45" s="35">
        <f t="shared" si="12"/>
        <v>0</v>
      </c>
      <c r="AI45" s="103" t="str">
        <f t="shared" ca="1" si="19"/>
        <v>-</v>
      </c>
      <c r="AJ45" s="150"/>
      <c r="AK45" s="151"/>
      <c r="AL45" s="151"/>
      <c r="AM45" s="151"/>
      <c r="AN45" s="151"/>
      <c r="AO45" s="151"/>
      <c r="AP45" s="151"/>
      <c r="AQ45" s="151"/>
      <c r="AR45" s="151"/>
      <c r="AS45" s="151"/>
      <c r="AT45" s="35">
        <f t="shared" si="13"/>
        <v>0</v>
      </c>
      <c r="AU45" s="103" t="str">
        <f t="shared" si="20"/>
        <v>OK</v>
      </c>
    </row>
    <row r="46" spans="1:47" ht="14.25">
      <c r="A46" s="300"/>
      <c r="B46" s="300"/>
      <c r="C46" s="302"/>
      <c r="D46" s="104" t="s">
        <v>111</v>
      </c>
      <c r="F46" s="103" t="s">
        <v>105</v>
      </c>
      <c r="G46" s="150"/>
      <c r="H46" s="151"/>
      <c r="I46" s="151"/>
      <c r="J46" s="151"/>
      <c r="K46" s="151"/>
      <c r="L46" s="151"/>
      <c r="M46" s="151"/>
      <c r="N46" s="151"/>
      <c r="O46" s="151"/>
      <c r="P46" s="151"/>
      <c r="Q46" s="35">
        <f t="shared" si="11"/>
        <v>0</v>
      </c>
      <c r="S46" s="103" t="str">
        <f t="shared" ca="1" si="17"/>
        <v>-</v>
      </c>
      <c r="T46" s="106"/>
      <c r="V46" s="103" t="str">
        <f t="shared" ca="1" si="18"/>
        <v>-</v>
      </c>
      <c r="W46" s="150"/>
      <c r="X46" s="151"/>
      <c r="Y46" s="151"/>
      <c r="Z46" s="151"/>
      <c r="AA46" s="151"/>
      <c r="AB46" s="151"/>
      <c r="AC46" s="151"/>
      <c r="AD46" s="151"/>
      <c r="AE46" s="151"/>
      <c r="AF46" s="151"/>
      <c r="AG46" s="35">
        <f t="shared" si="12"/>
        <v>0</v>
      </c>
      <c r="AI46" s="103" t="str">
        <f t="shared" ca="1" si="19"/>
        <v>-</v>
      </c>
      <c r="AJ46" s="150"/>
      <c r="AK46" s="151"/>
      <c r="AL46" s="151"/>
      <c r="AM46" s="151"/>
      <c r="AN46" s="151"/>
      <c r="AO46" s="151"/>
      <c r="AP46" s="151"/>
      <c r="AQ46" s="151"/>
      <c r="AR46" s="151"/>
      <c r="AS46" s="151"/>
      <c r="AT46" s="35">
        <f t="shared" si="13"/>
        <v>0</v>
      </c>
      <c r="AU46" s="103" t="str">
        <f t="shared" si="20"/>
        <v>OK</v>
      </c>
    </row>
    <row r="47" spans="1:47" ht="14.25">
      <c r="A47" s="300"/>
      <c r="B47" s="300"/>
      <c r="C47" s="302"/>
      <c r="D47" s="104" t="s">
        <v>390</v>
      </c>
      <c r="F47" s="103" t="s">
        <v>105</v>
      </c>
      <c r="G47" s="150"/>
      <c r="H47" s="151"/>
      <c r="I47" s="151"/>
      <c r="J47" s="151"/>
      <c r="K47" s="151"/>
      <c r="L47" s="151"/>
      <c r="M47" s="151"/>
      <c r="N47" s="151"/>
      <c r="O47" s="151"/>
      <c r="P47" s="151"/>
      <c r="Q47" s="35">
        <f t="shared" si="11"/>
        <v>0</v>
      </c>
      <c r="S47" s="103" t="str">
        <f t="shared" ca="1" si="17"/>
        <v>-</v>
      </c>
      <c r="T47" s="106"/>
      <c r="V47" s="103" t="str">
        <f t="shared" ca="1" si="18"/>
        <v>-</v>
      </c>
      <c r="W47" s="150"/>
      <c r="X47" s="151"/>
      <c r="Y47" s="151"/>
      <c r="Z47" s="151"/>
      <c r="AA47" s="151"/>
      <c r="AB47" s="151"/>
      <c r="AC47" s="151"/>
      <c r="AD47" s="151"/>
      <c r="AE47" s="151"/>
      <c r="AF47" s="151"/>
      <c r="AG47" s="35">
        <f t="shared" si="12"/>
        <v>0</v>
      </c>
      <c r="AI47" s="103" t="str">
        <f t="shared" ca="1" si="19"/>
        <v>-</v>
      </c>
      <c r="AJ47" s="150"/>
      <c r="AK47" s="151"/>
      <c r="AL47" s="151"/>
      <c r="AM47" s="151"/>
      <c r="AN47" s="151"/>
      <c r="AO47" s="151"/>
      <c r="AP47" s="151"/>
      <c r="AQ47" s="151"/>
      <c r="AR47" s="151"/>
      <c r="AS47" s="151"/>
      <c r="AT47" s="35">
        <f t="shared" si="13"/>
        <v>0</v>
      </c>
      <c r="AU47" s="103" t="str">
        <f t="shared" si="20"/>
        <v>OK</v>
      </c>
    </row>
    <row r="48" spans="1:47" ht="14.25">
      <c r="A48" s="300"/>
      <c r="B48" s="300"/>
      <c r="C48" s="302"/>
      <c r="D48" s="104" t="s">
        <v>110</v>
      </c>
      <c r="F48" s="103" t="s">
        <v>105</v>
      </c>
      <c r="G48" s="150"/>
      <c r="H48" s="151"/>
      <c r="I48" s="151"/>
      <c r="J48" s="151"/>
      <c r="K48" s="151"/>
      <c r="L48" s="151"/>
      <c r="M48" s="151"/>
      <c r="N48" s="151"/>
      <c r="O48" s="151"/>
      <c r="P48" s="151"/>
      <c r="Q48" s="35">
        <f t="shared" si="11"/>
        <v>0</v>
      </c>
      <c r="S48" s="103" t="str">
        <f t="shared" ca="1" si="17"/>
        <v>-</v>
      </c>
      <c r="T48" s="106"/>
      <c r="V48" s="103" t="str">
        <f t="shared" ca="1" si="18"/>
        <v>-</v>
      </c>
      <c r="W48" s="150"/>
      <c r="X48" s="151"/>
      <c r="Y48" s="151"/>
      <c r="Z48" s="151"/>
      <c r="AA48" s="151"/>
      <c r="AB48" s="151"/>
      <c r="AC48" s="151"/>
      <c r="AD48" s="151"/>
      <c r="AE48" s="151"/>
      <c r="AF48" s="151"/>
      <c r="AG48" s="35">
        <f t="shared" si="12"/>
        <v>0</v>
      </c>
      <c r="AI48" s="103" t="str">
        <f t="shared" ca="1" si="19"/>
        <v>-</v>
      </c>
      <c r="AJ48" s="150"/>
      <c r="AK48" s="151"/>
      <c r="AL48" s="151"/>
      <c r="AM48" s="151"/>
      <c r="AN48" s="151"/>
      <c r="AO48" s="151"/>
      <c r="AP48" s="151"/>
      <c r="AQ48" s="151"/>
      <c r="AR48" s="151"/>
      <c r="AS48" s="151"/>
      <c r="AT48" s="35">
        <f t="shared" si="13"/>
        <v>0</v>
      </c>
      <c r="AU48" s="103" t="str">
        <f t="shared" si="20"/>
        <v>OK</v>
      </c>
    </row>
    <row r="49" spans="1:47" ht="14.25">
      <c r="A49" s="300"/>
      <c r="B49" s="300"/>
      <c r="C49" s="302"/>
      <c r="D49" s="104" t="str">
        <f>D28</f>
        <v>Indirect Intervention</v>
      </c>
      <c r="F49" s="103" t="s">
        <v>105</v>
      </c>
      <c r="G49" s="150"/>
      <c r="H49" s="151"/>
      <c r="I49" s="151"/>
      <c r="J49" s="151"/>
      <c r="K49" s="151"/>
      <c r="L49" s="151"/>
      <c r="M49" s="151"/>
      <c r="N49" s="151"/>
      <c r="O49" s="151"/>
      <c r="P49" s="151"/>
      <c r="Q49" s="35">
        <f t="shared" si="11"/>
        <v>0</v>
      </c>
      <c r="S49" s="103" t="str">
        <f t="shared" ca="1" si="17"/>
        <v>-</v>
      </c>
      <c r="T49" s="106"/>
      <c r="V49" s="103" t="str">
        <f t="shared" ca="1" si="18"/>
        <v>-</v>
      </c>
      <c r="W49" s="150"/>
      <c r="X49" s="151"/>
      <c r="Y49" s="151"/>
      <c r="Z49" s="151"/>
      <c r="AA49" s="151"/>
      <c r="AB49" s="151"/>
      <c r="AC49" s="151"/>
      <c r="AD49" s="151"/>
      <c r="AE49" s="151"/>
      <c r="AF49" s="151"/>
      <c r="AG49" s="35">
        <f t="shared" si="12"/>
        <v>0</v>
      </c>
      <c r="AI49" s="103" t="str">
        <f t="shared" ca="1" si="19"/>
        <v>-</v>
      </c>
      <c r="AJ49" s="150"/>
      <c r="AK49" s="151"/>
      <c r="AL49" s="151"/>
      <c r="AM49" s="151"/>
      <c r="AN49" s="151"/>
      <c r="AO49" s="151"/>
      <c r="AP49" s="151"/>
      <c r="AQ49" s="151"/>
      <c r="AR49" s="151"/>
      <c r="AS49" s="151"/>
      <c r="AT49" s="35">
        <f t="shared" si="13"/>
        <v>0</v>
      </c>
      <c r="AU49" s="103" t="str">
        <f t="shared" si="20"/>
        <v>OK</v>
      </c>
    </row>
    <row r="50" spans="1:47" ht="14.25">
      <c r="A50" s="300"/>
      <c r="B50" s="300"/>
      <c r="C50" s="302"/>
      <c r="D50" s="104" t="s">
        <v>109</v>
      </c>
      <c r="F50" s="103" t="s">
        <v>105</v>
      </c>
      <c r="G50" s="34"/>
      <c r="H50" s="34"/>
      <c r="I50" s="34"/>
      <c r="J50" s="34"/>
      <c r="K50" s="34"/>
      <c r="L50" s="34"/>
      <c r="M50" s="34"/>
      <c r="N50" s="34"/>
      <c r="O50" s="34"/>
      <c r="P50" s="34"/>
      <c r="Q50" s="35">
        <f t="shared" si="11"/>
        <v>0</v>
      </c>
      <c r="S50" s="103" t="str">
        <f t="shared" ca="1" si="17"/>
        <v>-</v>
      </c>
      <c r="T50" s="34"/>
      <c r="V50" s="103" t="str">
        <f t="shared" ca="1" si="18"/>
        <v>-</v>
      </c>
      <c r="W50" s="34"/>
      <c r="X50" s="34"/>
      <c r="Y50" s="34"/>
      <c r="Z50" s="34"/>
      <c r="AA50" s="34"/>
      <c r="AB50" s="34"/>
      <c r="AC50" s="34"/>
      <c r="AD50" s="34"/>
      <c r="AE50" s="34"/>
      <c r="AF50" s="34"/>
      <c r="AG50" s="35">
        <f t="shared" si="12"/>
        <v>0</v>
      </c>
      <c r="AI50" s="103" t="str">
        <f t="shared" ca="1" si="19"/>
        <v>-</v>
      </c>
      <c r="AJ50" s="34"/>
      <c r="AK50" s="34"/>
      <c r="AL50" s="34"/>
      <c r="AM50" s="34"/>
      <c r="AN50" s="34"/>
      <c r="AO50" s="34"/>
      <c r="AP50" s="34"/>
      <c r="AQ50" s="34"/>
      <c r="AR50" s="34"/>
      <c r="AS50" s="34"/>
      <c r="AT50" s="35">
        <f t="shared" si="13"/>
        <v>0</v>
      </c>
      <c r="AU50" s="103" t="str">
        <f t="shared" si="20"/>
        <v>OK</v>
      </c>
    </row>
    <row r="51" spans="1:47" ht="14.25">
      <c r="A51" s="300"/>
      <c r="B51" s="300"/>
      <c r="C51" s="302"/>
      <c r="D51" s="104" t="s">
        <v>108</v>
      </c>
      <c r="F51" s="103" t="s">
        <v>105</v>
      </c>
      <c r="G51" s="34"/>
      <c r="H51" s="34"/>
      <c r="I51" s="34"/>
      <c r="J51" s="34"/>
      <c r="K51" s="34"/>
      <c r="L51" s="34"/>
      <c r="M51" s="34"/>
      <c r="N51" s="34"/>
      <c r="O51" s="34"/>
      <c r="P51" s="34"/>
      <c r="Q51" s="35">
        <f t="shared" si="11"/>
        <v>0</v>
      </c>
      <c r="S51" s="103" t="str">
        <f t="shared" ca="1" si="17"/>
        <v>-</v>
      </c>
      <c r="T51" s="34"/>
      <c r="V51" s="103" t="str">
        <f t="shared" ca="1" si="18"/>
        <v>-</v>
      </c>
      <c r="W51" s="34"/>
      <c r="X51" s="34"/>
      <c r="Y51" s="34"/>
      <c r="Z51" s="34"/>
      <c r="AA51" s="34"/>
      <c r="AB51" s="34"/>
      <c r="AC51" s="34"/>
      <c r="AD51" s="34"/>
      <c r="AE51" s="34"/>
      <c r="AF51" s="34"/>
      <c r="AG51" s="35">
        <f t="shared" si="12"/>
        <v>0</v>
      </c>
      <c r="AI51" s="103" t="str">
        <f t="shared" ca="1" si="19"/>
        <v>-</v>
      </c>
      <c r="AJ51" s="34"/>
      <c r="AK51" s="34"/>
      <c r="AL51" s="34"/>
      <c r="AM51" s="34"/>
      <c r="AN51" s="34"/>
      <c r="AO51" s="34"/>
      <c r="AP51" s="34"/>
      <c r="AQ51" s="34"/>
      <c r="AR51" s="34"/>
      <c r="AS51" s="34"/>
      <c r="AT51" s="35">
        <f t="shared" si="13"/>
        <v>0</v>
      </c>
      <c r="AU51" s="103" t="str">
        <f t="shared" si="20"/>
        <v>OK</v>
      </c>
    </row>
    <row r="52" spans="1:47" ht="14.25">
      <c r="A52" s="300"/>
      <c r="B52" s="300"/>
      <c r="C52" s="302"/>
      <c r="D52" s="104" t="s">
        <v>58</v>
      </c>
      <c r="F52" s="103" t="s">
        <v>105</v>
      </c>
      <c r="G52" s="34"/>
      <c r="H52" s="34"/>
      <c r="I52" s="34"/>
      <c r="J52" s="34"/>
      <c r="K52" s="34"/>
      <c r="L52" s="34"/>
      <c r="M52" s="34"/>
      <c r="N52" s="34"/>
      <c r="O52" s="34"/>
      <c r="P52" s="34"/>
      <c r="Q52" s="35">
        <f t="shared" si="11"/>
        <v>0</v>
      </c>
      <c r="S52" s="103" t="str">
        <f t="shared" ca="1" si="17"/>
        <v>-</v>
      </c>
      <c r="T52" s="34"/>
      <c r="V52" s="103" t="str">
        <f t="shared" ca="1" si="18"/>
        <v>-</v>
      </c>
      <c r="W52" s="34"/>
      <c r="X52" s="34"/>
      <c r="Y52" s="34"/>
      <c r="Z52" s="34"/>
      <c r="AA52" s="34"/>
      <c r="AB52" s="34"/>
      <c r="AC52" s="34"/>
      <c r="AD52" s="34"/>
      <c r="AE52" s="34"/>
      <c r="AF52" s="34"/>
      <c r="AG52" s="35">
        <f t="shared" si="12"/>
        <v>0</v>
      </c>
      <c r="AI52" s="103" t="str">
        <f t="shared" ca="1" si="19"/>
        <v>-</v>
      </c>
      <c r="AJ52" s="34"/>
      <c r="AK52" s="34"/>
      <c r="AL52" s="34"/>
      <c r="AM52" s="34"/>
      <c r="AN52" s="34"/>
      <c r="AO52" s="34"/>
      <c r="AP52" s="34"/>
      <c r="AQ52" s="34"/>
      <c r="AR52" s="34"/>
      <c r="AS52" s="34"/>
      <c r="AT52" s="35">
        <f t="shared" si="13"/>
        <v>0</v>
      </c>
      <c r="AU52" s="103" t="str">
        <f t="shared" si="20"/>
        <v>OK</v>
      </c>
    </row>
    <row r="53" spans="1:47" ht="14.25">
      <c r="A53" s="300"/>
      <c r="B53" s="300"/>
      <c r="C53" s="302"/>
      <c r="D53" s="104" t="s">
        <v>107</v>
      </c>
      <c r="F53" s="103" t="s">
        <v>105</v>
      </c>
      <c r="G53" s="34"/>
      <c r="H53" s="34"/>
      <c r="I53" s="34"/>
      <c r="J53" s="34"/>
      <c r="K53" s="34"/>
      <c r="L53" s="34"/>
      <c r="M53" s="34"/>
      <c r="N53" s="34"/>
      <c r="O53" s="34"/>
      <c r="P53" s="34"/>
      <c r="Q53" s="35">
        <f t="shared" si="11"/>
        <v>0</v>
      </c>
      <c r="S53" s="103" t="str">
        <f t="shared" ca="1" si="17"/>
        <v>-</v>
      </c>
      <c r="T53" s="34"/>
      <c r="V53" s="103" t="str">
        <f t="shared" ca="1" si="18"/>
        <v>-</v>
      </c>
      <c r="W53" s="34"/>
      <c r="X53" s="34"/>
      <c r="Y53" s="34"/>
      <c r="Z53" s="34"/>
      <c r="AA53" s="34"/>
      <c r="AB53" s="34"/>
      <c r="AC53" s="34"/>
      <c r="AD53" s="34"/>
      <c r="AE53" s="34"/>
      <c r="AF53" s="34"/>
      <c r="AG53" s="35">
        <f t="shared" si="12"/>
        <v>0</v>
      </c>
      <c r="AI53" s="103" t="str">
        <f t="shared" ca="1" si="19"/>
        <v>-</v>
      </c>
      <c r="AJ53" s="34"/>
      <c r="AK53" s="34"/>
      <c r="AL53" s="34"/>
      <c r="AM53" s="34"/>
      <c r="AN53" s="34"/>
      <c r="AO53" s="34"/>
      <c r="AP53" s="34"/>
      <c r="AQ53" s="34"/>
      <c r="AR53" s="34"/>
      <c r="AS53" s="34"/>
      <c r="AT53" s="35">
        <f t="shared" si="13"/>
        <v>0</v>
      </c>
      <c r="AU53" s="103" t="str">
        <f t="shared" si="20"/>
        <v>OK</v>
      </c>
    </row>
    <row r="54" spans="1:47" ht="14.25">
      <c r="A54" s="300"/>
      <c r="B54" s="300"/>
      <c r="C54" s="302"/>
      <c r="D54" s="104" t="s">
        <v>106</v>
      </c>
      <c r="F54" s="103" t="s">
        <v>105</v>
      </c>
      <c r="G54" s="150"/>
      <c r="H54" s="151"/>
      <c r="I54" s="151"/>
      <c r="J54" s="151"/>
      <c r="K54" s="151"/>
      <c r="L54" s="151"/>
      <c r="M54" s="151"/>
      <c r="N54" s="151"/>
      <c r="O54" s="151"/>
      <c r="P54" s="151"/>
      <c r="Q54" s="35">
        <f t="shared" si="11"/>
        <v>0</v>
      </c>
      <c r="S54" s="103" t="str">
        <f t="shared" ca="1" si="17"/>
        <v>-</v>
      </c>
      <c r="T54" s="106"/>
      <c r="V54" s="103" t="str">
        <f t="shared" ca="1" si="18"/>
        <v>-</v>
      </c>
      <c r="W54" s="150"/>
      <c r="X54" s="151"/>
      <c r="Y54" s="151"/>
      <c r="Z54" s="151"/>
      <c r="AA54" s="151"/>
      <c r="AB54" s="151"/>
      <c r="AC54" s="151"/>
      <c r="AD54" s="151"/>
      <c r="AE54" s="151"/>
      <c r="AF54" s="151"/>
      <c r="AG54" s="35">
        <f t="shared" si="12"/>
        <v>0</v>
      </c>
      <c r="AI54" s="103" t="str">
        <f t="shared" ca="1" si="19"/>
        <v>-</v>
      </c>
      <c r="AJ54" s="150"/>
      <c r="AK54" s="151"/>
      <c r="AL54" s="151"/>
      <c r="AM54" s="151"/>
      <c r="AN54" s="151"/>
      <c r="AO54" s="151"/>
      <c r="AP54" s="151"/>
      <c r="AQ54" s="151"/>
      <c r="AR54" s="151"/>
      <c r="AS54" s="151"/>
      <c r="AT54" s="35">
        <f t="shared" si="13"/>
        <v>0</v>
      </c>
      <c r="AU54" s="103" t="str">
        <f t="shared" si="20"/>
        <v>OK</v>
      </c>
    </row>
    <row r="55" spans="1:47" ht="14.25">
      <c r="A55" s="301"/>
      <c r="B55" s="301"/>
      <c r="C55" s="105" t="s">
        <v>224</v>
      </c>
      <c r="D55" s="104"/>
      <c r="F55" s="103" t="s">
        <v>105</v>
      </c>
      <c r="G55" s="35">
        <f t="shared" ref="G55:P55" si="21">SUM(G37:G54)</f>
        <v>0</v>
      </c>
      <c r="H55" s="35">
        <f t="shared" si="21"/>
        <v>0</v>
      </c>
      <c r="I55" s="35">
        <f t="shared" si="21"/>
        <v>0</v>
      </c>
      <c r="J55" s="35">
        <f t="shared" si="21"/>
        <v>0</v>
      </c>
      <c r="K55" s="35">
        <f t="shared" si="21"/>
        <v>0</v>
      </c>
      <c r="L55" s="35">
        <f t="shared" si="21"/>
        <v>0</v>
      </c>
      <c r="M55" s="35">
        <f t="shared" si="21"/>
        <v>0</v>
      </c>
      <c r="N55" s="35">
        <f t="shared" si="21"/>
        <v>0</v>
      </c>
      <c r="O55" s="35">
        <f t="shared" si="21"/>
        <v>0</v>
      </c>
      <c r="P55" s="35">
        <f t="shared" si="21"/>
        <v>0</v>
      </c>
      <c r="Q55" s="94">
        <f>SUM(G55:P55)</f>
        <v>0</v>
      </c>
      <c r="S55" s="103" t="str">
        <f t="shared" ca="1" si="17"/>
        <v>-</v>
      </c>
      <c r="T55" s="103"/>
      <c r="V55" s="103" t="str">
        <f t="shared" ca="1" si="18"/>
        <v>-</v>
      </c>
      <c r="W55" s="35">
        <f t="shared" ref="W55:AF55" si="22">SUM(W37:W54)</f>
        <v>0</v>
      </c>
      <c r="X55" s="35">
        <f t="shared" si="22"/>
        <v>0</v>
      </c>
      <c r="Y55" s="35">
        <f t="shared" si="22"/>
        <v>0</v>
      </c>
      <c r="Z55" s="35">
        <f t="shared" si="22"/>
        <v>0</v>
      </c>
      <c r="AA55" s="35">
        <f t="shared" si="22"/>
        <v>0</v>
      </c>
      <c r="AB55" s="35">
        <f t="shared" si="22"/>
        <v>0</v>
      </c>
      <c r="AC55" s="35">
        <f t="shared" si="22"/>
        <v>0</v>
      </c>
      <c r="AD55" s="35">
        <f t="shared" si="22"/>
        <v>0</v>
      </c>
      <c r="AE55" s="35">
        <f t="shared" si="22"/>
        <v>0</v>
      </c>
      <c r="AF55" s="35">
        <f t="shared" si="22"/>
        <v>0</v>
      </c>
      <c r="AG55" s="94">
        <f t="shared" si="12"/>
        <v>0</v>
      </c>
      <c r="AI55" s="103" t="str">
        <f t="shared" ca="1" si="19"/>
        <v>-</v>
      </c>
      <c r="AJ55" s="35">
        <f t="shared" ref="AJ55:AS55" si="23">SUM(AJ37:AJ54)</f>
        <v>0</v>
      </c>
      <c r="AK55" s="35">
        <f t="shared" si="23"/>
        <v>0</v>
      </c>
      <c r="AL55" s="35">
        <f t="shared" si="23"/>
        <v>0</v>
      </c>
      <c r="AM55" s="35">
        <f t="shared" si="23"/>
        <v>0</v>
      </c>
      <c r="AN55" s="35">
        <f t="shared" si="23"/>
        <v>0</v>
      </c>
      <c r="AO55" s="35">
        <f t="shared" si="23"/>
        <v>0</v>
      </c>
      <c r="AP55" s="35">
        <f t="shared" si="23"/>
        <v>0</v>
      </c>
      <c r="AQ55" s="35">
        <f t="shared" si="23"/>
        <v>0</v>
      </c>
      <c r="AR55" s="35">
        <f t="shared" si="23"/>
        <v>0</v>
      </c>
      <c r="AS55" s="35">
        <f t="shared" si="23"/>
        <v>0</v>
      </c>
      <c r="AT55" s="94">
        <f t="shared" si="13"/>
        <v>0</v>
      </c>
      <c r="AU55" s="103" t="str">
        <f t="shared" si="20"/>
        <v>OK</v>
      </c>
    </row>
  </sheetData>
  <mergeCells count="6">
    <mergeCell ref="A14:A34"/>
    <mergeCell ref="B14:B34"/>
    <mergeCell ref="C17:C33"/>
    <mergeCell ref="A35:A55"/>
    <mergeCell ref="B35:B55"/>
    <mergeCell ref="C38:C54"/>
  </mergeCells>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8">
    <tabColor rgb="FF7030A0"/>
  </sheetPr>
  <dimension ref="A1:AU55"/>
  <sheetViews>
    <sheetView workbookViewId="0"/>
  </sheetViews>
  <sheetFormatPr defaultColWidth="9" defaultRowHeight="12.75"/>
  <cols>
    <col min="1" max="2" width="3.42578125" style="101" customWidth="1"/>
    <col min="3" max="3" width="51.28515625" style="101" bestFit="1" customWidth="1"/>
    <col min="4" max="4" width="46.5703125" style="101" bestFit="1" customWidth="1"/>
    <col min="5" max="5" width="1" style="101" customWidth="1"/>
    <col min="6" max="6" width="6.28515625" style="102" customWidth="1"/>
    <col min="7" max="17" width="9" style="101"/>
    <col min="18" max="18" width="1" style="101" customWidth="1"/>
    <col min="19" max="19" width="6.28515625" style="102" customWidth="1"/>
    <col min="20" max="20" width="9" style="101"/>
    <col min="21" max="21" width="1" style="101" customWidth="1"/>
    <col min="22" max="22" width="6.28515625" style="102" customWidth="1"/>
    <col min="23" max="33" width="9" style="101"/>
    <col min="34" max="34" width="1" style="101" customWidth="1"/>
    <col min="35" max="35" width="6.28515625" style="102" customWidth="1"/>
    <col min="36" max="46" width="9" style="101"/>
    <col min="47" max="47" width="9.42578125" style="101" bestFit="1" customWidth="1"/>
    <col min="48" max="16384" width="9" style="101"/>
  </cols>
  <sheetData>
    <row r="1" spans="1:47" ht="24.75">
      <c r="A1" s="1" t="str">
        <f>N0_Cover!A1</f>
        <v>RIIO-2 Business Plan Data Template</v>
      </c>
      <c r="B1" s="1"/>
      <c r="C1" s="2"/>
      <c r="D1" s="2"/>
      <c r="E1" s="2"/>
      <c r="F1" s="73"/>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row>
    <row r="2" spans="1:47" ht="22.5">
      <c r="A2" s="1" t="str">
        <f>N0_Cover!$B$12</f>
        <v>Scottish Power Transmission</v>
      </c>
      <c r="B2" s="1"/>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row>
    <row r="3" spans="1:47" ht="19.5">
      <c r="A3" s="5" t="str">
        <f>"Workbook " &amp; N0_Cover!$B$12</f>
        <v>Workbook Scottish Power Transmission</v>
      </c>
      <c r="B3" s="5"/>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row>
    <row r="4" spans="1:47" ht="18">
      <c r="A4" s="7" t="str">
        <f>"Submission Version " &amp; N0_Cover!$B$15 &amp; " - Submitted on " &amp; TEXT(N0_Cover!$B$16,"dd mmm yyyy")</f>
        <v>Submission Version 3.0 - Submitted on 09 Dec 2019</v>
      </c>
      <c r="B4" s="7"/>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row>
    <row r="5" spans="1:47" ht="18">
      <c r="A5" s="7" t="str">
        <f>"Template Version: " &amp; N0_Cover!$B$11</f>
        <v>Template Version: v3.0</v>
      </c>
      <c r="B5" s="7"/>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row>
    <row r="6" spans="1:47" ht="19.5">
      <c r="A6" s="5" t="str">
        <f ca="1">"Sheet: " &amp;VLOOKUP(RIGHT(CELL("filename",A1),LEN(CELL("filename",A1))-FIND("]",CELL("filename",A1))),'N0.1_Contents'!$A$11:$B$87,2,FALSE)</f>
        <v>Sheet: N3.44 No entry required</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row>
    <row r="7" spans="1:47" ht="18">
      <c r="A7" s="7" t="str">
        <f>"Prices Base: " &amp; 'N0.5_Data_Constants'!C13</f>
        <v>Prices Base: 2018/19</v>
      </c>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row>
    <row r="8" spans="1:47" s="168" customFormat="1">
      <c r="A8" s="171" t="str">
        <f ca="1">"Error Checks: " &amp; IF(ISERROR(MATCH("Error",$A$9:$AU$9,0)),"OK","Error")</f>
        <v>Error Checks: OK</v>
      </c>
      <c r="B8" s="171"/>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row>
    <row r="9" spans="1:47" s="168" customFormat="1">
      <c r="A9" s="173" t="str">
        <f t="shared" ref="A9:AU9" ca="1" si="0">IF(ISERROR(MATCH("Error",A10:A55,0)),"-","Error")</f>
        <v>-</v>
      </c>
      <c r="B9" s="173" t="str">
        <f t="shared" si="0"/>
        <v>-</v>
      </c>
      <c r="C9" s="173" t="str">
        <f t="shared" si="0"/>
        <v>-</v>
      </c>
      <c r="D9" s="173" t="str">
        <f t="shared" si="0"/>
        <v>-</v>
      </c>
      <c r="E9" s="173" t="str">
        <f t="shared" si="0"/>
        <v>-</v>
      </c>
      <c r="F9" s="173" t="str">
        <f t="shared" si="0"/>
        <v>-</v>
      </c>
      <c r="G9" s="173" t="str">
        <f t="shared" si="0"/>
        <v>-</v>
      </c>
      <c r="H9" s="173" t="str">
        <f t="shared" si="0"/>
        <v>-</v>
      </c>
      <c r="I9" s="173" t="str">
        <f t="shared" si="0"/>
        <v>-</v>
      </c>
      <c r="J9" s="173" t="str">
        <f t="shared" si="0"/>
        <v>-</v>
      </c>
      <c r="K9" s="173" t="str">
        <f t="shared" si="0"/>
        <v>-</v>
      </c>
      <c r="L9" s="173" t="str">
        <f t="shared" si="0"/>
        <v>-</v>
      </c>
      <c r="M9" s="173" t="str">
        <f t="shared" si="0"/>
        <v>-</v>
      </c>
      <c r="N9" s="173" t="str">
        <f t="shared" si="0"/>
        <v>-</v>
      </c>
      <c r="O9" s="173" t="str">
        <f t="shared" si="0"/>
        <v>-</v>
      </c>
      <c r="P9" s="173" t="str">
        <f t="shared" si="0"/>
        <v>-</v>
      </c>
      <c r="Q9" s="173" t="str">
        <f t="shared" si="0"/>
        <v>-</v>
      </c>
      <c r="R9" s="173" t="str">
        <f t="shared" si="0"/>
        <v>-</v>
      </c>
      <c r="S9" s="173" t="str">
        <f t="shared" ca="1" si="0"/>
        <v>-</v>
      </c>
      <c r="T9" s="173" t="str">
        <f t="shared" si="0"/>
        <v>-</v>
      </c>
      <c r="U9" s="173" t="str">
        <f t="shared" si="0"/>
        <v>-</v>
      </c>
      <c r="V9" s="173" t="str">
        <f t="shared" ca="1" si="0"/>
        <v>-</v>
      </c>
      <c r="W9" s="173" t="str">
        <f t="shared" si="0"/>
        <v>-</v>
      </c>
      <c r="X9" s="173" t="str">
        <f t="shared" ca="1" si="0"/>
        <v>-</v>
      </c>
      <c r="Y9" s="173" t="str">
        <f t="shared" si="0"/>
        <v>-</v>
      </c>
      <c r="Z9" s="173" t="str">
        <f t="shared" si="0"/>
        <v>-</v>
      </c>
      <c r="AA9" s="173" t="str">
        <f t="shared" si="0"/>
        <v>-</v>
      </c>
      <c r="AB9" s="173" t="str">
        <f t="shared" si="0"/>
        <v>-</v>
      </c>
      <c r="AC9" s="173" t="str">
        <f t="shared" si="0"/>
        <v>-</v>
      </c>
      <c r="AD9" s="173" t="str">
        <f t="shared" si="0"/>
        <v>-</v>
      </c>
      <c r="AE9" s="173" t="str">
        <f t="shared" si="0"/>
        <v>-</v>
      </c>
      <c r="AF9" s="173" t="str">
        <f t="shared" si="0"/>
        <v>-</v>
      </c>
      <c r="AG9" s="173" t="str">
        <f t="shared" si="0"/>
        <v>-</v>
      </c>
      <c r="AH9" s="173" t="str">
        <f t="shared" si="0"/>
        <v>-</v>
      </c>
      <c r="AI9" s="173" t="str">
        <f t="shared" ca="1" si="0"/>
        <v>-</v>
      </c>
      <c r="AJ9" s="173" t="str">
        <f t="shared" si="0"/>
        <v>-</v>
      </c>
      <c r="AK9" s="173" t="str">
        <f t="shared" si="0"/>
        <v>-</v>
      </c>
      <c r="AL9" s="173" t="str">
        <f t="shared" si="0"/>
        <v>-</v>
      </c>
      <c r="AM9" s="173" t="str">
        <f t="shared" si="0"/>
        <v>-</v>
      </c>
      <c r="AN9" s="173" t="str">
        <f t="shared" si="0"/>
        <v>-</v>
      </c>
      <c r="AO9" s="173" t="str">
        <f t="shared" si="0"/>
        <v>-</v>
      </c>
      <c r="AP9" s="173" t="str">
        <f t="shared" si="0"/>
        <v>-</v>
      </c>
      <c r="AQ9" s="173" t="str">
        <f t="shared" si="0"/>
        <v>-</v>
      </c>
      <c r="AR9" s="173" t="str">
        <f t="shared" si="0"/>
        <v>-</v>
      </c>
      <c r="AS9" s="173" t="str">
        <f t="shared" si="0"/>
        <v>-</v>
      </c>
      <c r="AT9" s="173" t="str">
        <f t="shared" si="0"/>
        <v>-</v>
      </c>
      <c r="AU9" s="173" t="str">
        <f t="shared" si="0"/>
        <v>-</v>
      </c>
    </row>
    <row r="12" spans="1:47" ht="19.5">
      <c r="A12" s="11" t="str">
        <f ca="1">SUBSTITUTE(VLOOKUP(RIGHT(CELL("filename",A1),LEN(CELL("filename",A1))-FIND("]",CELL("filename",A1))),'N0.1_Contents'!$A$11:$B$87,2,FALSE), LEFT(VLOOKUP(RIGHT(CELL("filename",A1),LEN(CELL("filename",A1))-FIND("]",CELL("filename",A1))),'N0.1_Contents'!$A$11:$B$87,2,FALSE),FIND(" ",VLOOKUP(RIGHT(CELL("filename",A1),LEN(CELL("filename",A1))-FIND("]",CELL("filename",A1))),'N0.1_Contents'!$A$11:$B$87,2,FALSE))),"")</f>
        <v>No entry required</v>
      </c>
      <c r="B12" s="11"/>
      <c r="D12"/>
      <c r="F12" s="11" t="s">
        <v>0</v>
      </c>
      <c r="S12" s="11" t="s">
        <v>2</v>
      </c>
      <c r="W12" s="190" t="s">
        <v>331</v>
      </c>
      <c r="X12" s="189" t="str">
        <f ca="1">VLOOKUP(A12, 'N0.6_Lookup_References'!A14:B50, 2, FALSE)</f>
        <v>-</v>
      </c>
      <c r="AI12" s="11"/>
    </row>
    <row r="13" spans="1:47" ht="15">
      <c r="C13" s="12"/>
      <c r="D13"/>
      <c r="S13" s="124" t="s">
        <v>152</v>
      </c>
      <c r="V13" s="124" t="s">
        <v>150</v>
      </c>
      <c r="AI13" s="124" t="s">
        <v>151</v>
      </c>
    </row>
    <row r="14" spans="1:47" s="112" customFormat="1" ht="13.9" customHeight="1" thickBot="1">
      <c r="A14" s="297" t="s">
        <v>24</v>
      </c>
      <c r="B14" s="299" t="s">
        <v>384</v>
      </c>
      <c r="C14" s="111"/>
      <c r="D14" s="104"/>
      <c r="E14" s="101"/>
      <c r="F14" s="110" t="s">
        <v>53</v>
      </c>
      <c r="G14" s="109" t="s">
        <v>14</v>
      </c>
      <c r="H14" s="21" t="s">
        <v>15</v>
      </c>
      <c r="I14" s="22" t="s">
        <v>16</v>
      </c>
      <c r="J14" s="23" t="s">
        <v>17</v>
      </c>
      <c r="K14" s="24" t="s">
        <v>18</v>
      </c>
      <c r="L14" s="25" t="s">
        <v>19</v>
      </c>
      <c r="M14" s="26" t="s">
        <v>20</v>
      </c>
      <c r="N14" s="29" t="s">
        <v>21</v>
      </c>
      <c r="O14" s="27" t="s">
        <v>22</v>
      </c>
      <c r="P14" s="31" t="s">
        <v>23</v>
      </c>
      <c r="Q14" s="108" t="s">
        <v>29</v>
      </c>
      <c r="R14" s="101"/>
      <c r="S14" s="110" t="s">
        <v>53</v>
      </c>
      <c r="T14" s="110" t="s">
        <v>94</v>
      </c>
      <c r="U14" s="101"/>
      <c r="V14" s="110" t="s">
        <v>53</v>
      </c>
      <c r="W14" s="109" t="s">
        <v>14</v>
      </c>
      <c r="X14" s="21" t="s">
        <v>15</v>
      </c>
      <c r="Y14" s="22" t="s">
        <v>16</v>
      </c>
      <c r="Z14" s="23" t="s">
        <v>17</v>
      </c>
      <c r="AA14" s="24" t="s">
        <v>18</v>
      </c>
      <c r="AB14" s="25" t="s">
        <v>19</v>
      </c>
      <c r="AC14" s="26" t="s">
        <v>20</v>
      </c>
      <c r="AD14" s="29" t="s">
        <v>21</v>
      </c>
      <c r="AE14" s="27" t="s">
        <v>22</v>
      </c>
      <c r="AF14" s="31" t="s">
        <v>23</v>
      </c>
      <c r="AG14" s="108" t="s">
        <v>29</v>
      </c>
      <c r="AH14" s="101"/>
      <c r="AI14" s="110" t="s">
        <v>53</v>
      </c>
      <c r="AJ14" s="109" t="s">
        <v>5</v>
      </c>
      <c r="AK14" s="21" t="s">
        <v>6</v>
      </c>
      <c r="AL14" s="22" t="s">
        <v>7</v>
      </c>
      <c r="AM14" s="23" t="s">
        <v>8</v>
      </c>
      <c r="AN14" s="24" t="s">
        <v>9</v>
      </c>
      <c r="AO14" s="25" t="s">
        <v>116</v>
      </c>
      <c r="AP14" s="26" t="s">
        <v>117</v>
      </c>
      <c r="AQ14" s="29" t="s">
        <v>118</v>
      </c>
      <c r="AR14" s="27" t="s">
        <v>119</v>
      </c>
      <c r="AS14" s="31" t="s">
        <v>120</v>
      </c>
      <c r="AT14" s="108" t="s">
        <v>29</v>
      </c>
      <c r="AU14" s="108" t="s">
        <v>47</v>
      </c>
    </row>
    <row r="15" spans="1:47" s="112" customFormat="1" ht="14.25" customHeight="1">
      <c r="A15" s="298"/>
      <c r="B15" s="300"/>
      <c r="C15" s="107" t="s">
        <v>383</v>
      </c>
      <c r="D15" s="104"/>
      <c r="E15" s="101"/>
      <c r="F15" s="103" t="s">
        <v>205</v>
      </c>
      <c r="G15" s="34"/>
      <c r="H15" s="34"/>
      <c r="I15" s="34"/>
      <c r="J15" s="34"/>
      <c r="K15" s="34"/>
      <c r="L15" s="34"/>
      <c r="M15" s="34"/>
      <c r="N15" s="34"/>
      <c r="O15" s="34"/>
      <c r="P15" s="34"/>
      <c r="Q15" s="35">
        <f t="shared" ref="Q15:Q34" si="1">SUM(G15:P15)</f>
        <v>0</v>
      </c>
      <c r="R15" s="101"/>
      <c r="S15" s="103"/>
      <c r="T15" s="34"/>
      <c r="U15" s="101"/>
      <c r="V15" s="103"/>
      <c r="W15" s="34"/>
      <c r="X15" s="34"/>
      <c r="Y15" s="34"/>
      <c r="Z15" s="34"/>
      <c r="AA15" s="34"/>
      <c r="AB15" s="34"/>
      <c r="AC15" s="34"/>
      <c r="AD15" s="34"/>
      <c r="AE15" s="34"/>
      <c r="AF15" s="34"/>
      <c r="AG15" s="35">
        <f t="shared" ref="AG15:AG33" si="2">SUM(W15:AF15)</f>
        <v>0</v>
      </c>
      <c r="AH15" s="101"/>
      <c r="AI15" s="103"/>
      <c r="AJ15" s="34"/>
      <c r="AK15" s="34"/>
      <c r="AL15" s="34"/>
      <c r="AM15" s="34"/>
      <c r="AN15" s="34"/>
      <c r="AO15" s="34"/>
      <c r="AP15" s="34"/>
      <c r="AQ15" s="34"/>
      <c r="AR15" s="34"/>
      <c r="AS15" s="34"/>
      <c r="AT15" s="35">
        <f t="shared" ref="AT15:AT33" si="3">SUM(AJ15:AS15)</f>
        <v>0</v>
      </c>
      <c r="AU15" s="103"/>
    </row>
    <row r="16" spans="1:47" s="112" customFormat="1" ht="14.25">
      <c r="A16" s="298"/>
      <c r="B16" s="300"/>
      <c r="C16" s="105" t="s">
        <v>554</v>
      </c>
      <c r="D16" s="104"/>
      <c r="E16" s="101"/>
      <c r="F16" s="103" t="s">
        <v>105</v>
      </c>
      <c r="G16" s="150"/>
      <c r="H16" s="151"/>
      <c r="I16" s="151"/>
      <c r="J16" s="151"/>
      <c r="K16" s="151"/>
      <c r="L16" s="151"/>
      <c r="M16" s="151"/>
      <c r="N16" s="151"/>
      <c r="O16" s="151"/>
      <c r="P16" s="151"/>
      <c r="Q16" s="35">
        <f t="shared" si="1"/>
        <v>0</v>
      </c>
      <c r="R16" s="101"/>
      <c r="S16" s="103" t="str">
        <f ca="1">$X$12</f>
        <v>-</v>
      </c>
      <c r="T16" s="34"/>
      <c r="U16" s="101"/>
      <c r="V16" s="103" t="str">
        <f ca="1">$X$12</f>
        <v>-</v>
      </c>
      <c r="W16" s="150"/>
      <c r="X16" s="151"/>
      <c r="Y16" s="151"/>
      <c r="Z16" s="151"/>
      <c r="AA16" s="151"/>
      <c r="AB16" s="151"/>
      <c r="AC16" s="151"/>
      <c r="AD16" s="151"/>
      <c r="AE16" s="151"/>
      <c r="AF16" s="151"/>
      <c r="AG16" s="35">
        <f t="shared" si="2"/>
        <v>0</v>
      </c>
      <c r="AH16" s="101"/>
      <c r="AI16" s="103" t="str">
        <f ca="1">$X$12</f>
        <v>-</v>
      </c>
      <c r="AJ16" s="150"/>
      <c r="AK16" s="151"/>
      <c r="AL16" s="151"/>
      <c r="AM16" s="151"/>
      <c r="AN16" s="151"/>
      <c r="AO16" s="151"/>
      <c r="AP16" s="151"/>
      <c r="AQ16" s="151"/>
      <c r="AR16" s="151"/>
      <c r="AS16" s="151"/>
      <c r="AT16" s="35">
        <f t="shared" si="3"/>
        <v>0</v>
      </c>
      <c r="AU16" s="103" t="str">
        <f>IF(ABS(AG16-AT16)&lt;0.01,"OK","Error")</f>
        <v>OK</v>
      </c>
    </row>
    <row r="17" spans="1:47" s="112" customFormat="1" ht="14.25">
      <c r="A17" s="298"/>
      <c r="B17" s="300"/>
      <c r="C17" s="302" t="s">
        <v>115</v>
      </c>
      <c r="D17" s="104" t="s">
        <v>206</v>
      </c>
      <c r="E17" s="101"/>
      <c r="F17" s="103" t="s">
        <v>105</v>
      </c>
      <c r="G17" s="150"/>
      <c r="H17" s="151"/>
      <c r="I17" s="151"/>
      <c r="J17" s="151"/>
      <c r="K17" s="151"/>
      <c r="L17" s="151"/>
      <c r="M17" s="151"/>
      <c r="N17" s="151"/>
      <c r="O17" s="151"/>
      <c r="P17" s="151"/>
      <c r="Q17" s="35">
        <f t="shared" si="1"/>
        <v>0</v>
      </c>
      <c r="R17" s="101"/>
      <c r="S17" s="103" t="str">
        <f t="shared" ref="S17:S34" ca="1" si="4">$X$12</f>
        <v>-</v>
      </c>
      <c r="T17" s="106"/>
      <c r="U17" s="101"/>
      <c r="V17" s="103" t="str">
        <f t="shared" ref="V17:V34" ca="1" si="5">$X$12</f>
        <v>-</v>
      </c>
      <c r="W17" s="150"/>
      <c r="X17" s="151"/>
      <c r="Y17" s="151"/>
      <c r="Z17" s="151"/>
      <c r="AA17" s="151"/>
      <c r="AB17" s="151"/>
      <c r="AC17" s="151"/>
      <c r="AD17" s="151"/>
      <c r="AE17" s="151"/>
      <c r="AF17" s="151"/>
      <c r="AG17" s="35">
        <f t="shared" si="2"/>
        <v>0</v>
      </c>
      <c r="AH17" s="101"/>
      <c r="AI17" s="103" t="str">
        <f t="shared" ref="AI17:AI34" ca="1" si="6">$X$12</f>
        <v>-</v>
      </c>
      <c r="AJ17" s="150"/>
      <c r="AK17" s="151"/>
      <c r="AL17" s="151"/>
      <c r="AM17" s="151"/>
      <c r="AN17" s="151"/>
      <c r="AO17" s="151"/>
      <c r="AP17" s="151"/>
      <c r="AQ17" s="151"/>
      <c r="AR17" s="151"/>
      <c r="AS17" s="151"/>
      <c r="AT17" s="35">
        <f t="shared" si="3"/>
        <v>0</v>
      </c>
      <c r="AU17" s="103" t="str">
        <f t="shared" ref="AU17:AU34" si="7">IF(ABS(AG17-AT17)&lt;0.01,"OK","Error")</f>
        <v>OK</v>
      </c>
    </row>
    <row r="18" spans="1:47" s="112" customFormat="1" ht="14.25">
      <c r="A18" s="298"/>
      <c r="B18" s="300"/>
      <c r="C18" s="302"/>
      <c r="D18" s="104" t="s">
        <v>207</v>
      </c>
      <c r="E18" s="101"/>
      <c r="F18" s="103" t="s">
        <v>105</v>
      </c>
      <c r="G18" s="150"/>
      <c r="H18" s="151"/>
      <c r="I18" s="151"/>
      <c r="J18" s="151"/>
      <c r="K18" s="151"/>
      <c r="L18" s="151"/>
      <c r="M18" s="151"/>
      <c r="N18" s="151"/>
      <c r="O18" s="151"/>
      <c r="P18" s="151"/>
      <c r="Q18" s="35">
        <f t="shared" si="1"/>
        <v>0</v>
      </c>
      <c r="R18" s="101"/>
      <c r="S18" s="103" t="str">
        <f t="shared" ca="1" si="4"/>
        <v>-</v>
      </c>
      <c r="T18" s="106"/>
      <c r="U18" s="101"/>
      <c r="V18" s="103" t="str">
        <f t="shared" ca="1" si="5"/>
        <v>-</v>
      </c>
      <c r="W18" s="150"/>
      <c r="X18" s="151"/>
      <c r="Y18" s="151"/>
      <c r="Z18" s="151"/>
      <c r="AA18" s="151"/>
      <c r="AB18" s="151"/>
      <c r="AC18" s="151"/>
      <c r="AD18" s="151"/>
      <c r="AE18" s="151"/>
      <c r="AF18" s="151"/>
      <c r="AG18" s="35">
        <f t="shared" si="2"/>
        <v>0</v>
      </c>
      <c r="AH18" s="101"/>
      <c r="AI18" s="103" t="str">
        <f t="shared" ca="1" si="6"/>
        <v>-</v>
      </c>
      <c r="AJ18" s="150"/>
      <c r="AK18" s="151"/>
      <c r="AL18" s="151"/>
      <c r="AM18" s="151"/>
      <c r="AN18" s="151"/>
      <c r="AO18" s="151"/>
      <c r="AP18" s="151"/>
      <c r="AQ18" s="151"/>
      <c r="AR18" s="151"/>
      <c r="AS18" s="151"/>
      <c r="AT18" s="35">
        <f t="shared" si="3"/>
        <v>0</v>
      </c>
      <c r="AU18" s="103" t="str">
        <f t="shared" si="7"/>
        <v>OK</v>
      </c>
    </row>
    <row r="19" spans="1:47" s="112" customFormat="1" ht="14.25">
      <c r="A19" s="298"/>
      <c r="B19" s="300"/>
      <c r="C19" s="302"/>
      <c r="D19" s="104" t="s">
        <v>3</v>
      </c>
      <c r="E19" s="101"/>
      <c r="F19" s="103" t="s">
        <v>105</v>
      </c>
      <c r="G19" s="150"/>
      <c r="H19" s="151"/>
      <c r="I19" s="151"/>
      <c r="J19" s="151"/>
      <c r="K19" s="151"/>
      <c r="L19" s="151"/>
      <c r="M19" s="151"/>
      <c r="N19" s="151"/>
      <c r="O19" s="151"/>
      <c r="P19" s="151"/>
      <c r="Q19" s="35">
        <f t="shared" si="1"/>
        <v>0</v>
      </c>
      <c r="R19" s="101"/>
      <c r="S19" s="103" t="str">
        <f t="shared" ca="1" si="4"/>
        <v>-</v>
      </c>
      <c r="T19" s="34"/>
      <c r="U19" s="101"/>
      <c r="V19" s="103" t="str">
        <f t="shared" ca="1" si="5"/>
        <v>-</v>
      </c>
      <c r="W19" s="150"/>
      <c r="X19" s="151"/>
      <c r="Y19" s="151"/>
      <c r="Z19" s="151"/>
      <c r="AA19" s="151"/>
      <c r="AB19" s="151"/>
      <c r="AC19" s="151"/>
      <c r="AD19" s="151"/>
      <c r="AE19" s="151"/>
      <c r="AF19" s="151"/>
      <c r="AG19" s="35">
        <f t="shared" si="2"/>
        <v>0</v>
      </c>
      <c r="AH19" s="101"/>
      <c r="AI19" s="103" t="str">
        <f t="shared" ca="1" si="6"/>
        <v>-</v>
      </c>
      <c r="AJ19" s="150"/>
      <c r="AK19" s="151"/>
      <c r="AL19" s="151"/>
      <c r="AM19" s="151"/>
      <c r="AN19" s="151"/>
      <c r="AO19" s="151"/>
      <c r="AP19" s="151"/>
      <c r="AQ19" s="151"/>
      <c r="AR19" s="151"/>
      <c r="AS19" s="151"/>
      <c r="AT19" s="35">
        <f t="shared" si="3"/>
        <v>0</v>
      </c>
      <c r="AU19" s="103" t="str">
        <f t="shared" si="7"/>
        <v>OK</v>
      </c>
    </row>
    <row r="20" spans="1:47" s="112" customFormat="1" ht="14.25">
      <c r="A20" s="298"/>
      <c r="B20" s="300"/>
      <c r="C20" s="302"/>
      <c r="D20" s="104" t="s">
        <v>114</v>
      </c>
      <c r="E20" s="101"/>
      <c r="F20" s="103" t="s">
        <v>105</v>
      </c>
      <c r="G20" s="150"/>
      <c r="H20" s="151"/>
      <c r="I20" s="151"/>
      <c r="J20" s="151"/>
      <c r="K20" s="151"/>
      <c r="L20" s="151"/>
      <c r="M20" s="151"/>
      <c r="N20" s="151"/>
      <c r="O20" s="151"/>
      <c r="P20" s="151"/>
      <c r="Q20" s="35">
        <f t="shared" si="1"/>
        <v>0</v>
      </c>
      <c r="R20" s="101"/>
      <c r="S20" s="103" t="str">
        <f t="shared" ca="1" si="4"/>
        <v>-</v>
      </c>
      <c r="T20" s="106"/>
      <c r="U20" s="101"/>
      <c r="V20" s="103" t="str">
        <f t="shared" ca="1" si="5"/>
        <v>-</v>
      </c>
      <c r="W20" s="150"/>
      <c r="X20" s="151"/>
      <c r="Y20" s="151"/>
      <c r="Z20" s="151"/>
      <c r="AA20" s="151"/>
      <c r="AB20" s="151"/>
      <c r="AC20" s="151"/>
      <c r="AD20" s="151"/>
      <c r="AE20" s="151"/>
      <c r="AF20" s="151"/>
      <c r="AG20" s="35">
        <f t="shared" si="2"/>
        <v>0</v>
      </c>
      <c r="AH20" s="101"/>
      <c r="AI20" s="103" t="str">
        <f t="shared" ca="1" si="6"/>
        <v>-</v>
      </c>
      <c r="AJ20" s="150"/>
      <c r="AK20" s="151"/>
      <c r="AL20" s="151"/>
      <c r="AM20" s="151"/>
      <c r="AN20" s="151"/>
      <c r="AO20" s="151"/>
      <c r="AP20" s="151"/>
      <c r="AQ20" s="151"/>
      <c r="AR20" s="151"/>
      <c r="AS20" s="151"/>
      <c r="AT20" s="35">
        <f t="shared" si="3"/>
        <v>0</v>
      </c>
      <c r="AU20" s="103" t="str">
        <f t="shared" si="7"/>
        <v>OK</v>
      </c>
    </row>
    <row r="21" spans="1:47" s="112" customFormat="1" ht="14.25">
      <c r="A21" s="298"/>
      <c r="B21" s="300"/>
      <c r="C21" s="302"/>
      <c r="D21" s="104" t="s">
        <v>104</v>
      </c>
      <c r="E21" s="101"/>
      <c r="F21" s="103" t="s">
        <v>105</v>
      </c>
      <c r="G21" s="34"/>
      <c r="H21" s="34"/>
      <c r="I21" s="34"/>
      <c r="J21" s="34"/>
      <c r="K21" s="34"/>
      <c r="L21" s="34"/>
      <c r="M21" s="34"/>
      <c r="N21" s="34"/>
      <c r="O21" s="34"/>
      <c r="P21" s="34"/>
      <c r="Q21" s="35">
        <f t="shared" si="1"/>
        <v>0</v>
      </c>
      <c r="R21" s="101"/>
      <c r="S21" s="103" t="str">
        <f t="shared" ca="1" si="4"/>
        <v>-</v>
      </c>
      <c r="T21" s="34"/>
      <c r="U21" s="101"/>
      <c r="V21" s="103" t="str">
        <f t="shared" ca="1" si="5"/>
        <v>-</v>
      </c>
      <c r="W21" s="34"/>
      <c r="X21" s="34"/>
      <c r="Y21" s="34"/>
      <c r="Z21" s="34"/>
      <c r="AA21" s="34"/>
      <c r="AB21" s="34"/>
      <c r="AC21" s="34"/>
      <c r="AD21" s="34"/>
      <c r="AE21" s="34"/>
      <c r="AF21" s="34"/>
      <c r="AG21" s="35">
        <f t="shared" si="2"/>
        <v>0</v>
      </c>
      <c r="AH21" s="101"/>
      <c r="AI21" s="103" t="str">
        <f t="shared" ca="1" si="6"/>
        <v>-</v>
      </c>
      <c r="AJ21" s="34"/>
      <c r="AK21" s="34"/>
      <c r="AL21" s="34"/>
      <c r="AM21" s="34"/>
      <c r="AN21" s="34"/>
      <c r="AO21" s="34"/>
      <c r="AP21" s="34"/>
      <c r="AQ21" s="34"/>
      <c r="AR21" s="34"/>
      <c r="AS21" s="34"/>
      <c r="AT21" s="35">
        <f t="shared" si="3"/>
        <v>0</v>
      </c>
      <c r="AU21" s="103" t="str">
        <f t="shared" si="7"/>
        <v>OK</v>
      </c>
    </row>
    <row r="22" spans="1:47" s="112" customFormat="1" ht="14.25">
      <c r="A22" s="298"/>
      <c r="B22" s="300"/>
      <c r="C22" s="302"/>
      <c r="D22" s="104" t="s">
        <v>113</v>
      </c>
      <c r="E22" s="101"/>
      <c r="F22" s="103" t="s">
        <v>105</v>
      </c>
      <c r="G22" s="150"/>
      <c r="H22" s="151"/>
      <c r="I22" s="151"/>
      <c r="J22" s="151"/>
      <c r="K22" s="151"/>
      <c r="L22" s="151"/>
      <c r="M22" s="151"/>
      <c r="N22" s="151"/>
      <c r="O22" s="151"/>
      <c r="P22" s="151"/>
      <c r="Q22" s="35">
        <f t="shared" si="1"/>
        <v>0</v>
      </c>
      <c r="R22" s="101"/>
      <c r="S22" s="103" t="str">
        <f t="shared" ca="1" si="4"/>
        <v>-</v>
      </c>
      <c r="T22" s="106"/>
      <c r="U22" s="101"/>
      <c r="V22" s="103" t="str">
        <f t="shared" ca="1" si="5"/>
        <v>-</v>
      </c>
      <c r="W22" s="150"/>
      <c r="X22" s="151"/>
      <c r="Y22" s="151"/>
      <c r="Z22" s="151"/>
      <c r="AA22" s="151"/>
      <c r="AB22" s="151"/>
      <c r="AC22" s="151"/>
      <c r="AD22" s="151"/>
      <c r="AE22" s="151"/>
      <c r="AF22" s="151"/>
      <c r="AG22" s="35">
        <f t="shared" si="2"/>
        <v>0</v>
      </c>
      <c r="AH22" s="101"/>
      <c r="AI22" s="103" t="str">
        <f t="shared" ca="1" si="6"/>
        <v>-</v>
      </c>
      <c r="AJ22" s="150"/>
      <c r="AK22" s="151"/>
      <c r="AL22" s="151"/>
      <c r="AM22" s="151"/>
      <c r="AN22" s="151"/>
      <c r="AO22" s="151"/>
      <c r="AP22" s="151"/>
      <c r="AQ22" s="151"/>
      <c r="AR22" s="151"/>
      <c r="AS22" s="151"/>
      <c r="AT22" s="35">
        <f t="shared" si="3"/>
        <v>0</v>
      </c>
      <c r="AU22" s="103" t="str">
        <f t="shared" si="7"/>
        <v>OK</v>
      </c>
    </row>
    <row r="23" spans="1:47" s="112" customFormat="1" ht="14.25">
      <c r="A23" s="298"/>
      <c r="B23" s="300"/>
      <c r="C23" s="302"/>
      <c r="D23" s="104" t="s">
        <v>389</v>
      </c>
      <c r="E23" s="101"/>
      <c r="F23" s="103" t="s">
        <v>105</v>
      </c>
      <c r="G23" s="150"/>
      <c r="H23" s="151"/>
      <c r="I23" s="151"/>
      <c r="J23" s="151"/>
      <c r="K23" s="151"/>
      <c r="L23" s="151"/>
      <c r="M23" s="151"/>
      <c r="N23" s="151"/>
      <c r="O23" s="151"/>
      <c r="P23" s="151"/>
      <c r="Q23" s="35">
        <f t="shared" si="1"/>
        <v>0</v>
      </c>
      <c r="R23" s="101"/>
      <c r="S23" s="103" t="str">
        <f t="shared" ca="1" si="4"/>
        <v>-</v>
      </c>
      <c r="T23" s="106"/>
      <c r="U23" s="101"/>
      <c r="V23" s="103" t="str">
        <f t="shared" ca="1" si="5"/>
        <v>-</v>
      </c>
      <c r="W23" s="150"/>
      <c r="X23" s="151"/>
      <c r="Y23" s="151"/>
      <c r="Z23" s="151"/>
      <c r="AA23" s="151"/>
      <c r="AB23" s="151"/>
      <c r="AC23" s="151"/>
      <c r="AD23" s="151"/>
      <c r="AE23" s="151"/>
      <c r="AF23" s="151"/>
      <c r="AG23" s="35">
        <f t="shared" si="2"/>
        <v>0</v>
      </c>
      <c r="AH23" s="101"/>
      <c r="AI23" s="103" t="str">
        <f t="shared" ca="1" si="6"/>
        <v>-</v>
      </c>
      <c r="AJ23" s="150"/>
      <c r="AK23" s="151"/>
      <c r="AL23" s="151"/>
      <c r="AM23" s="151"/>
      <c r="AN23" s="151"/>
      <c r="AO23" s="151"/>
      <c r="AP23" s="151"/>
      <c r="AQ23" s="151"/>
      <c r="AR23" s="151"/>
      <c r="AS23" s="151"/>
      <c r="AT23" s="35">
        <f t="shared" si="3"/>
        <v>0</v>
      </c>
      <c r="AU23" s="103" t="str">
        <f t="shared" si="7"/>
        <v>OK</v>
      </c>
    </row>
    <row r="24" spans="1:47" s="112" customFormat="1" ht="14.25">
      <c r="A24" s="298"/>
      <c r="B24" s="300"/>
      <c r="C24" s="302"/>
      <c r="D24" s="104" t="s">
        <v>112</v>
      </c>
      <c r="E24" s="101"/>
      <c r="F24" s="103" t="s">
        <v>105</v>
      </c>
      <c r="G24" s="150"/>
      <c r="H24" s="151"/>
      <c r="I24" s="151"/>
      <c r="J24" s="151"/>
      <c r="K24" s="151"/>
      <c r="L24" s="151"/>
      <c r="M24" s="151"/>
      <c r="N24" s="151"/>
      <c r="O24" s="151"/>
      <c r="P24" s="151"/>
      <c r="Q24" s="35">
        <f t="shared" si="1"/>
        <v>0</v>
      </c>
      <c r="R24" s="101"/>
      <c r="S24" s="103" t="str">
        <f t="shared" ca="1" si="4"/>
        <v>-</v>
      </c>
      <c r="T24" s="106"/>
      <c r="U24" s="101"/>
      <c r="V24" s="103" t="str">
        <f t="shared" ca="1" si="5"/>
        <v>-</v>
      </c>
      <c r="W24" s="150"/>
      <c r="X24" s="151"/>
      <c r="Y24" s="151"/>
      <c r="Z24" s="151"/>
      <c r="AA24" s="151"/>
      <c r="AB24" s="151"/>
      <c r="AC24" s="151"/>
      <c r="AD24" s="151"/>
      <c r="AE24" s="151"/>
      <c r="AF24" s="151"/>
      <c r="AG24" s="35">
        <f t="shared" si="2"/>
        <v>0</v>
      </c>
      <c r="AH24" s="101"/>
      <c r="AI24" s="103" t="str">
        <f t="shared" ca="1" si="6"/>
        <v>-</v>
      </c>
      <c r="AJ24" s="150"/>
      <c r="AK24" s="151"/>
      <c r="AL24" s="151"/>
      <c r="AM24" s="151"/>
      <c r="AN24" s="151"/>
      <c r="AO24" s="151"/>
      <c r="AP24" s="151"/>
      <c r="AQ24" s="151"/>
      <c r="AR24" s="151"/>
      <c r="AS24" s="151"/>
      <c r="AT24" s="35">
        <f t="shared" si="3"/>
        <v>0</v>
      </c>
      <c r="AU24" s="103" t="str">
        <f t="shared" si="7"/>
        <v>OK</v>
      </c>
    </row>
    <row r="25" spans="1:47" s="112" customFormat="1" ht="14.25">
      <c r="A25" s="298"/>
      <c r="B25" s="300"/>
      <c r="C25" s="302"/>
      <c r="D25" s="104" t="s">
        <v>111</v>
      </c>
      <c r="E25" s="101"/>
      <c r="F25" s="103" t="s">
        <v>105</v>
      </c>
      <c r="G25" s="150"/>
      <c r="H25" s="151"/>
      <c r="I25" s="151"/>
      <c r="J25" s="151"/>
      <c r="K25" s="151"/>
      <c r="L25" s="151"/>
      <c r="M25" s="151"/>
      <c r="N25" s="151"/>
      <c r="O25" s="151"/>
      <c r="P25" s="151"/>
      <c r="Q25" s="35">
        <f t="shared" si="1"/>
        <v>0</v>
      </c>
      <c r="R25" s="101"/>
      <c r="S25" s="103" t="str">
        <f t="shared" ca="1" si="4"/>
        <v>-</v>
      </c>
      <c r="T25" s="106"/>
      <c r="U25" s="101"/>
      <c r="V25" s="103" t="str">
        <f t="shared" ca="1" si="5"/>
        <v>-</v>
      </c>
      <c r="W25" s="150"/>
      <c r="X25" s="151"/>
      <c r="Y25" s="151"/>
      <c r="Z25" s="151"/>
      <c r="AA25" s="151"/>
      <c r="AB25" s="151"/>
      <c r="AC25" s="151"/>
      <c r="AD25" s="151"/>
      <c r="AE25" s="151"/>
      <c r="AF25" s="151"/>
      <c r="AG25" s="35">
        <f t="shared" si="2"/>
        <v>0</v>
      </c>
      <c r="AH25" s="101"/>
      <c r="AI25" s="103" t="str">
        <f t="shared" ca="1" si="6"/>
        <v>-</v>
      </c>
      <c r="AJ25" s="150"/>
      <c r="AK25" s="151"/>
      <c r="AL25" s="151"/>
      <c r="AM25" s="151"/>
      <c r="AN25" s="151"/>
      <c r="AO25" s="151"/>
      <c r="AP25" s="151"/>
      <c r="AQ25" s="151"/>
      <c r="AR25" s="151"/>
      <c r="AS25" s="151"/>
      <c r="AT25" s="35">
        <f t="shared" si="3"/>
        <v>0</v>
      </c>
      <c r="AU25" s="103" t="str">
        <f t="shared" si="7"/>
        <v>OK</v>
      </c>
    </row>
    <row r="26" spans="1:47" s="112" customFormat="1" ht="14.25">
      <c r="A26" s="298"/>
      <c r="B26" s="300"/>
      <c r="C26" s="302"/>
      <c r="D26" s="104" t="s">
        <v>390</v>
      </c>
      <c r="E26" s="101"/>
      <c r="F26" s="103" t="s">
        <v>105</v>
      </c>
      <c r="G26" s="150"/>
      <c r="H26" s="151"/>
      <c r="I26" s="151"/>
      <c r="J26" s="151"/>
      <c r="K26" s="151"/>
      <c r="L26" s="151"/>
      <c r="M26" s="151"/>
      <c r="N26" s="151"/>
      <c r="O26" s="151"/>
      <c r="P26" s="151"/>
      <c r="Q26" s="35">
        <f t="shared" si="1"/>
        <v>0</v>
      </c>
      <c r="R26" s="101"/>
      <c r="S26" s="103" t="str">
        <f t="shared" ca="1" si="4"/>
        <v>-</v>
      </c>
      <c r="T26" s="106"/>
      <c r="U26" s="101"/>
      <c r="V26" s="103" t="str">
        <f t="shared" ca="1" si="5"/>
        <v>-</v>
      </c>
      <c r="W26" s="150"/>
      <c r="X26" s="151"/>
      <c r="Y26" s="151"/>
      <c r="Z26" s="151"/>
      <c r="AA26" s="151"/>
      <c r="AB26" s="151"/>
      <c r="AC26" s="151"/>
      <c r="AD26" s="151"/>
      <c r="AE26" s="151"/>
      <c r="AF26" s="151"/>
      <c r="AG26" s="35">
        <f t="shared" si="2"/>
        <v>0</v>
      </c>
      <c r="AH26" s="101"/>
      <c r="AI26" s="103" t="str">
        <f t="shared" ca="1" si="6"/>
        <v>-</v>
      </c>
      <c r="AJ26" s="150"/>
      <c r="AK26" s="151"/>
      <c r="AL26" s="151"/>
      <c r="AM26" s="151"/>
      <c r="AN26" s="151"/>
      <c r="AO26" s="151"/>
      <c r="AP26" s="151"/>
      <c r="AQ26" s="151"/>
      <c r="AR26" s="151"/>
      <c r="AS26" s="151"/>
      <c r="AT26" s="35">
        <f t="shared" si="3"/>
        <v>0</v>
      </c>
      <c r="AU26" s="103" t="str">
        <f t="shared" si="7"/>
        <v>OK</v>
      </c>
    </row>
    <row r="27" spans="1:47" s="112" customFormat="1" ht="14.25">
      <c r="A27" s="298"/>
      <c r="B27" s="300"/>
      <c r="C27" s="302"/>
      <c r="D27" s="104" t="s">
        <v>110</v>
      </c>
      <c r="E27" s="101"/>
      <c r="F27" s="103" t="s">
        <v>105</v>
      </c>
      <c r="G27" s="150"/>
      <c r="H27" s="151"/>
      <c r="I27" s="151"/>
      <c r="J27" s="151"/>
      <c r="K27" s="151"/>
      <c r="L27" s="151"/>
      <c r="M27" s="151"/>
      <c r="N27" s="151"/>
      <c r="O27" s="151"/>
      <c r="P27" s="151"/>
      <c r="Q27" s="35">
        <f t="shared" si="1"/>
        <v>0</v>
      </c>
      <c r="R27" s="101"/>
      <c r="S27" s="103" t="str">
        <f t="shared" ca="1" si="4"/>
        <v>-</v>
      </c>
      <c r="T27" s="106"/>
      <c r="U27" s="101"/>
      <c r="V27" s="103" t="str">
        <f t="shared" ca="1" si="5"/>
        <v>-</v>
      </c>
      <c r="W27" s="150"/>
      <c r="X27" s="151"/>
      <c r="Y27" s="151"/>
      <c r="Z27" s="151"/>
      <c r="AA27" s="151"/>
      <c r="AB27" s="151"/>
      <c r="AC27" s="151"/>
      <c r="AD27" s="151"/>
      <c r="AE27" s="151"/>
      <c r="AF27" s="151"/>
      <c r="AG27" s="35">
        <f t="shared" si="2"/>
        <v>0</v>
      </c>
      <c r="AH27" s="101"/>
      <c r="AI27" s="103" t="str">
        <f t="shared" ca="1" si="6"/>
        <v>-</v>
      </c>
      <c r="AJ27" s="150"/>
      <c r="AK27" s="151"/>
      <c r="AL27" s="151"/>
      <c r="AM27" s="151"/>
      <c r="AN27" s="151"/>
      <c r="AO27" s="151"/>
      <c r="AP27" s="151"/>
      <c r="AQ27" s="151"/>
      <c r="AR27" s="151"/>
      <c r="AS27" s="151"/>
      <c r="AT27" s="35">
        <f t="shared" si="3"/>
        <v>0</v>
      </c>
      <c r="AU27" s="103" t="str">
        <f t="shared" si="7"/>
        <v>OK</v>
      </c>
    </row>
    <row r="28" spans="1:47" s="112" customFormat="1" ht="14.25">
      <c r="A28" s="298"/>
      <c r="B28" s="300"/>
      <c r="C28" s="302"/>
      <c r="D28" s="104" t="str">
        <f>'N1.1_Intervention_Definitions'!A17</f>
        <v>Indirect Intervention</v>
      </c>
      <c r="E28" s="101"/>
      <c r="F28" s="103" t="s">
        <v>105</v>
      </c>
      <c r="G28" s="150"/>
      <c r="H28" s="151"/>
      <c r="I28" s="151"/>
      <c r="J28" s="151"/>
      <c r="K28" s="151"/>
      <c r="L28" s="151"/>
      <c r="M28" s="151"/>
      <c r="N28" s="151"/>
      <c r="O28" s="151"/>
      <c r="P28" s="151"/>
      <c r="Q28" s="35">
        <f t="shared" si="1"/>
        <v>0</v>
      </c>
      <c r="R28" s="101"/>
      <c r="S28" s="103" t="str">
        <f t="shared" ca="1" si="4"/>
        <v>-</v>
      </c>
      <c r="T28" s="106"/>
      <c r="U28" s="101"/>
      <c r="V28" s="103" t="str">
        <f t="shared" ca="1" si="5"/>
        <v>-</v>
      </c>
      <c r="W28" s="150"/>
      <c r="X28" s="151"/>
      <c r="Y28" s="151"/>
      <c r="Z28" s="151"/>
      <c r="AA28" s="151"/>
      <c r="AB28" s="151"/>
      <c r="AC28" s="151"/>
      <c r="AD28" s="151"/>
      <c r="AE28" s="151"/>
      <c r="AF28" s="151"/>
      <c r="AG28" s="35">
        <f t="shared" si="2"/>
        <v>0</v>
      </c>
      <c r="AH28" s="101"/>
      <c r="AI28" s="103" t="str">
        <f t="shared" ca="1" si="6"/>
        <v>-</v>
      </c>
      <c r="AJ28" s="150"/>
      <c r="AK28" s="151"/>
      <c r="AL28" s="151"/>
      <c r="AM28" s="151"/>
      <c r="AN28" s="151"/>
      <c r="AO28" s="151"/>
      <c r="AP28" s="151"/>
      <c r="AQ28" s="151"/>
      <c r="AR28" s="151"/>
      <c r="AS28" s="151"/>
      <c r="AT28" s="35">
        <f t="shared" si="3"/>
        <v>0</v>
      </c>
      <c r="AU28" s="103" t="str">
        <f t="shared" si="7"/>
        <v>OK</v>
      </c>
    </row>
    <row r="29" spans="1:47" s="112" customFormat="1" ht="14.25">
      <c r="A29" s="298"/>
      <c r="B29" s="300"/>
      <c r="C29" s="302"/>
      <c r="D29" s="104" t="s">
        <v>109</v>
      </c>
      <c r="E29" s="101"/>
      <c r="F29" s="103" t="s">
        <v>105</v>
      </c>
      <c r="G29" s="34"/>
      <c r="H29" s="34"/>
      <c r="I29" s="34"/>
      <c r="J29" s="34"/>
      <c r="K29" s="34"/>
      <c r="L29" s="34"/>
      <c r="M29" s="34"/>
      <c r="N29" s="34"/>
      <c r="O29" s="34"/>
      <c r="P29" s="34"/>
      <c r="Q29" s="35">
        <f t="shared" si="1"/>
        <v>0</v>
      </c>
      <c r="R29" s="101"/>
      <c r="S29" s="103" t="str">
        <f t="shared" ca="1" si="4"/>
        <v>-</v>
      </c>
      <c r="T29" s="34"/>
      <c r="U29" s="101"/>
      <c r="V29" s="103" t="str">
        <f t="shared" ca="1" si="5"/>
        <v>-</v>
      </c>
      <c r="W29" s="34"/>
      <c r="X29" s="34"/>
      <c r="Y29" s="34"/>
      <c r="Z29" s="34"/>
      <c r="AA29" s="34"/>
      <c r="AB29" s="34"/>
      <c r="AC29" s="34"/>
      <c r="AD29" s="34"/>
      <c r="AE29" s="34"/>
      <c r="AF29" s="34"/>
      <c r="AG29" s="35">
        <f t="shared" si="2"/>
        <v>0</v>
      </c>
      <c r="AH29" s="101"/>
      <c r="AI29" s="103" t="str">
        <f t="shared" ca="1" si="6"/>
        <v>-</v>
      </c>
      <c r="AJ29" s="34"/>
      <c r="AK29" s="34"/>
      <c r="AL29" s="34"/>
      <c r="AM29" s="34"/>
      <c r="AN29" s="34"/>
      <c r="AO29" s="34"/>
      <c r="AP29" s="34"/>
      <c r="AQ29" s="34"/>
      <c r="AR29" s="34"/>
      <c r="AS29" s="34"/>
      <c r="AT29" s="35">
        <f t="shared" si="3"/>
        <v>0</v>
      </c>
      <c r="AU29" s="103" t="str">
        <f t="shared" si="7"/>
        <v>OK</v>
      </c>
    </row>
    <row r="30" spans="1:47" s="112" customFormat="1" ht="14.25">
      <c r="A30" s="298"/>
      <c r="B30" s="300"/>
      <c r="C30" s="302"/>
      <c r="D30" s="104" t="s">
        <v>108</v>
      </c>
      <c r="E30" s="101"/>
      <c r="F30" s="103" t="s">
        <v>105</v>
      </c>
      <c r="G30" s="34"/>
      <c r="H30" s="34"/>
      <c r="I30" s="34"/>
      <c r="J30" s="34"/>
      <c r="K30" s="34"/>
      <c r="L30" s="34"/>
      <c r="M30" s="34"/>
      <c r="N30" s="34"/>
      <c r="O30" s="34"/>
      <c r="P30" s="34"/>
      <c r="Q30" s="35">
        <f t="shared" si="1"/>
        <v>0</v>
      </c>
      <c r="R30" s="101"/>
      <c r="S30" s="103" t="str">
        <f t="shared" ca="1" si="4"/>
        <v>-</v>
      </c>
      <c r="T30" s="34"/>
      <c r="U30" s="101"/>
      <c r="V30" s="103" t="str">
        <f t="shared" ca="1" si="5"/>
        <v>-</v>
      </c>
      <c r="W30" s="34"/>
      <c r="X30" s="34"/>
      <c r="Y30" s="34"/>
      <c r="Z30" s="34"/>
      <c r="AA30" s="34"/>
      <c r="AB30" s="34"/>
      <c r="AC30" s="34"/>
      <c r="AD30" s="34"/>
      <c r="AE30" s="34"/>
      <c r="AF30" s="34"/>
      <c r="AG30" s="35">
        <f t="shared" si="2"/>
        <v>0</v>
      </c>
      <c r="AH30" s="101"/>
      <c r="AI30" s="103" t="str">
        <f t="shared" ca="1" si="6"/>
        <v>-</v>
      </c>
      <c r="AJ30" s="34"/>
      <c r="AK30" s="34"/>
      <c r="AL30" s="34"/>
      <c r="AM30" s="34"/>
      <c r="AN30" s="34"/>
      <c r="AO30" s="34"/>
      <c r="AP30" s="34"/>
      <c r="AQ30" s="34"/>
      <c r="AR30" s="34"/>
      <c r="AS30" s="34"/>
      <c r="AT30" s="35">
        <f t="shared" si="3"/>
        <v>0</v>
      </c>
      <c r="AU30" s="103" t="str">
        <f t="shared" si="7"/>
        <v>OK</v>
      </c>
    </row>
    <row r="31" spans="1:47" s="112" customFormat="1" ht="14.25">
      <c r="A31" s="298"/>
      <c r="B31" s="300"/>
      <c r="C31" s="302"/>
      <c r="D31" s="104" t="s">
        <v>58</v>
      </c>
      <c r="E31" s="101"/>
      <c r="F31" s="103" t="s">
        <v>105</v>
      </c>
      <c r="G31" s="34"/>
      <c r="H31" s="34"/>
      <c r="I31" s="34"/>
      <c r="J31" s="34"/>
      <c r="K31" s="34"/>
      <c r="L31" s="34"/>
      <c r="M31" s="34"/>
      <c r="N31" s="34"/>
      <c r="O31" s="34"/>
      <c r="P31" s="34"/>
      <c r="Q31" s="35">
        <f t="shared" si="1"/>
        <v>0</v>
      </c>
      <c r="R31" s="101"/>
      <c r="S31" s="103" t="str">
        <f t="shared" ca="1" si="4"/>
        <v>-</v>
      </c>
      <c r="T31" s="34"/>
      <c r="U31" s="101"/>
      <c r="V31" s="103" t="str">
        <f t="shared" ca="1" si="5"/>
        <v>-</v>
      </c>
      <c r="W31" s="34"/>
      <c r="X31" s="34"/>
      <c r="Y31" s="34"/>
      <c r="Z31" s="34"/>
      <c r="AA31" s="34"/>
      <c r="AB31" s="34"/>
      <c r="AC31" s="34"/>
      <c r="AD31" s="34"/>
      <c r="AE31" s="34"/>
      <c r="AF31" s="34"/>
      <c r="AG31" s="35">
        <f t="shared" si="2"/>
        <v>0</v>
      </c>
      <c r="AH31" s="101"/>
      <c r="AI31" s="103" t="str">
        <f t="shared" ca="1" si="6"/>
        <v>-</v>
      </c>
      <c r="AJ31" s="34"/>
      <c r="AK31" s="34"/>
      <c r="AL31" s="34"/>
      <c r="AM31" s="34"/>
      <c r="AN31" s="34"/>
      <c r="AO31" s="34"/>
      <c r="AP31" s="34"/>
      <c r="AQ31" s="34"/>
      <c r="AR31" s="34"/>
      <c r="AS31" s="34"/>
      <c r="AT31" s="35">
        <f t="shared" si="3"/>
        <v>0</v>
      </c>
      <c r="AU31" s="103" t="str">
        <f t="shared" si="7"/>
        <v>OK</v>
      </c>
    </row>
    <row r="32" spans="1:47" s="112" customFormat="1" ht="14.25">
      <c r="A32" s="298"/>
      <c r="B32" s="300"/>
      <c r="C32" s="302"/>
      <c r="D32" s="104" t="s">
        <v>107</v>
      </c>
      <c r="E32" s="101"/>
      <c r="F32" s="103" t="s">
        <v>105</v>
      </c>
      <c r="G32" s="34"/>
      <c r="H32" s="34"/>
      <c r="I32" s="34"/>
      <c r="J32" s="34"/>
      <c r="K32" s="34"/>
      <c r="L32" s="34"/>
      <c r="M32" s="34"/>
      <c r="N32" s="34"/>
      <c r="O32" s="34"/>
      <c r="P32" s="34"/>
      <c r="Q32" s="35">
        <f t="shared" si="1"/>
        <v>0</v>
      </c>
      <c r="R32" s="101"/>
      <c r="S32" s="103" t="str">
        <f t="shared" ca="1" si="4"/>
        <v>-</v>
      </c>
      <c r="T32" s="34"/>
      <c r="U32" s="101"/>
      <c r="V32" s="103" t="str">
        <f t="shared" ca="1" si="5"/>
        <v>-</v>
      </c>
      <c r="W32" s="34"/>
      <c r="X32" s="34"/>
      <c r="Y32" s="34"/>
      <c r="Z32" s="34"/>
      <c r="AA32" s="34"/>
      <c r="AB32" s="34"/>
      <c r="AC32" s="34"/>
      <c r="AD32" s="34"/>
      <c r="AE32" s="34"/>
      <c r="AF32" s="34"/>
      <c r="AG32" s="35">
        <f t="shared" si="2"/>
        <v>0</v>
      </c>
      <c r="AH32" s="101"/>
      <c r="AI32" s="103" t="str">
        <f t="shared" ca="1" si="6"/>
        <v>-</v>
      </c>
      <c r="AJ32" s="34"/>
      <c r="AK32" s="34"/>
      <c r="AL32" s="34"/>
      <c r="AM32" s="34"/>
      <c r="AN32" s="34"/>
      <c r="AO32" s="34"/>
      <c r="AP32" s="34"/>
      <c r="AQ32" s="34"/>
      <c r="AR32" s="34"/>
      <c r="AS32" s="34"/>
      <c r="AT32" s="35">
        <f t="shared" si="3"/>
        <v>0</v>
      </c>
      <c r="AU32" s="103" t="str">
        <f t="shared" si="7"/>
        <v>OK</v>
      </c>
    </row>
    <row r="33" spans="1:47" s="112" customFormat="1" ht="14.25">
      <c r="A33" s="298"/>
      <c r="B33" s="300"/>
      <c r="C33" s="302"/>
      <c r="D33" s="104" t="s">
        <v>106</v>
      </c>
      <c r="E33" s="101"/>
      <c r="F33" s="103" t="s">
        <v>105</v>
      </c>
      <c r="G33" s="150"/>
      <c r="H33" s="151"/>
      <c r="I33" s="151"/>
      <c r="J33" s="151"/>
      <c r="K33" s="151"/>
      <c r="L33" s="151"/>
      <c r="M33" s="151"/>
      <c r="N33" s="151"/>
      <c r="O33" s="151"/>
      <c r="P33" s="151"/>
      <c r="Q33" s="35">
        <f t="shared" si="1"/>
        <v>0</v>
      </c>
      <c r="R33" s="101"/>
      <c r="S33" s="103" t="str">
        <f t="shared" ca="1" si="4"/>
        <v>-</v>
      </c>
      <c r="T33" s="106"/>
      <c r="U33" s="101"/>
      <c r="V33" s="103" t="str">
        <f t="shared" ca="1" si="5"/>
        <v>-</v>
      </c>
      <c r="W33" s="150"/>
      <c r="X33" s="151"/>
      <c r="Y33" s="151"/>
      <c r="Z33" s="151"/>
      <c r="AA33" s="151"/>
      <c r="AB33" s="151"/>
      <c r="AC33" s="151"/>
      <c r="AD33" s="151"/>
      <c r="AE33" s="151"/>
      <c r="AF33" s="151"/>
      <c r="AG33" s="35">
        <f t="shared" si="2"/>
        <v>0</v>
      </c>
      <c r="AH33" s="101"/>
      <c r="AI33" s="103" t="str">
        <f t="shared" ca="1" si="6"/>
        <v>-</v>
      </c>
      <c r="AJ33" s="150"/>
      <c r="AK33" s="151"/>
      <c r="AL33" s="151"/>
      <c r="AM33" s="151"/>
      <c r="AN33" s="151"/>
      <c r="AO33" s="151"/>
      <c r="AP33" s="151"/>
      <c r="AQ33" s="151"/>
      <c r="AR33" s="151"/>
      <c r="AS33" s="151"/>
      <c r="AT33" s="35">
        <f t="shared" si="3"/>
        <v>0</v>
      </c>
      <c r="AU33" s="103" t="str">
        <f t="shared" si="7"/>
        <v>OK</v>
      </c>
    </row>
    <row r="34" spans="1:47" s="112" customFormat="1" ht="14.25">
      <c r="A34" s="298"/>
      <c r="B34" s="301"/>
      <c r="C34" s="105" t="s">
        <v>393</v>
      </c>
      <c r="D34" s="104"/>
      <c r="E34" s="101"/>
      <c r="F34" s="103" t="s">
        <v>105</v>
      </c>
      <c r="G34" s="35">
        <f t="shared" ref="G34:P34" si="8">SUM(G16:G33)</f>
        <v>0</v>
      </c>
      <c r="H34" s="35">
        <f t="shared" si="8"/>
        <v>0</v>
      </c>
      <c r="I34" s="35">
        <f t="shared" si="8"/>
        <v>0</v>
      </c>
      <c r="J34" s="35">
        <f t="shared" si="8"/>
        <v>0</v>
      </c>
      <c r="K34" s="35">
        <f t="shared" si="8"/>
        <v>0</v>
      </c>
      <c r="L34" s="35">
        <f t="shared" si="8"/>
        <v>0</v>
      </c>
      <c r="M34" s="35">
        <f t="shared" si="8"/>
        <v>0</v>
      </c>
      <c r="N34" s="35">
        <f t="shared" si="8"/>
        <v>0</v>
      </c>
      <c r="O34" s="35">
        <f t="shared" si="8"/>
        <v>0</v>
      </c>
      <c r="P34" s="35">
        <f t="shared" si="8"/>
        <v>0</v>
      </c>
      <c r="Q34" s="94">
        <f t="shared" si="1"/>
        <v>0</v>
      </c>
      <c r="R34" s="101"/>
      <c r="S34" s="103" t="str">
        <f t="shared" ca="1" si="4"/>
        <v>-</v>
      </c>
      <c r="T34" s="103"/>
      <c r="U34" s="101"/>
      <c r="V34" s="103" t="str">
        <f t="shared" ca="1" si="5"/>
        <v>-</v>
      </c>
      <c r="W34" s="35">
        <f t="shared" ref="W34:AF34" si="9">SUM(W16:W33)</f>
        <v>0</v>
      </c>
      <c r="X34" s="35">
        <f t="shared" si="9"/>
        <v>0</v>
      </c>
      <c r="Y34" s="35">
        <f t="shared" si="9"/>
        <v>0</v>
      </c>
      <c r="Z34" s="35">
        <f t="shared" si="9"/>
        <v>0</v>
      </c>
      <c r="AA34" s="35">
        <f t="shared" si="9"/>
        <v>0</v>
      </c>
      <c r="AB34" s="35">
        <f t="shared" si="9"/>
        <v>0</v>
      </c>
      <c r="AC34" s="35">
        <f t="shared" si="9"/>
        <v>0</v>
      </c>
      <c r="AD34" s="35">
        <f t="shared" si="9"/>
        <v>0</v>
      </c>
      <c r="AE34" s="35">
        <f t="shared" si="9"/>
        <v>0</v>
      </c>
      <c r="AF34" s="35">
        <f t="shared" si="9"/>
        <v>0</v>
      </c>
      <c r="AG34" s="94">
        <f>SUM(W34:AF34)</f>
        <v>0</v>
      </c>
      <c r="AH34" s="101"/>
      <c r="AI34" s="103" t="str">
        <f t="shared" ca="1" si="6"/>
        <v>-</v>
      </c>
      <c r="AJ34" s="35">
        <f t="shared" ref="AJ34:AS34" si="10">SUM(AJ16:AJ33)</f>
        <v>0</v>
      </c>
      <c r="AK34" s="35">
        <f t="shared" si="10"/>
        <v>0</v>
      </c>
      <c r="AL34" s="35">
        <f t="shared" si="10"/>
        <v>0</v>
      </c>
      <c r="AM34" s="35">
        <f t="shared" si="10"/>
        <v>0</v>
      </c>
      <c r="AN34" s="35">
        <f t="shared" si="10"/>
        <v>0</v>
      </c>
      <c r="AO34" s="35">
        <f t="shared" si="10"/>
        <v>0</v>
      </c>
      <c r="AP34" s="35">
        <f t="shared" si="10"/>
        <v>0</v>
      </c>
      <c r="AQ34" s="35">
        <f t="shared" si="10"/>
        <v>0</v>
      </c>
      <c r="AR34" s="35">
        <f t="shared" si="10"/>
        <v>0</v>
      </c>
      <c r="AS34" s="35">
        <f t="shared" si="10"/>
        <v>0</v>
      </c>
      <c r="AT34" s="94">
        <f>SUM(AJ34:AS34)</f>
        <v>0</v>
      </c>
      <c r="AU34" s="103" t="str">
        <f t="shared" si="7"/>
        <v>OK</v>
      </c>
    </row>
    <row r="35" spans="1:47" ht="15" thickBot="1">
      <c r="A35" s="299" t="s">
        <v>25</v>
      </c>
      <c r="B35" s="299" t="s">
        <v>385</v>
      </c>
      <c r="C35" s="111"/>
      <c r="D35" s="104"/>
      <c r="F35" s="110" t="s">
        <v>53</v>
      </c>
      <c r="G35" s="109" t="s">
        <v>14</v>
      </c>
      <c r="H35" s="21" t="s">
        <v>15</v>
      </c>
      <c r="I35" s="22" t="s">
        <v>16</v>
      </c>
      <c r="J35" s="23" t="s">
        <v>17</v>
      </c>
      <c r="K35" s="24" t="s">
        <v>18</v>
      </c>
      <c r="L35" s="25" t="s">
        <v>19</v>
      </c>
      <c r="M35" s="26" t="s">
        <v>20</v>
      </c>
      <c r="N35" s="29" t="s">
        <v>21</v>
      </c>
      <c r="O35" s="27" t="s">
        <v>22</v>
      </c>
      <c r="P35" s="31" t="s">
        <v>23</v>
      </c>
      <c r="Q35" s="108" t="s">
        <v>29</v>
      </c>
      <c r="S35" s="110" t="s">
        <v>53</v>
      </c>
      <c r="T35" s="110" t="s">
        <v>94</v>
      </c>
      <c r="V35" s="110" t="s">
        <v>53</v>
      </c>
      <c r="W35" s="109" t="s">
        <v>14</v>
      </c>
      <c r="X35" s="21" t="s">
        <v>15</v>
      </c>
      <c r="Y35" s="22" t="s">
        <v>16</v>
      </c>
      <c r="Z35" s="23" t="s">
        <v>17</v>
      </c>
      <c r="AA35" s="24" t="s">
        <v>18</v>
      </c>
      <c r="AB35" s="25" t="s">
        <v>19</v>
      </c>
      <c r="AC35" s="26" t="s">
        <v>20</v>
      </c>
      <c r="AD35" s="29" t="s">
        <v>21</v>
      </c>
      <c r="AE35" s="27" t="s">
        <v>22</v>
      </c>
      <c r="AF35" s="31" t="s">
        <v>23</v>
      </c>
      <c r="AG35" s="108" t="s">
        <v>29</v>
      </c>
      <c r="AI35" s="110" t="s">
        <v>53</v>
      </c>
      <c r="AJ35" s="109" t="s">
        <v>5</v>
      </c>
      <c r="AK35" s="21" t="s">
        <v>6</v>
      </c>
      <c r="AL35" s="22" t="s">
        <v>7</v>
      </c>
      <c r="AM35" s="23" t="s">
        <v>8</v>
      </c>
      <c r="AN35" s="24" t="s">
        <v>9</v>
      </c>
      <c r="AO35" s="25" t="s">
        <v>116</v>
      </c>
      <c r="AP35" s="26" t="s">
        <v>117</v>
      </c>
      <c r="AQ35" s="29" t="s">
        <v>118</v>
      </c>
      <c r="AR35" s="27" t="s">
        <v>119</v>
      </c>
      <c r="AS35" s="31" t="s">
        <v>120</v>
      </c>
      <c r="AT35" s="108" t="s">
        <v>29</v>
      </c>
      <c r="AU35" s="108" t="s">
        <v>47</v>
      </c>
    </row>
    <row r="36" spans="1:47" ht="14.25">
      <c r="A36" s="300"/>
      <c r="B36" s="300"/>
      <c r="C36" s="107" t="s">
        <v>394</v>
      </c>
      <c r="D36" s="104"/>
      <c r="F36" s="103" t="s">
        <v>205</v>
      </c>
      <c r="G36" s="103"/>
      <c r="H36" s="103"/>
      <c r="I36" s="103"/>
      <c r="J36" s="103"/>
      <c r="K36" s="103"/>
      <c r="L36" s="103"/>
      <c r="M36" s="103"/>
      <c r="N36" s="103"/>
      <c r="O36" s="103"/>
      <c r="P36" s="151"/>
      <c r="Q36" s="35">
        <f t="shared" ref="Q36:Q54" si="11">SUM(G36:P36)</f>
        <v>0</v>
      </c>
      <c r="S36" s="103"/>
      <c r="T36" s="34"/>
      <c r="V36" s="103"/>
      <c r="W36" s="34"/>
      <c r="X36" s="34"/>
      <c r="Y36" s="34"/>
      <c r="Z36" s="34"/>
      <c r="AA36" s="34"/>
      <c r="AB36" s="34"/>
      <c r="AC36" s="34"/>
      <c r="AD36" s="34"/>
      <c r="AE36" s="34"/>
      <c r="AF36" s="34"/>
      <c r="AG36" s="35">
        <f t="shared" ref="AG36:AG55" si="12">SUM(W36:AF36)</f>
        <v>0</v>
      </c>
      <c r="AI36" s="103"/>
      <c r="AJ36" s="34"/>
      <c r="AK36" s="34"/>
      <c r="AL36" s="34"/>
      <c r="AM36" s="34"/>
      <c r="AN36" s="34"/>
      <c r="AO36" s="34"/>
      <c r="AP36" s="34"/>
      <c r="AQ36" s="34"/>
      <c r="AR36" s="34"/>
      <c r="AS36" s="34"/>
      <c r="AT36" s="35">
        <f t="shared" ref="AT36:AT55" si="13">SUM(AJ36:AS36)</f>
        <v>0</v>
      </c>
      <c r="AU36" s="103"/>
    </row>
    <row r="37" spans="1:47" ht="14.25">
      <c r="A37" s="300"/>
      <c r="B37" s="300"/>
      <c r="C37" s="105" t="s">
        <v>223</v>
      </c>
      <c r="D37" s="104"/>
      <c r="F37" s="103" t="s">
        <v>105</v>
      </c>
      <c r="G37" s="35">
        <f>G34</f>
        <v>0</v>
      </c>
      <c r="H37" s="35">
        <f t="shared" ref="H37:P37" si="14">H34</f>
        <v>0</v>
      </c>
      <c r="I37" s="35">
        <f t="shared" si="14"/>
        <v>0</v>
      </c>
      <c r="J37" s="35">
        <f t="shared" si="14"/>
        <v>0</v>
      </c>
      <c r="K37" s="35">
        <f t="shared" si="14"/>
        <v>0</v>
      </c>
      <c r="L37" s="35">
        <f t="shared" si="14"/>
        <v>0</v>
      </c>
      <c r="M37" s="35">
        <f t="shared" si="14"/>
        <v>0</v>
      </c>
      <c r="N37" s="35">
        <f t="shared" si="14"/>
        <v>0</v>
      </c>
      <c r="O37" s="35">
        <f t="shared" si="14"/>
        <v>0</v>
      </c>
      <c r="P37" s="35">
        <f t="shared" si="14"/>
        <v>0</v>
      </c>
      <c r="Q37" s="35">
        <f t="shared" si="11"/>
        <v>0</v>
      </c>
      <c r="S37" s="103" t="str">
        <f ca="1">$X$12</f>
        <v>-</v>
      </c>
      <c r="T37" s="34"/>
      <c r="V37" s="103" t="str">
        <f ca="1">$X$12</f>
        <v>-</v>
      </c>
      <c r="W37" s="35">
        <f t="shared" ref="W37:AF37" si="15">W34</f>
        <v>0</v>
      </c>
      <c r="X37" s="35">
        <f t="shared" si="15"/>
        <v>0</v>
      </c>
      <c r="Y37" s="35">
        <f t="shared" si="15"/>
        <v>0</v>
      </c>
      <c r="Z37" s="35">
        <f t="shared" si="15"/>
        <v>0</v>
      </c>
      <c r="AA37" s="35">
        <f t="shared" si="15"/>
        <v>0</v>
      </c>
      <c r="AB37" s="35">
        <f t="shared" si="15"/>
        <v>0</v>
      </c>
      <c r="AC37" s="35">
        <f t="shared" si="15"/>
        <v>0</v>
      </c>
      <c r="AD37" s="35">
        <f t="shared" si="15"/>
        <v>0</v>
      </c>
      <c r="AE37" s="35">
        <f t="shared" si="15"/>
        <v>0</v>
      </c>
      <c r="AF37" s="35">
        <f t="shared" si="15"/>
        <v>0</v>
      </c>
      <c r="AG37" s="35">
        <f t="shared" si="12"/>
        <v>0</v>
      </c>
      <c r="AI37" s="103" t="str">
        <f ca="1">$X$12</f>
        <v>-</v>
      </c>
      <c r="AJ37" s="35">
        <f t="shared" ref="AJ37:AS37" si="16">AJ34</f>
        <v>0</v>
      </c>
      <c r="AK37" s="35">
        <f t="shared" si="16"/>
        <v>0</v>
      </c>
      <c r="AL37" s="35">
        <f t="shared" si="16"/>
        <v>0</v>
      </c>
      <c r="AM37" s="35">
        <f t="shared" si="16"/>
        <v>0</v>
      </c>
      <c r="AN37" s="35">
        <f t="shared" si="16"/>
        <v>0</v>
      </c>
      <c r="AO37" s="35">
        <f t="shared" si="16"/>
        <v>0</v>
      </c>
      <c r="AP37" s="35">
        <f t="shared" si="16"/>
        <v>0</v>
      </c>
      <c r="AQ37" s="35">
        <f t="shared" si="16"/>
        <v>0</v>
      </c>
      <c r="AR37" s="35">
        <f t="shared" si="16"/>
        <v>0</v>
      </c>
      <c r="AS37" s="35">
        <f t="shared" si="16"/>
        <v>0</v>
      </c>
      <c r="AT37" s="35">
        <f t="shared" si="13"/>
        <v>0</v>
      </c>
      <c r="AU37" s="103" t="str">
        <f>IF(ABS(AG37-AT37)&lt;0.01,"OK","Error")</f>
        <v>OK</v>
      </c>
    </row>
    <row r="38" spans="1:47" ht="14.25">
      <c r="A38" s="300"/>
      <c r="B38" s="300"/>
      <c r="C38" s="302" t="s">
        <v>115</v>
      </c>
      <c r="D38" s="104" t="s">
        <v>206</v>
      </c>
      <c r="F38" s="103" t="s">
        <v>105</v>
      </c>
      <c r="G38" s="150"/>
      <c r="H38" s="151"/>
      <c r="I38" s="151"/>
      <c r="J38" s="151"/>
      <c r="K38" s="151"/>
      <c r="L38" s="151"/>
      <c r="M38" s="151"/>
      <c r="N38" s="151"/>
      <c r="O38" s="151"/>
      <c r="P38" s="151"/>
      <c r="Q38" s="35">
        <f t="shared" si="11"/>
        <v>0</v>
      </c>
      <c r="S38" s="103" t="str">
        <f t="shared" ref="S38:S55" ca="1" si="17">$X$12</f>
        <v>-</v>
      </c>
      <c r="T38" s="106"/>
      <c r="V38" s="103" t="str">
        <f t="shared" ref="V38:V55" ca="1" si="18">$X$12</f>
        <v>-</v>
      </c>
      <c r="W38" s="150"/>
      <c r="X38" s="151"/>
      <c r="Y38" s="151"/>
      <c r="Z38" s="151"/>
      <c r="AA38" s="151"/>
      <c r="AB38" s="151"/>
      <c r="AC38" s="151"/>
      <c r="AD38" s="151"/>
      <c r="AE38" s="151"/>
      <c r="AF38" s="151"/>
      <c r="AG38" s="35">
        <f t="shared" si="12"/>
        <v>0</v>
      </c>
      <c r="AI38" s="103" t="str">
        <f t="shared" ref="AI38:AI55" ca="1" si="19">$X$12</f>
        <v>-</v>
      </c>
      <c r="AJ38" s="150"/>
      <c r="AK38" s="151"/>
      <c r="AL38" s="151"/>
      <c r="AM38" s="151"/>
      <c r="AN38" s="151"/>
      <c r="AO38" s="151"/>
      <c r="AP38" s="151"/>
      <c r="AQ38" s="151"/>
      <c r="AR38" s="151"/>
      <c r="AS38" s="151"/>
      <c r="AT38" s="35">
        <f t="shared" si="13"/>
        <v>0</v>
      </c>
      <c r="AU38" s="103" t="str">
        <f t="shared" ref="AU38:AU55" si="20">IF(ABS(AG38-AT38)&lt;0.01,"OK","Error")</f>
        <v>OK</v>
      </c>
    </row>
    <row r="39" spans="1:47" ht="14.25">
      <c r="A39" s="300"/>
      <c r="B39" s="300"/>
      <c r="C39" s="302"/>
      <c r="D39" s="104" t="s">
        <v>207</v>
      </c>
      <c r="F39" s="103" t="s">
        <v>105</v>
      </c>
      <c r="G39" s="150"/>
      <c r="H39" s="151"/>
      <c r="I39" s="151"/>
      <c r="J39" s="151"/>
      <c r="K39" s="151"/>
      <c r="L39" s="151"/>
      <c r="M39" s="151"/>
      <c r="N39" s="151"/>
      <c r="O39" s="151"/>
      <c r="P39" s="151"/>
      <c r="Q39" s="35">
        <f t="shared" si="11"/>
        <v>0</v>
      </c>
      <c r="S39" s="103" t="str">
        <f t="shared" ca="1" si="17"/>
        <v>-</v>
      </c>
      <c r="T39" s="106"/>
      <c r="V39" s="103" t="str">
        <f t="shared" ca="1" si="18"/>
        <v>-</v>
      </c>
      <c r="W39" s="150"/>
      <c r="X39" s="151"/>
      <c r="Y39" s="151"/>
      <c r="Z39" s="151"/>
      <c r="AA39" s="151"/>
      <c r="AB39" s="151"/>
      <c r="AC39" s="151"/>
      <c r="AD39" s="151"/>
      <c r="AE39" s="151"/>
      <c r="AF39" s="151"/>
      <c r="AG39" s="35">
        <f t="shared" si="12"/>
        <v>0</v>
      </c>
      <c r="AI39" s="103" t="str">
        <f t="shared" ca="1" si="19"/>
        <v>-</v>
      </c>
      <c r="AJ39" s="150"/>
      <c r="AK39" s="151"/>
      <c r="AL39" s="151"/>
      <c r="AM39" s="151"/>
      <c r="AN39" s="151"/>
      <c r="AO39" s="151"/>
      <c r="AP39" s="151"/>
      <c r="AQ39" s="151"/>
      <c r="AR39" s="151"/>
      <c r="AS39" s="151"/>
      <c r="AT39" s="35">
        <f t="shared" si="13"/>
        <v>0</v>
      </c>
      <c r="AU39" s="103" t="str">
        <f t="shared" si="20"/>
        <v>OK</v>
      </c>
    </row>
    <row r="40" spans="1:47" ht="14.25">
      <c r="A40" s="300"/>
      <c r="B40" s="300"/>
      <c r="C40" s="302"/>
      <c r="D40" s="104" t="s">
        <v>3</v>
      </c>
      <c r="F40" s="103" t="s">
        <v>105</v>
      </c>
      <c r="G40" s="150"/>
      <c r="H40" s="151"/>
      <c r="I40" s="151"/>
      <c r="J40" s="151"/>
      <c r="K40" s="151"/>
      <c r="L40" s="151"/>
      <c r="M40" s="151"/>
      <c r="N40" s="151"/>
      <c r="O40" s="151"/>
      <c r="P40" s="151"/>
      <c r="Q40" s="35">
        <f t="shared" si="11"/>
        <v>0</v>
      </c>
      <c r="S40" s="103" t="str">
        <f t="shared" ca="1" si="17"/>
        <v>-</v>
      </c>
      <c r="T40" s="34"/>
      <c r="V40" s="103" t="str">
        <f t="shared" ca="1" si="18"/>
        <v>-</v>
      </c>
      <c r="W40" s="150"/>
      <c r="X40" s="151"/>
      <c r="Y40" s="151"/>
      <c r="Z40" s="151"/>
      <c r="AA40" s="151"/>
      <c r="AB40" s="151"/>
      <c r="AC40" s="151"/>
      <c r="AD40" s="151"/>
      <c r="AE40" s="151"/>
      <c r="AF40" s="151"/>
      <c r="AG40" s="35">
        <f t="shared" si="12"/>
        <v>0</v>
      </c>
      <c r="AI40" s="103" t="str">
        <f t="shared" ca="1" si="19"/>
        <v>-</v>
      </c>
      <c r="AJ40" s="150"/>
      <c r="AK40" s="151"/>
      <c r="AL40" s="151"/>
      <c r="AM40" s="151"/>
      <c r="AN40" s="151"/>
      <c r="AO40" s="151"/>
      <c r="AP40" s="151"/>
      <c r="AQ40" s="151"/>
      <c r="AR40" s="151"/>
      <c r="AS40" s="151"/>
      <c r="AT40" s="35">
        <f t="shared" si="13"/>
        <v>0</v>
      </c>
      <c r="AU40" s="103" t="str">
        <f t="shared" si="20"/>
        <v>OK</v>
      </c>
    </row>
    <row r="41" spans="1:47" ht="14.25">
      <c r="A41" s="300"/>
      <c r="B41" s="300"/>
      <c r="C41" s="302"/>
      <c r="D41" s="104" t="s">
        <v>114</v>
      </c>
      <c r="F41" s="103" t="s">
        <v>105</v>
      </c>
      <c r="G41" s="150"/>
      <c r="H41" s="151"/>
      <c r="I41" s="151"/>
      <c r="J41" s="151"/>
      <c r="K41" s="151"/>
      <c r="L41" s="151"/>
      <c r="M41" s="151"/>
      <c r="N41" s="151"/>
      <c r="O41" s="151"/>
      <c r="P41" s="151"/>
      <c r="Q41" s="35">
        <f t="shared" si="11"/>
        <v>0</v>
      </c>
      <c r="S41" s="103" t="str">
        <f t="shared" ca="1" si="17"/>
        <v>-</v>
      </c>
      <c r="T41" s="106"/>
      <c r="V41" s="103" t="str">
        <f t="shared" ca="1" si="18"/>
        <v>-</v>
      </c>
      <c r="W41" s="150"/>
      <c r="X41" s="151"/>
      <c r="Y41" s="151"/>
      <c r="Z41" s="151"/>
      <c r="AA41" s="151"/>
      <c r="AB41" s="151"/>
      <c r="AC41" s="151"/>
      <c r="AD41" s="151"/>
      <c r="AE41" s="151"/>
      <c r="AF41" s="151"/>
      <c r="AG41" s="35">
        <f t="shared" si="12"/>
        <v>0</v>
      </c>
      <c r="AI41" s="103" t="str">
        <f t="shared" ca="1" si="19"/>
        <v>-</v>
      </c>
      <c r="AJ41" s="150"/>
      <c r="AK41" s="151"/>
      <c r="AL41" s="151"/>
      <c r="AM41" s="151"/>
      <c r="AN41" s="151"/>
      <c r="AO41" s="151"/>
      <c r="AP41" s="151"/>
      <c r="AQ41" s="151"/>
      <c r="AR41" s="151"/>
      <c r="AS41" s="151"/>
      <c r="AT41" s="35">
        <f t="shared" si="13"/>
        <v>0</v>
      </c>
      <c r="AU41" s="103" t="str">
        <f t="shared" si="20"/>
        <v>OK</v>
      </c>
    </row>
    <row r="42" spans="1:47" ht="14.25">
      <c r="A42" s="300"/>
      <c r="B42" s="300"/>
      <c r="C42" s="302"/>
      <c r="D42" s="104" t="s">
        <v>104</v>
      </c>
      <c r="F42" s="103" t="s">
        <v>105</v>
      </c>
      <c r="G42" s="34"/>
      <c r="H42" s="34"/>
      <c r="I42" s="34"/>
      <c r="J42" s="34"/>
      <c r="K42" s="34"/>
      <c r="L42" s="34"/>
      <c r="M42" s="34"/>
      <c r="N42" s="34"/>
      <c r="O42" s="34"/>
      <c r="P42" s="34"/>
      <c r="Q42" s="35">
        <f t="shared" si="11"/>
        <v>0</v>
      </c>
      <c r="S42" s="103" t="str">
        <f t="shared" ca="1" si="17"/>
        <v>-</v>
      </c>
      <c r="T42" s="34"/>
      <c r="V42" s="103" t="str">
        <f t="shared" ca="1" si="18"/>
        <v>-</v>
      </c>
      <c r="W42" s="34"/>
      <c r="X42" s="34"/>
      <c r="Y42" s="34"/>
      <c r="Z42" s="34"/>
      <c r="AA42" s="34"/>
      <c r="AB42" s="34"/>
      <c r="AC42" s="34"/>
      <c r="AD42" s="34"/>
      <c r="AE42" s="34"/>
      <c r="AF42" s="34"/>
      <c r="AG42" s="35">
        <f t="shared" si="12"/>
        <v>0</v>
      </c>
      <c r="AI42" s="103" t="str">
        <f t="shared" ca="1" si="19"/>
        <v>-</v>
      </c>
      <c r="AJ42" s="34"/>
      <c r="AK42" s="34"/>
      <c r="AL42" s="34"/>
      <c r="AM42" s="34"/>
      <c r="AN42" s="34"/>
      <c r="AO42" s="34"/>
      <c r="AP42" s="34"/>
      <c r="AQ42" s="34"/>
      <c r="AR42" s="34"/>
      <c r="AS42" s="34"/>
      <c r="AT42" s="35">
        <f t="shared" si="13"/>
        <v>0</v>
      </c>
      <c r="AU42" s="103" t="str">
        <f t="shared" si="20"/>
        <v>OK</v>
      </c>
    </row>
    <row r="43" spans="1:47" ht="14.25">
      <c r="A43" s="300"/>
      <c r="B43" s="300"/>
      <c r="C43" s="302"/>
      <c r="D43" s="104" t="s">
        <v>113</v>
      </c>
      <c r="F43" s="103" t="s">
        <v>105</v>
      </c>
      <c r="G43" s="150"/>
      <c r="H43" s="151"/>
      <c r="I43" s="151"/>
      <c r="J43" s="151"/>
      <c r="K43" s="151"/>
      <c r="L43" s="151"/>
      <c r="M43" s="151"/>
      <c r="N43" s="151"/>
      <c r="O43" s="151"/>
      <c r="P43" s="151"/>
      <c r="Q43" s="35">
        <f t="shared" si="11"/>
        <v>0</v>
      </c>
      <c r="S43" s="103" t="str">
        <f t="shared" ca="1" si="17"/>
        <v>-</v>
      </c>
      <c r="T43" s="106"/>
      <c r="V43" s="103" t="str">
        <f t="shared" ca="1" si="18"/>
        <v>-</v>
      </c>
      <c r="W43" s="150"/>
      <c r="X43" s="151"/>
      <c r="Y43" s="151"/>
      <c r="Z43" s="151"/>
      <c r="AA43" s="151"/>
      <c r="AB43" s="151"/>
      <c r="AC43" s="151"/>
      <c r="AD43" s="151"/>
      <c r="AE43" s="151"/>
      <c r="AF43" s="151"/>
      <c r="AG43" s="35">
        <f t="shared" si="12"/>
        <v>0</v>
      </c>
      <c r="AI43" s="103" t="str">
        <f t="shared" ca="1" si="19"/>
        <v>-</v>
      </c>
      <c r="AJ43" s="150"/>
      <c r="AK43" s="151"/>
      <c r="AL43" s="151"/>
      <c r="AM43" s="151"/>
      <c r="AN43" s="151"/>
      <c r="AO43" s="151"/>
      <c r="AP43" s="151"/>
      <c r="AQ43" s="151"/>
      <c r="AR43" s="151"/>
      <c r="AS43" s="151"/>
      <c r="AT43" s="35">
        <f t="shared" si="13"/>
        <v>0</v>
      </c>
      <c r="AU43" s="103" t="str">
        <f t="shared" si="20"/>
        <v>OK</v>
      </c>
    </row>
    <row r="44" spans="1:47" ht="14.25">
      <c r="A44" s="300"/>
      <c r="B44" s="300"/>
      <c r="C44" s="302"/>
      <c r="D44" s="104" t="s">
        <v>389</v>
      </c>
      <c r="F44" s="103" t="s">
        <v>105</v>
      </c>
      <c r="G44" s="150"/>
      <c r="H44" s="151"/>
      <c r="I44" s="151"/>
      <c r="J44" s="151"/>
      <c r="K44" s="151"/>
      <c r="L44" s="151"/>
      <c r="M44" s="151"/>
      <c r="N44" s="151"/>
      <c r="O44" s="151"/>
      <c r="P44" s="151"/>
      <c r="Q44" s="35">
        <f t="shared" si="11"/>
        <v>0</v>
      </c>
      <c r="S44" s="103" t="str">
        <f t="shared" ca="1" si="17"/>
        <v>-</v>
      </c>
      <c r="T44" s="106"/>
      <c r="V44" s="103" t="str">
        <f t="shared" ca="1" si="18"/>
        <v>-</v>
      </c>
      <c r="W44" s="150"/>
      <c r="X44" s="151"/>
      <c r="Y44" s="151"/>
      <c r="Z44" s="151"/>
      <c r="AA44" s="151"/>
      <c r="AB44" s="151"/>
      <c r="AC44" s="151"/>
      <c r="AD44" s="151"/>
      <c r="AE44" s="151"/>
      <c r="AF44" s="151"/>
      <c r="AG44" s="35">
        <f t="shared" si="12"/>
        <v>0</v>
      </c>
      <c r="AI44" s="103" t="str">
        <f t="shared" ca="1" si="19"/>
        <v>-</v>
      </c>
      <c r="AJ44" s="150"/>
      <c r="AK44" s="151"/>
      <c r="AL44" s="151"/>
      <c r="AM44" s="151"/>
      <c r="AN44" s="151"/>
      <c r="AO44" s="151"/>
      <c r="AP44" s="151"/>
      <c r="AQ44" s="151"/>
      <c r="AR44" s="151"/>
      <c r="AS44" s="151"/>
      <c r="AT44" s="35">
        <f t="shared" si="13"/>
        <v>0</v>
      </c>
      <c r="AU44" s="103" t="str">
        <f t="shared" si="20"/>
        <v>OK</v>
      </c>
    </row>
    <row r="45" spans="1:47" ht="14.25">
      <c r="A45" s="300"/>
      <c r="B45" s="300"/>
      <c r="C45" s="302"/>
      <c r="D45" s="104" t="s">
        <v>112</v>
      </c>
      <c r="F45" s="103" t="s">
        <v>105</v>
      </c>
      <c r="G45" s="150"/>
      <c r="H45" s="151"/>
      <c r="I45" s="151"/>
      <c r="J45" s="151"/>
      <c r="K45" s="151"/>
      <c r="L45" s="151"/>
      <c r="M45" s="151"/>
      <c r="N45" s="151"/>
      <c r="O45" s="151"/>
      <c r="P45" s="151"/>
      <c r="Q45" s="35">
        <f t="shared" si="11"/>
        <v>0</v>
      </c>
      <c r="S45" s="103" t="str">
        <f t="shared" ca="1" si="17"/>
        <v>-</v>
      </c>
      <c r="T45" s="106"/>
      <c r="V45" s="103" t="str">
        <f t="shared" ca="1" si="18"/>
        <v>-</v>
      </c>
      <c r="W45" s="150"/>
      <c r="X45" s="151"/>
      <c r="Y45" s="151"/>
      <c r="Z45" s="151"/>
      <c r="AA45" s="151"/>
      <c r="AB45" s="151"/>
      <c r="AC45" s="151"/>
      <c r="AD45" s="151"/>
      <c r="AE45" s="151"/>
      <c r="AF45" s="151"/>
      <c r="AG45" s="35">
        <f t="shared" si="12"/>
        <v>0</v>
      </c>
      <c r="AI45" s="103" t="str">
        <f t="shared" ca="1" si="19"/>
        <v>-</v>
      </c>
      <c r="AJ45" s="150"/>
      <c r="AK45" s="151"/>
      <c r="AL45" s="151"/>
      <c r="AM45" s="151"/>
      <c r="AN45" s="151"/>
      <c r="AO45" s="151"/>
      <c r="AP45" s="151"/>
      <c r="AQ45" s="151"/>
      <c r="AR45" s="151"/>
      <c r="AS45" s="151"/>
      <c r="AT45" s="35">
        <f t="shared" si="13"/>
        <v>0</v>
      </c>
      <c r="AU45" s="103" t="str">
        <f t="shared" si="20"/>
        <v>OK</v>
      </c>
    </row>
    <row r="46" spans="1:47" ht="14.25">
      <c r="A46" s="300"/>
      <c r="B46" s="300"/>
      <c r="C46" s="302"/>
      <c r="D46" s="104" t="s">
        <v>111</v>
      </c>
      <c r="F46" s="103" t="s">
        <v>105</v>
      </c>
      <c r="G46" s="150"/>
      <c r="H46" s="151"/>
      <c r="I46" s="151"/>
      <c r="J46" s="151"/>
      <c r="K46" s="151"/>
      <c r="L46" s="151"/>
      <c r="M46" s="151"/>
      <c r="N46" s="151"/>
      <c r="O46" s="151"/>
      <c r="P46" s="151"/>
      <c r="Q46" s="35">
        <f t="shared" si="11"/>
        <v>0</v>
      </c>
      <c r="S46" s="103" t="str">
        <f t="shared" ca="1" si="17"/>
        <v>-</v>
      </c>
      <c r="T46" s="106"/>
      <c r="V46" s="103" t="str">
        <f t="shared" ca="1" si="18"/>
        <v>-</v>
      </c>
      <c r="W46" s="150"/>
      <c r="X46" s="151"/>
      <c r="Y46" s="151"/>
      <c r="Z46" s="151"/>
      <c r="AA46" s="151"/>
      <c r="AB46" s="151"/>
      <c r="AC46" s="151"/>
      <c r="AD46" s="151"/>
      <c r="AE46" s="151"/>
      <c r="AF46" s="151"/>
      <c r="AG46" s="35">
        <f t="shared" si="12"/>
        <v>0</v>
      </c>
      <c r="AI46" s="103" t="str">
        <f t="shared" ca="1" si="19"/>
        <v>-</v>
      </c>
      <c r="AJ46" s="150"/>
      <c r="AK46" s="151"/>
      <c r="AL46" s="151"/>
      <c r="AM46" s="151"/>
      <c r="AN46" s="151"/>
      <c r="AO46" s="151"/>
      <c r="AP46" s="151"/>
      <c r="AQ46" s="151"/>
      <c r="AR46" s="151"/>
      <c r="AS46" s="151"/>
      <c r="AT46" s="35">
        <f t="shared" si="13"/>
        <v>0</v>
      </c>
      <c r="AU46" s="103" t="str">
        <f t="shared" si="20"/>
        <v>OK</v>
      </c>
    </row>
    <row r="47" spans="1:47" ht="14.25">
      <c r="A47" s="300"/>
      <c r="B47" s="300"/>
      <c r="C47" s="302"/>
      <c r="D47" s="104" t="s">
        <v>390</v>
      </c>
      <c r="F47" s="103" t="s">
        <v>105</v>
      </c>
      <c r="G47" s="150"/>
      <c r="H47" s="151"/>
      <c r="I47" s="151"/>
      <c r="J47" s="151"/>
      <c r="K47" s="151"/>
      <c r="L47" s="151"/>
      <c r="M47" s="151"/>
      <c r="N47" s="151"/>
      <c r="O47" s="151"/>
      <c r="P47" s="151"/>
      <c r="Q47" s="35">
        <f t="shared" si="11"/>
        <v>0</v>
      </c>
      <c r="S47" s="103" t="str">
        <f t="shared" ca="1" si="17"/>
        <v>-</v>
      </c>
      <c r="T47" s="106"/>
      <c r="V47" s="103" t="str">
        <f t="shared" ca="1" si="18"/>
        <v>-</v>
      </c>
      <c r="W47" s="150"/>
      <c r="X47" s="151"/>
      <c r="Y47" s="151"/>
      <c r="Z47" s="151"/>
      <c r="AA47" s="151"/>
      <c r="AB47" s="151"/>
      <c r="AC47" s="151"/>
      <c r="AD47" s="151"/>
      <c r="AE47" s="151"/>
      <c r="AF47" s="151"/>
      <c r="AG47" s="35">
        <f t="shared" si="12"/>
        <v>0</v>
      </c>
      <c r="AI47" s="103" t="str">
        <f t="shared" ca="1" si="19"/>
        <v>-</v>
      </c>
      <c r="AJ47" s="150"/>
      <c r="AK47" s="151"/>
      <c r="AL47" s="151"/>
      <c r="AM47" s="151"/>
      <c r="AN47" s="151"/>
      <c r="AO47" s="151"/>
      <c r="AP47" s="151"/>
      <c r="AQ47" s="151"/>
      <c r="AR47" s="151"/>
      <c r="AS47" s="151"/>
      <c r="AT47" s="35">
        <f t="shared" si="13"/>
        <v>0</v>
      </c>
      <c r="AU47" s="103" t="str">
        <f t="shared" si="20"/>
        <v>OK</v>
      </c>
    </row>
    <row r="48" spans="1:47" ht="14.25">
      <c r="A48" s="300"/>
      <c r="B48" s="300"/>
      <c r="C48" s="302"/>
      <c r="D48" s="104" t="s">
        <v>110</v>
      </c>
      <c r="F48" s="103" t="s">
        <v>105</v>
      </c>
      <c r="G48" s="150"/>
      <c r="H48" s="151"/>
      <c r="I48" s="151"/>
      <c r="J48" s="151"/>
      <c r="K48" s="151"/>
      <c r="L48" s="151"/>
      <c r="M48" s="151"/>
      <c r="N48" s="151"/>
      <c r="O48" s="151"/>
      <c r="P48" s="151"/>
      <c r="Q48" s="35">
        <f t="shared" si="11"/>
        <v>0</v>
      </c>
      <c r="S48" s="103" t="str">
        <f t="shared" ca="1" si="17"/>
        <v>-</v>
      </c>
      <c r="T48" s="106"/>
      <c r="V48" s="103" t="str">
        <f t="shared" ca="1" si="18"/>
        <v>-</v>
      </c>
      <c r="W48" s="150"/>
      <c r="X48" s="151"/>
      <c r="Y48" s="151"/>
      <c r="Z48" s="151"/>
      <c r="AA48" s="151"/>
      <c r="AB48" s="151"/>
      <c r="AC48" s="151"/>
      <c r="AD48" s="151"/>
      <c r="AE48" s="151"/>
      <c r="AF48" s="151"/>
      <c r="AG48" s="35">
        <f t="shared" si="12"/>
        <v>0</v>
      </c>
      <c r="AI48" s="103" t="str">
        <f t="shared" ca="1" si="19"/>
        <v>-</v>
      </c>
      <c r="AJ48" s="150"/>
      <c r="AK48" s="151"/>
      <c r="AL48" s="151"/>
      <c r="AM48" s="151"/>
      <c r="AN48" s="151"/>
      <c r="AO48" s="151"/>
      <c r="AP48" s="151"/>
      <c r="AQ48" s="151"/>
      <c r="AR48" s="151"/>
      <c r="AS48" s="151"/>
      <c r="AT48" s="35">
        <f t="shared" si="13"/>
        <v>0</v>
      </c>
      <c r="AU48" s="103" t="str">
        <f t="shared" si="20"/>
        <v>OK</v>
      </c>
    </row>
    <row r="49" spans="1:47" ht="14.25">
      <c r="A49" s="300"/>
      <c r="B49" s="300"/>
      <c r="C49" s="302"/>
      <c r="D49" s="104" t="str">
        <f>D28</f>
        <v>Indirect Intervention</v>
      </c>
      <c r="F49" s="103" t="s">
        <v>105</v>
      </c>
      <c r="G49" s="150"/>
      <c r="H49" s="151"/>
      <c r="I49" s="151"/>
      <c r="J49" s="151"/>
      <c r="K49" s="151"/>
      <c r="L49" s="151"/>
      <c r="M49" s="151"/>
      <c r="N49" s="151"/>
      <c r="O49" s="151"/>
      <c r="P49" s="151"/>
      <c r="Q49" s="35">
        <f t="shared" si="11"/>
        <v>0</v>
      </c>
      <c r="S49" s="103" t="str">
        <f t="shared" ca="1" si="17"/>
        <v>-</v>
      </c>
      <c r="T49" s="106"/>
      <c r="V49" s="103" t="str">
        <f t="shared" ca="1" si="18"/>
        <v>-</v>
      </c>
      <c r="W49" s="150"/>
      <c r="X49" s="151"/>
      <c r="Y49" s="151"/>
      <c r="Z49" s="151"/>
      <c r="AA49" s="151"/>
      <c r="AB49" s="151"/>
      <c r="AC49" s="151"/>
      <c r="AD49" s="151"/>
      <c r="AE49" s="151"/>
      <c r="AF49" s="151"/>
      <c r="AG49" s="35">
        <f t="shared" si="12"/>
        <v>0</v>
      </c>
      <c r="AI49" s="103" t="str">
        <f t="shared" ca="1" si="19"/>
        <v>-</v>
      </c>
      <c r="AJ49" s="150"/>
      <c r="AK49" s="151"/>
      <c r="AL49" s="151"/>
      <c r="AM49" s="151"/>
      <c r="AN49" s="151"/>
      <c r="AO49" s="151"/>
      <c r="AP49" s="151"/>
      <c r="AQ49" s="151"/>
      <c r="AR49" s="151"/>
      <c r="AS49" s="151"/>
      <c r="AT49" s="35">
        <f t="shared" si="13"/>
        <v>0</v>
      </c>
      <c r="AU49" s="103" t="str">
        <f t="shared" si="20"/>
        <v>OK</v>
      </c>
    </row>
    <row r="50" spans="1:47" ht="14.25">
      <c r="A50" s="300"/>
      <c r="B50" s="300"/>
      <c r="C50" s="302"/>
      <c r="D50" s="104" t="s">
        <v>109</v>
      </c>
      <c r="F50" s="103" t="s">
        <v>105</v>
      </c>
      <c r="G50" s="34"/>
      <c r="H50" s="34"/>
      <c r="I50" s="34"/>
      <c r="J50" s="34"/>
      <c r="K50" s="34"/>
      <c r="L50" s="34"/>
      <c r="M50" s="34"/>
      <c r="N50" s="34"/>
      <c r="O50" s="34"/>
      <c r="P50" s="34"/>
      <c r="Q50" s="35">
        <f t="shared" si="11"/>
        <v>0</v>
      </c>
      <c r="S50" s="103" t="str">
        <f t="shared" ca="1" si="17"/>
        <v>-</v>
      </c>
      <c r="T50" s="34"/>
      <c r="V50" s="103" t="str">
        <f t="shared" ca="1" si="18"/>
        <v>-</v>
      </c>
      <c r="W50" s="34"/>
      <c r="X50" s="34"/>
      <c r="Y50" s="34"/>
      <c r="Z50" s="34"/>
      <c r="AA50" s="34"/>
      <c r="AB50" s="34"/>
      <c r="AC50" s="34"/>
      <c r="AD50" s="34"/>
      <c r="AE50" s="34"/>
      <c r="AF50" s="34"/>
      <c r="AG50" s="35">
        <f t="shared" si="12"/>
        <v>0</v>
      </c>
      <c r="AI50" s="103" t="str">
        <f t="shared" ca="1" si="19"/>
        <v>-</v>
      </c>
      <c r="AJ50" s="34"/>
      <c r="AK50" s="34"/>
      <c r="AL50" s="34"/>
      <c r="AM50" s="34"/>
      <c r="AN50" s="34"/>
      <c r="AO50" s="34"/>
      <c r="AP50" s="34"/>
      <c r="AQ50" s="34"/>
      <c r="AR50" s="34"/>
      <c r="AS50" s="34"/>
      <c r="AT50" s="35">
        <f t="shared" si="13"/>
        <v>0</v>
      </c>
      <c r="AU50" s="103" t="str">
        <f t="shared" si="20"/>
        <v>OK</v>
      </c>
    </row>
    <row r="51" spans="1:47" ht="14.25">
      <c r="A51" s="300"/>
      <c r="B51" s="300"/>
      <c r="C51" s="302"/>
      <c r="D51" s="104" t="s">
        <v>108</v>
      </c>
      <c r="F51" s="103" t="s">
        <v>105</v>
      </c>
      <c r="G51" s="34"/>
      <c r="H51" s="34"/>
      <c r="I51" s="34"/>
      <c r="J51" s="34"/>
      <c r="K51" s="34"/>
      <c r="L51" s="34"/>
      <c r="M51" s="34"/>
      <c r="N51" s="34"/>
      <c r="O51" s="34"/>
      <c r="P51" s="34"/>
      <c r="Q51" s="35">
        <f t="shared" si="11"/>
        <v>0</v>
      </c>
      <c r="S51" s="103" t="str">
        <f t="shared" ca="1" si="17"/>
        <v>-</v>
      </c>
      <c r="T51" s="34"/>
      <c r="V51" s="103" t="str">
        <f t="shared" ca="1" si="18"/>
        <v>-</v>
      </c>
      <c r="W51" s="34"/>
      <c r="X51" s="34"/>
      <c r="Y51" s="34"/>
      <c r="Z51" s="34"/>
      <c r="AA51" s="34"/>
      <c r="AB51" s="34"/>
      <c r="AC51" s="34"/>
      <c r="AD51" s="34"/>
      <c r="AE51" s="34"/>
      <c r="AF51" s="34"/>
      <c r="AG51" s="35">
        <f t="shared" si="12"/>
        <v>0</v>
      </c>
      <c r="AI51" s="103" t="str">
        <f t="shared" ca="1" si="19"/>
        <v>-</v>
      </c>
      <c r="AJ51" s="34"/>
      <c r="AK51" s="34"/>
      <c r="AL51" s="34"/>
      <c r="AM51" s="34"/>
      <c r="AN51" s="34"/>
      <c r="AO51" s="34"/>
      <c r="AP51" s="34"/>
      <c r="AQ51" s="34"/>
      <c r="AR51" s="34"/>
      <c r="AS51" s="34"/>
      <c r="AT51" s="35">
        <f t="shared" si="13"/>
        <v>0</v>
      </c>
      <c r="AU51" s="103" t="str">
        <f t="shared" si="20"/>
        <v>OK</v>
      </c>
    </row>
    <row r="52" spans="1:47" ht="14.25">
      <c r="A52" s="300"/>
      <c r="B52" s="300"/>
      <c r="C52" s="302"/>
      <c r="D52" s="104" t="s">
        <v>58</v>
      </c>
      <c r="F52" s="103" t="s">
        <v>105</v>
      </c>
      <c r="G52" s="34"/>
      <c r="H52" s="34"/>
      <c r="I52" s="34"/>
      <c r="J52" s="34"/>
      <c r="K52" s="34"/>
      <c r="L52" s="34"/>
      <c r="M52" s="34"/>
      <c r="N52" s="34"/>
      <c r="O52" s="34"/>
      <c r="P52" s="34"/>
      <c r="Q52" s="35">
        <f t="shared" si="11"/>
        <v>0</v>
      </c>
      <c r="S52" s="103" t="str">
        <f t="shared" ca="1" si="17"/>
        <v>-</v>
      </c>
      <c r="T52" s="34"/>
      <c r="V52" s="103" t="str">
        <f t="shared" ca="1" si="18"/>
        <v>-</v>
      </c>
      <c r="W52" s="34"/>
      <c r="X52" s="34"/>
      <c r="Y52" s="34"/>
      <c r="Z52" s="34"/>
      <c r="AA52" s="34"/>
      <c r="AB52" s="34"/>
      <c r="AC52" s="34"/>
      <c r="AD52" s="34"/>
      <c r="AE52" s="34"/>
      <c r="AF52" s="34"/>
      <c r="AG52" s="35">
        <f t="shared" si="12"/>
        <v>0</v>
      </c>
      <c r="AI52" s="103" t="str">
        <f t="shared" ca="1" si="19"/>
        <v>-</v>
      </c>
      <c r="AJ52" s="34"/>
      <c r="AK52" s="34"/>
      <c r="AL52" s="34"/>
      <c r="AM52" s="34"/>
      <c r="AN52" s="34"/>
      <c r="AO52" s="34"/>
      <c r="AP52" s="34"/>
      <c r="AQ52" s="34"/>
      <c r="AR52" s="34"/>
      <c r="AS52" s="34"/>
      <c r="AT52" s="35">
        <f t="shared" si="13"/>
        <v>0</v>
      </c>
      <c r="AU52" s="103" t="str">
        <f t="shared" si="20"/>
        <v>OK</v>
      </c>
    </row>
    <row r="53" spans="1:47" ht="14.25">
      <c r="A53" s="300"/>
      <c r="B53" s="300"/>
      <c r="C53" s="302"/>
      <c r="D53" s="104" t="s">
        <v>107</v>
      </c>
      <c r="F53" s="103" t="s">
        <v>105</v>
      </c>
      <c r="G53" s="34"/>
      <c r="H53" s="34"/>
      <c r="I53" s="34"/>
      <c r="J53" s="34"/>
      <c r="K53" s="34"/>
      <c r="L53" s="34"/>
      <c r="M53" s="34"/>
      <c r="N53" s="34"/>
      <c r="O53" s="34"/>
      <c r="P53" s="34"/>
      <c r="Q53" s="35">
        <f t="shared" si="11"/>
        <v>0</v>
      </c>
      <c r="S53" s="103" t="str">
        <f t="shared" ca="1" si="17"/>
        <v>-</v>
      </c>
      <c r="T53" s="34"/>
      <c r="V53" s="103" t="str">
        <f t="shared" ca="1" si="18"/>
        <v>-</v>
      </c>
      <c r="W53" s="34"/>
      <c r="X53" s="34"/>
      <c r="Y53" s="34"/>
      <c r="Z53" s="34"/>
      <c r="AA53" s="34"/>
      <c r="AB53" s="34"/>
      <c r="AC53" s="34"/>
      <c r="AD53" s="34"/>
      <c r="AE53" s="34"/>
      <c r="AF53" s="34"/>
      <c r="AG53" s="35">
        <f t="shared" si="12"/>
        <v>0</v>
      </c>
      <c r="AI53" s="103" t="str">
        <f t="shared" ca="1" si="19"/>
        <v>-</v>
      </c>
      <c r="AJ53" s="34"/>
      <c r="AK53" s="34"/>
      <c r="AL53" s="34"/>
      <c r="AM53" s="34"/>
      <c r="AN53" s="34"/>
      <c r="AO53" s="34"/>
      <c r="AP53" s="34"/>
      <c r="AQ53" s="34"/>
      <c r="AR53" s="34"/>
      <c r="AS53" s="34"/>
      <c r="AT53" s="35">
        <f t="shared" si="13"/>
        <v>0</v>
      </c>
      <c r="AU53" s="103" t="str">
        <f t="shared" si="20"/>
        <v>OK</v>
      </c>
    </row>
    <row r="54" spans="1:47" ht="14.25">
      <c r="A54" s="300"/>
      <c r="B54" s="300"/>
      <c r="C54" s="302"/>
      <c r="D54" s="104" t="s">
        <v>106</v>
      </c>
      <c r="F54" s="103" t="s">
        <v>105</v>
      </c>
      <c r="G54" s="150"/>
      <c r="H54" s="151"/>
      <c r="I54" s="151"/>
      <c r="J54" s="151"/>
      <c r="K54" s="151"/>
      <c r="L54" s="151"/>
      <c r="M54" s="151"/>
      <c r="N54" s="151"/>
      <c r="O54" s="151"/>
      <c r="P54" s="151"/>
      <c r="Q54" s="35">
        <f t="shared" si="11"/>
        <v>0</v>
      </c>
      <c r="S54" s="103" t="str">
        <f t="shared" ca="1" si="17"/>
        <v>-</v>
      </c>
      <c r="T54" s="106"/>
      <c r="V54" s="103" t="str">
        <f t="shared" ca="1" si="18"/>
        <v>-</v>
      </c>
      <c r="W54" s="150"/>
      <c r="X54" s="151"/>
      <c r="Y54" s="151"/>
      <c r="Z54" s="151"/>
      <c r="AA54" s="151"/>
      <c r="AB54" s="151"/>
      <c r="AC54" s="151"/>
      <c r="AD54" s="151"/>
      <c r="AE54" s="151"/>
      <c r="AF54" s="151"/>
      <c r="AG54" s="35">
        <f t="shared" si="12"/>
        <v>0</v>
      </c>
      <c r="AI54" s="103" t="str">
        <f t="shared" ca="1" si="19"/>
        <v>-</v>
      </c>
      <c r="AJ54" s="150"/>
      <c r="AK54" s="151"/>
      <c r="AL54" s="151"/>
      <c r="AM54" s="151"/>
      <c r="AN54" s="151"/>
      <c r="AO54" s="151"/>
      <c r="AP54" s="151"/>
      <c r="AQ54" s="151"/>
      <c r="AR54" s="151"/>
      <c r="AS54" s="151"/>
      <c r="AT54" s="35">
        <f t="shared" si="13"/>
        <v>0</v>
      </c>
      <c r="AU54" s="103" t="str">
        <f t="shared" si="20"/>
        <v>OK</v>
      </c>
    </row>
    <row r="55" spans="1:47" ht="14.25">
      <c r="A55" s="301"/>
      <c r="B55" s="301"/>
      <c r="C55" s="105" t="s">
        <v>224</v>
      </c>
      <c r="D55" s="104"/>
      <c r="F55" s="103" t="s">
        <v>105</v>
      </c>
      <c r="G55" s="35">
        <f t="shared" ref="G55:P55" si="21">SUM(G37:G54)</f>
        <v>0</v>
      </c>
      <c r="H55" s="35">
        <f t="shared" si="21"/>
        <v>0</v>
      </c>
      <c r="I55" s="35">
        <f t="shared" si="21"/>
        <v>0</v>
      </c>
      <c r="J55" s="35">
        <f t="shared" si="21"/>
        <v>0</v>
      </c>
      <c r="K55" s="35">
        <f t="shared" si="21"/>
        <v>0</v>
      </c>
      <c r="L55" s="35">
        <f t="shared" si="21"/>
        <v>0</v>
      </c>
      <c r="M55" s="35">
        <f t="shared" si="21"/>
        <v>0</v>
      </c>
      <c r="N55" s="35">
        <f t="shared" si="21"/>
        <v>0</v>
      </c>
      <c r="O55" s="35">
        <f t="shared" si="21"/>
        <v>0</v>
      </c>
      <c r="P55" s="35">
        <f t="shared" si="21"/>
        <v>0</v>
      </c>
      <c r="Q55" s="94">
        <f>SUM(G55:P55)</f>
        <v>0</v>
      </c>
      <c r="S55" s="103" t="str">
        <f t="shared" ca="1" si="17"/>
        <v>-</v>
      </c>
      <c r="T55" s="103"/>
      <c r="V55" s="103" t="str">
        <f t="shared" ca="1" si="18"/>
        <v>-</v>
      </c>
      <c r="W55" s="35">
        <f t="shared" ref="W55:AF55" si="22">SUM(W37:W54)</f>
        <v>0</v>
      </c>
      <c r="X55" s="35">
        <f t="shared" si="22"/>
        <v>0</v>
      </c>
      <c r="Y55" s="35">
        <f t="shared" si="22"/>
        <v>0</v>
      </c>
      <c r="Z55" s="35">
        <f t="shared" si="22"/>
        <v>0</v>
      </c>
      <c r="AA55" s="35">
        <f t="shared" si="22"/>
        <v>0</v>
      </c>
      <c r="AB55" s="35">
        <f t="shared" si="22"/>
        <v>0</v>
      </c>
      <c r="AC55" s="35">
        <f t="shared" si="22"/>
        <v>0</v>
      </c>
      <c r="AD55" s="35">
        <f t="shared" si="22"/>
        <v>0</v>
      </c>
      <c r="AE55" s="35">
        <f t="shared" si="22"/>
        <v>0</v>
      </c>
      <c r="AF55" s="35">
        <f t="shared" si="22"/>
        <v>0</v>
      </c>
      <c r="AG55" s="94">
        <f t="shared" si="12"/>
        <v>0</v>
      </c>
      <c r="AI55" s="103" t="str">
        <f t="shared" ca="1" si="19"/>
        <v>-</v>
      </c>
      <c r="AJ55" s="35">
        <f t="shared" ref="AJ55:AS55" si="23">SUM(AJ37:AJ54)</f>
        <v>0</v>
      </c>
      <c r="AK55" s="35">
        <f t="shared" si="23"/>
        <v>0</v>
      </c>
      <c r="AL55" s="35">
        <f t="shared" si="23"/>
        <v>0</v>
      </c>
      <c r="AM55" s="35">
        <f t="shared" si="23"/>
        <v>0</v>
      </c>
      <c r="AN55" s="35">
        <f t="shared" si="23"/>
        <v>0</v>
      </c>
      <c r="AO55" s="35">
        <f t="shared" si="23"/>
        <v>0</v>
      </c>
      <c r="AP55" s="35">
        <f t="shared" si="23"/>
        <v>0</v>
      </c>
      <c r="AQ55" s="35">
        <f t="shared" si="23"/>
        <v>0</v>
      </c>
      <c r="AR55" s="35">
        <f t="shared" si="23"/>
        <v>0</v>
      </c>
      <c r="AS55" s="35">
        <f t="shared" si="23"/>
        <v>0</v>
      </c>
      <c r="AT55" s="94">
        <f t="shared" si="13"/>
        <v>0</v>
      </c>
      <c r="AU55" s="103" t="str">
        <f t="shared" si="20"/>
        <v>OK</v>
      </c>
    </row>
  </sheetData>
  <mergeCells count="6">
    <mergeCell ref="A14:A34"/>
    <mergeCell ref="B14:B34"/>
    <mergeCell ref="C17:C33"/>
    <mergeCell ref="A35:A55"/>
    <mergeCell ref="B35:B55"/>
    <mergeCell ref="C38:C54"/>
  </mergeCell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9">
    <tabColor rgb="FF7030A0"/>
  </sheetPr>
  <dimension ref="A1:AU55"/>
  <sheetViews>
    <sheetView workbookViewId="0"/>
  </sheetViews>
  <sheetFormatPr defaultColWidth="9" defaultRowHeight="12.75"/>
  <cols>
    <col min="1" max="2" width="3.42578125" style="101" customWidth="1"/>
    <col min="3" max="3" width="51.28515625" style="101" bestFit="1" customWidth="1"/>
    <col min="4" max="4" width="46.5703125" style="101" bestFit="1" customWidth="1"/>
    <col min="5" max="5" width="1" style="101" customWidth="1"/>
    <col min="6" max="6" width="6.28515625" style="102" customWidth="1"/>
    <col min="7" max="17" width="9" style="101"/>
    <col min="18" max="18" width="1" style="101" customWidth="1"/>
    <col min="19" max="19" width="6.28515625" style="102" customWidth="1"/>
    <col min="20" max="20" width="9" style="101"/>
    <col min="21" max="21" width="1" style="101" customWidth="1"/>
    <col min="22" max="22" width="6.28515625" style="102" customWidth="1"/>
    <col min="23" max="33" width="9" style="101"/>
    <col min="34" max="34" width="1" style="101" customWidth="1"/>
    <col min="35" max="35" width="6.28515625" style="102" customWidth="1"/>
    <col min="36" max="46" width="9" style="101"/>
    <col min="47" max="47" width="9.42578125" style="101" bestFit="1" customWidth="1"/>
    <col min="48" max="16384" width="9" style="101"/>
  </cols>
  <sheetData>
    <row r="1" spans="1:47" ht="24.75">
      <c r="A1" s="1" t="str">
        <f>N0_Cover!A1</f>
        <v>RIIO-2 Business Plan Data Template</v>
      </c>
      <c r="B1" s="1"/>
      <c r="C1" s="2"/>
      <c r="D1" s="2"/>
      <c r="E1" s="2"/>
      <c r="F1" s="73"/>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row>
    <row r="2" spans="1:47" ht="22.5">
      <c r="A2" s="1" t="str">
        <f>N0_Cover!$B$12</f>
        <v>Scottish Power Transmission</v>
      </c>
      <c r="B2" s="1"/>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row>
    <row r="3" spans="1:47" ht="19.5">
      <c r="A3" s="5" t="str">
        <f>"Workbook " &amp; N0_Cover!$B$12</f>
        <v>Workbook Scottish Power Transmission</v>
      </c>
      <c r="B3" s="5"/>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row>
    <row r="4" spans="1:47" ht="18">
      <c r="A4" s="7" t="str">
        <f>"Submission Version " &amp; N0_Cover!$B$15 &amp; " - Submitted on " &amp; TEXT(N0_Cover!$B$16,"dd mmm yyyy")</f>
        <v>Submission Version 3.0 - Submitted on 09 Dec 2019</v>
      </c>
      <c r="B4" s="7"/>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row>
    <row r="5" spans="1:47" ht="18">
      <c r="A5" s="7" t="str">
        <f>"Template Version: " &amp; N0_Cover!$B$11</f>
        <v>Template Version: v3.0</v>
      </c>
      <c r="B5" s="7"/>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row>
    <row r="6" spans="1:47" ht="19.5">
      <c r="A6" s="5" t="str">
        <f ca="1">"Sheet: " &amp;VLOOKUP(RIGHT(CELL("filename",A1),LEN(CELL("filename",A1))-FIND("]",CELL("filename",A1))),'N0.1_Contents'!$A$11:$B$87,2,FALSE)</f>
        <v>Sheet: N3.45 No entry required</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row>
    <row r="7" spans="1:47" ht="18">
      <c r="A7" s="7" t="str">
        <f>"Prices Base: " &amp; 'N0.5_Data_Constants'!C13</f>
        <v>Prices Base: 2018/19</v>
      </c>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row>
    <row r="8" spans="1:47" s="168" customFormat="1">
      <c r="A8" s="171" t="str">
        <f ca="1">"Error Checks: " &amp; IF(ISERROR(MATCH("Error",$A$9:$AU$9,0)),"OK","Error")</f>
        <v>Error Checks: OK</v>
      </c>
      <c r="B8" s="171"/>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row>
    <row r="9" spans="1:47" s="168" customFormat="1">
      <c r="A9" s="173" t="str">
        <f t="shared" ref="A9:AU9" ca="1" si="0">IF(ISERROR(MATCH("Error",A10:A55,0)),"-","Error")</f>
        <v>-</v>
      </c>
      <c r="B9" s="173" t="str">
        <f t="shared" si="0"/>
        <v>-</v>
      </c>
      <c r="C9" s="173" t="str">
        <f t="shared" si="0"/>
        <v>-</v>
      </c>
      <c r="D9" s="173" t="str">
        <f t="shared" si="0"/>
        <v>-</v>
      </c>
      <c r="E9" s="173" t="str">
        <f t="shared" si="0"/>
        <v>-</v>
      </c>
      <c r="F9" s="173" t="str">
        <f t="shared" si="0"/>
        <v>-</v>
      </c>
      <c r="G9" s="173" t="str">
        <f t="shared" si="0"/>
        <v>-</v>
      </c>
      <c r="H9" s="173" t="str">
        <f t="shared" si="0"/>
        <v>-</v>
      </c>
      <c r="I9" s="173" t="str">
        <f t="shared" si="0"/>
        <v>-</v>
      </c>
      <c r="J9" s="173" t="str">
        <f t="shared" si="0"/>
        <v>-</v>
      </c>
      <c r="K9" s="173" t="str">
        <f t="shared" si="0"/>
        <v>-</v>
      </c>
      <c r="L9" s="173" t="str">
        <f t="shared" si="0"/>
        <v>-</v>
      </c>
      <c r="M9" s="173" t="str">
        <f t="shared" si="0"/>
        <v>-</v>
      </c>
      <c r="N9" s="173" t="str">
        <f t="shared" si="0"/>
        <v>-</v>
      </c>
      <c r="O9" s="173" t="str">
        <f t="shared" si="0"/>
        <v>-</v>
      </c>
      <c r="P9" s="173" t="str">
        <f t="shared" si="0"/>
        <v>-</v>
      </c>
      <c r="Q9" s="173" t="str">
        <f t="shared" si="0"/>
        <v>-</v>
      </c>
      <c r="R9" s="173" t="str">
        <f t="shared" si="0"/>
        <v>-</v>
      </c>
      <c r="S9" s="173" t="str">
        <f t="shared" ca="1" si="0"/>
        <v>-</v>
      </c>
      <c r="T9" s="173" t="str">
        <f t="shared" si="0"/>
        <v>-</v>
      </c>
      <c r="U9" s="173" t="str">
        <f t="shared" si="0"/>
        <v>-</v>
      </c>
      <c r="V9" s="173" t="str">
        <f t="shared" ca="1" si="0"/>
        <v>-</v>
      </c>
      <c r="W9" s="173" t="str">
        <f t="shared" si="0"/>
        <v>-</v>
      </c>
      <c r="X9" s="173" t="str">
        <f t="shared" ca="1" si="0"/>
        <v>-</v>
      </c>
      <c r="Y9" s="173" t="str">
        <f t="shared" si="0"/>
        <v>-</v>
      </c>
      <c r="Z9" s="173" t="str">
        <f t="shared" si="0"/>
        <v>-</v>
      </c>
      <c r="AA9" s="173" t="str">
        <f t="shared" si="0"/>
        <v>-</v>
      </c>
      <c r="AB9" s="173" t="str">
        <f t="shared" si="0"/>
        <v>-</v>
      </c>
      <c r="AC9" s="173" t="str">
        <f t="shared" si="0"/>
        <v>-</v>
      </c>
      <c r="AD9" s="173" t="str">
        <f t="shared" si="0"/>
        <v>-</v>
      </c>
      <c r="AE9" s="173" t="str">
        <f t="shared" si="0"/>
        <v>-</v>
      </c>
      <c r="AF9" s="173" t="str">
        <f t="shared" si="0"/>
        <v>-</v>
      </c>
      <c r="AG9" s="173" t="str">
        <f t="shared" si="0"/>
        <v>-</v>
      </c>
      <c r="AH9" s="173" t="str">
        <f t="shared" si="0"/>
        <v>-</v>
      </c>
      <c r="AI9" s="173" t="str">
        <f t="shared" ca="1" si="0"/>
        <v>-</v>
      </c>
      <c r="AJ9" s="173" t="str">
        <f t="shared" si="0"/>
        <v>-</v>
      </c>
      <c r="AK9" s="173" t="str">
        <f t="shared" si="0"/>
        <v>-</v>
      </c>
      <c r="AL9" s="173" t="str">
        <f t="shared" si="0"/>
        <v>-</v>
      </c>
      <c r="AM9" s="173" t="str">
        <f t="shared" si="0"/>
        <v>-</v>
      </c>
      <c r="AN9" s="173" t="str">
        <f t="shared" si="0"/>
        <v>-</v>
      </c>
      <c r="AO9" s="173" t="str">
        <f t="shared" si="0"/>
        <v>-</v>
      </c>
      <c r="AP9" s="173" t="str">
        <f t="shared" si="0"/>
        <v>-</v>
      </c>
      <c r="AQ9" s="173" t="str">
        <f t="shared" si="0"/>
        <v>-</v>
      </c>
      <c r="AR9" s="173" t="str">
        <f t="shared" si="0"/>
        <v>-</v>
      </c>
      <c r="AS9" s="173" t="str">
        <f t="shared" si="0"/>
        <v>-</v>
      </c>
      <c r="AT9" s="173" t="str">
        <f t="shared" si="0"/>
        <v>-</v>
      </c>
      <c r="AU9" s="173" t="str">
        <f t="shared" si="0"/>
        <v>-</v>
      </c>
    </row>
    <row r="12" spans="1:47" ht="19.5">
      <c r="A12" s="11" t="str">
        <f ca="1">SUBSTITUTE(VLOOKUP(RIGHT(CELL("filename",A1),LEN(CELL("filename",A1))-FIND("]",CELL("filename",A1))),'N0.1_Contents'!$A$11:$B$87,2,FALSE), LEFT(VLOOKUP(RIGHT(CELL("filename",A1),LEN(CELL("filename",A1))-FIND("]",CELL("filename",A1))),'N0.1_Contents'!$A$11:$B$87,2,FALSE),FIND(" ",VLOOKUP(RIGHT(CELL("filename",A1),LEN(CELL("filename",A1))-FIND("]",CELL("filename",A1))),'N0.1_Contents'!$A$11:$B$87,2,FALSE))),"")</f>
        <v>No entry required</v>
      </c>
      <c r="B12" s="11"/>
      <c r="D12"/>
      <c r="F12" s="11" t="s">
        <v>0</v>
      </c>
      <c r="S12" s="11" t="s">
        <v>2</v>
      </c>
      <c r="W12" s="190" t="s">
        <v>331</v>
      </c>
      <c r="X12" s="189" t="str">
        <f ca="1">VLOOKUP(A12, 'N0.6_Lookup_References'!A14:B50, 2, FALSE)</f>
        <v>-</v>
      </c>
      <c r="AI12" s="11"/>
    </row>
    <row r="13" spans="1:47" ht="15">
      <c r="C13" s="12"/>
      <c r="D13"/>
      <c r="S13" s="124" t="s">
        <v>152</v>
      </c>
      <c r="V13" s="124" t="s">
        <v>150</v>
      </c>
      <c r="AI13" s="124" t="s">
        <v>151</v>
      </c>
    </row>
    <row r="14" spans="1:47" s="112" customFormat="1" ht="13.9" customHeight="1" thickBot="1">
      <c r="A14" s="297" t="s">
        <v>24</v>
      </c>
      <c r="B14" s="299" t="s">
        <v>384</v>
      </c>
      <c r="C14" s="111"/>
      <c r="D14" s="104"/>
      <c r="E14" s="101"/>
      <c r="F14" s="110" t="s">
        <v>53</v>
      </c>
      <c r="G14" s="109" t="s">
        <v>14</v>
      </c>
      <c r="H14" s="21" t="s">
        <v>15</v>
      </c>
      <c r="I14" s="22" t="s">
        <v>16</v>
      </c>
      <c r="J14" s="23" t="s">
        <v>17</v>
      </c>
      <c r="K14" s="24" t="s">
        <v>18</v>
      </c>
      <c r="L14" s="25" t="s">
        <v>19</v>
      </c>
      <c r="M14" s="26" t="s">
        <v>20</v>
      </c>
      <c r="N14" s="29" t="s">
        <v>21</v>
      </c>
      <c r="O14" s="27" t="s">
        <v>22</v>
      </c>
      <c r="P14" s="31" t="s">
        <v>23</v>
      </c>
      <c r="Q14" s="108" t="s">
        <v>29</v>
      </c>
      <c r="R14" s="101"/>
      <c r="S14" s="110" t="s">
        <v>53</v>
      </c>
      <c r="T14" s="110" t="s">
        <v>94</v>
      </c>
      <c r="U14" s="101"/>
      <c r="V14" s="110" t="s">
        <v>53</v>
      </c>
      <c r="W14" s="109" t="s">
        <v>14</v>
      </c>
      <c r="X14" s="21" t="s">
        <v>15</v>
      </c>
      <c r="Y14" s="22" t="s">
        <v>16</v>
      </c>
      <c r="Z14" s="23" t="s">
        <v>17</v>
      </c>
      <c r="AA14" s="24" t="s">
        <v>18</v>
      </c>
      <c r="AB14" s="25" t="s">
        <v>19</v>
      </c>
      <c r="AC14" s="26" t="s">
        <v>20</v>
      </c>
      <c r="AD14" s="29" t="s">
        <v>21</v>
      </c>
      <c r="AE14" s="27" t="s">
        <v>22</v>
      </c>
      <c r="AF14" s="31" t="s">
        <v>23</v>
      </c>
      <c r="AG14" s="108" t="s">
        <v>29</v>
      </c>
      <c r="AH14" s="101"/>
      <c r="AI14" s="110" t="s">
        <v>53</v>
      </c>
      <c r="AJ14" s="109" t="s">
        <v>5</v>
      </c>
      <c r="AK14" s="21" t="s">
        <v>6</v>
      </c>
      <c r="AL14" s="22" t="s">
        <v>7</v>
      </c>
      <c r="AM14" s="23" t="s">
        <v>8</v>
      </c>
      <c r="AN14" s="24" t="s">
        <v>9</v>
      </c>
      <c r="AO14" s="25" t="s">
        <v>116</v>
      </c>
      <c r="AP14" s="26" t="s">
        <v>117</v>
      </c>
      <c r="AQ14" s="29" t="s">
        <v>118</v>
      </c>
      <c r="AR14" s="27" t="s">
        <v>119</v>
      </c>
      <c r="AS14" s="31" t="s">
        <v>120</v>
      </c>
      <c r="AT14" s="108" t="s">
        <v>29</v>
      </c>
      <c r="AU14" s="108" t="s">
        <v>47</v>
      </c>
    </row>
    <row r="15" spans="1:47" s="112" customFormat="1" ht="14.25" customHeight="1">
      <c r="A15" s="298"/>
      <c r="B15" s="300"/>
      <c r="C15" s="107" t="s">
        <v>383</v>
      </c>
      <c r="D15" s="104"/>
      <c r="E15" s="101"/>
      <c r="F15" s="103" t="s">
        <v>205</v>
      </c>
      <c r="G15" s="34"/>
      <c r="H15" s="34"/>
      <c r="I15" s="34"/>
      <c r="J15" s="34"/>
      <c r="K15" s="34"/>
      <c r="L15" s="34"/>
      <c r="M15" s="34"/>
      <c r="N15" s="34"/>
      <c r="O15" s="34"/>
      <c r="P15" s="34"/>
      <c r="Q15" s="35">
        <f t="shared" ref="Q15:Q34" si="1">SUM(G15:P15)</f>
        <v>0</v>
      </c>
      <c r="R15" s="101"/>
      <c r="S15" s="103"/>
      <c r="T15" s="34"/>
      <c r="U15" s="101"/>
      <c r="V15" s="103"/>
      <c r="W15" s="34"/>
      <c r="X15" s="34"/>
      <c r="Y15" s="34"/>
      <c r="Z15" s="34"/>
      <c r="AA15" s="34"/>
      <c r="AB15" s="34"/>
      <c r="AC15" s="34"/>
      <c r="AD15" s="34"/>
      <c r="AE15" s="34"/>
      <c r="AF15" s="34"/>
      <c r="AG15" s="35">
        <f t="shared" ref="AG15:AG33" si="2">SUM(W15:AF15)</f>
        <v>0</v>
      </c>
      <c r="AH15" s="101"/>
      <c r="AI15" s="103"/>
      <c r="AJ15" s="34"/>
      <c r="AK15" s="34"/>
      <c r="AL15" s="34"/>
      <c r="AM15" s="34"/>
      <c r="AN15" s="34"/>
      <c r="AO15" s="34"/>
      <c r="AP15" s="34"/>
      <c r="AQ15" s="34"/>
      <c r="AR15" s="34"/>
      <c r="AS15" s="34"/>
      <c r="AT15" s="35">
        <f t="shared" ref="AT15:AT33" si="3">SUM(AJ15:AS15)</f>
        <v>0</v>
      </c>
      <c r="AU15" s="103"/>
    </row>
    <row r="16" spans="1:47" s="112" customFormat="1" ht="14.25">
      <c r="A16" s="298"/>
      <c r="B16" s="300"/>
      <c r="C16" s="105" t="s">
        <v>554</v>
      </c>
      <c r="D16" s="104"/>
      <c r="E16" s="101"/>
      <c r="F16" s="103" t="s">
        <v>105</v>
      </c>
      <c r="G16" s="150"/>
      <c r="H16" s="151"/>
      <c r="I16" s="151"/>
      <c r="J16" s="151"/>
      <c r="K16" s="151"/>
      <c r="L16" s="151"/>
      <c r="M16" s="151"/>
      <c r="N16" s="151"/>
      <c r="O16" s="151"/>
      <c r="P16" s="151"/>
      <c r="Q16" s="35">
        <f t="shared" si="1"/>
        <v>0</v>
      </c>
      <c r="R16" s="101"/>
      <c r="S16" s="103" t="str">
        <f ca="1">$X$12</f>
        <v>-</v>
      </c>
      <c r="T16" s="34"/>
      <c r="U16" s="101"/>
      <c r="V16" s="103" t="str">
        <f ca="1">$X$12</f>
        <v>-</v>
      </c>
      <c r="W16" s="150"/>
      <c r="X16" s="151"/>
      <c r="Y16" s="151"/>
      <c r="Z16" s="151"/>
      <c r="AA16" s="151"/>
      <c r="AB16" s="151"/>
      <c r="AC16" s="151"/>
      <c r="AD16" s="151"/>
      <c r="AE16" s="151"/>
      <c r="AF16" s="151"/>
      <c r="AG16" s="35">
        <f t="shared" si="2"/>
        <v>0</v>
      </c>
      <c r="AH16" s="101"/>
      <c r="AI16" s="103" t="str">
        <f ca="1">$X$12</f>
        <v>-</v>
      </c>
      <c r="AJ16" s="150"/>
      <c r="AK16" s="151"/>
      <c r="AL16" s="151"/>
      <c r="AM16" s="151"/>
      <c r="AN16" s="151"/>
      <c r="AO16" s="151"/>
      <c r="AP16" s="151"/>
      <c r="AQ16" s="151"/>
      <c r="AR16" s="151"/>
      <c r="AS16" s="151"/>
      <c r="AT16" s="35">
        <f t="shared" si="3"/>
        <v>0</v>
      </c>
      <c r="AU16" s="103" t="str">
        <f>IF(ABS(AG16-AT16)&lt;0.01,"OK","Error")</f>
        <v>OK</v>
      </c>
    </row>
    <row r="17" spans="1:47" s="112" customFormat="1" ht="14.25">
      <c r="A17" s="298"/>
      <c r="B17" s="300"/>
      <c r="C17" s="302" t="s">
        <v>115</v>
      </c>
      <c r="D17" s="104" t="s">
        <v>206</v>
      </c>
      <c r="E17" s="101"/>
      <c r="F17" s="103" t="s">
        <v>105</v>
      </c>
      <c r="G17" s="150"/>
      <c r="H17" s="151"/>
      <c r="I17" s="151"/>
      <c r="J17" s="151"/>
      <c r="K17" s="151"/>
      <c r="L17" s="151"/>
      <c r="M17" s="151"/>
      <c r="N17" s="151"/>
      <c r="O17" s="151"/>
      <c r="P17" s="151"/>
      <c r="Q17" s="35">
        <f t="shared" si="1"/>
        <v>0</v>
      </c>
      <c r="R17" s="101"/>
      <c r="S17" s="103" t="str">
        <f t="shared" ref="S17:S34" ca="1" si="4">$X$12</f>
        <v>-</v>
      </c>
      <c r="T17" s="106"/>
      <c r="U17" s="101"/>
      <c r="V17" s="103" t="str">
        <f t="shared" ref="V17:V34" ca="1" si="5">$X$12</f>
        <v>-</v>
      </c>
      <c r="W17" s="150"/>
      <c r="X17" s="151"/>
      <c r="Y17" s="151"/>
      <c r="Z17" s="151"/>
      <c r="AA17" s="151"/>
      <c r="AB17" s="151"/>
      <c r="AC17" s="151"/>
      <c r="AD17" s="151"/>
      <c r="AE17" s="151"/>
      <c r="AF17" s="151"/>
      <c r="AG17" s="35">
        <f t="shared" si="2"/>
        <v>0</v>
      </c>
      <c r="AH17" s="101"/>
      <c r="AI17" s="103" t="str">
        <f t="shared" ref="AI17:AI34" ca="1" si="6">$X$12</f>
        <v>-</v>
      </c>
      <c r="AJ17" s="150"/>
      <c r="AK17" s="151"/>
      <c r="AL17" s="151"/>
      <c r="AM17" s="151"/>
      <c r="AN17" s="151"/>
      <c r="AO17" s="151"/>
      <c r="AP17" s="151"/>
      <c r="AQ17" s="151"/>
      <c r="AR17" s="151"/>
      <c r="AS17" s="151"/>
      <c r="AT17" s="35">
        <f t="shared" si="3"/>
        <v>0</v>
      </c>
      <c r="AU17" s="103" t="str">
        <f t="shared" ref="AU17:AU34" si="7">IF(ABS(AG17-AT17)&lt;0.01,"OK","Error")</f>
        <v>OK</v>
      </c>
    </row>
    <row r="18" spans="1:47" s="112" customFormat="1" ht="14.25">
      <c r="A18" s="298"/>
      <c r="B18" s="300"/>
      <c r="C18" s="302"/>
      <c r="D18" s="104" t="s">
        <v>207</v>
      </c>
      <c r="E18" s="101"/>
      <c r="F18" s="103" t="s">
        <v>105</v>
      </c>
      <c r="G18" s="150"/>
      <c r="H18" s="151"/>
      <c r="I18" s="151"/>
      <c r="J18" s="151"/>
      <c r="K18" s="151"/>
      <c r="L18" s="151"/>
      <c r="M18" s="151"/>
      <c r="N18" s="151"/>
      <c r="O18" s="151"/>
      <c r="P18" s="151"/>
      <c r="Q18" s="35">
        <f t="shared" si="1"/>
        <v>0</v>
      </c>
      <c r="R18" s="101"/>
      <c r="S18" s="103" t="str">
        <f t="shared" ca="1" si="4"/>
        <v>-</v>
      </c>
      <c r="T18" s="106"/>
      <c r="U18" s="101"/>
      <c r="V18" s="103" t="str">
        <f t="shared" ca="1" si="5"/>
        <v>-</v>
      </c>
      <c r="W18" s="150"/>
      <c r="X18" s="151"/>
      <c r="Y18" s="151"/>
      <c r="Z18" s="151"/>
      <c r="AA18" s="151"/>
      <c r="AB18" s="151"/>
      <c r="AC18" s="151"/>
      <c r="AD18" s="151"/>
      <c r="AE18" s="151"/>
      <c r="AF18" s="151"/>
      <c r="AG18" s="35">
        <f t="shared" si="2"/>
        <v>0</v>
      </c>
      <c r="AH18" s="101"/>
      <c r="AI18" s="103" t="str">
        <f t="shared" ca="1" si="6"/>
        <v>-</v>
      </c>
      <c r="AJ18" s="150"/>
      <c r="AK18" s="151"/>
      <c r="AL18" s="151"/>
      <c r="AM18" s="151"/>
      <c r="AN18" s="151"/>
      <c r="AO18" s="151"/>
      <c r="AP18" s="151"/>
      <c r="AQ18" s="151"/>
      <c r="AR18" s="151"/>
      <c r="AS18" s="151"/>
      <c r="AT18" s="35">
        <f t="shared" si="3"/>
        <v>0</v>
      </c>
      <c r="AU18" s="103" t="str">
        <f t="shared" si="7"/>
        <v>OK</v>
      </c>
    </row>
    <row r="19" spans="1:47" s="112" customFormat="1" ht="14.25">
      <c r="A19" s="298"/>
      <c r="B19" s="300"/>
      <c r="C19" s="302"/>
      <c r="D19" s="104" t="s">
        <v>3</v>
      </c>
      <c r="E19" s="101"/>
      <c r="F19" s="103" t="s">
        <v>105</v>
      </c>
      <c r="G19" s="150"/>
      <c r="H19" s="151"/>
      <c r="I19" s="151"/>
      <c r="J19" s="151"/>
      <c r="K19" s="151"/>
      <c r="L19" s="151"/>
      <c r="M19" s="151"/>
      <c r="N19" s="151"/>
      <c r="O19" s="151"/>
      <c r="P19" s="151"/>
      <c r="Q19" s="35">
        <f t="shared" si="1"/>
        <v>0</v>
      </c>
      <c r="R19" s="101"/>
      <c r="S19" s="103" t="str">
        <f t="shared" ca="1" si="4"/>
        <v>-</v>
      </c>
      <c r="T19" s="34"/>
      <c r="U19" s="101"/>
      <c r="V19" s="103" t="str">
        <f t="shared" ca="1" si="5"/>
        <v>-</v>
      </c>
      <c r="W19" s="150"/>
      <c r="X19" s="151"/>
      <c r="Y19" s="151"/>
      <c r="Z19" s="151"/>
      <c r="AA19" s="151"/>
      <c r="AB19" s="151"/>
      <c r="AC19" s="151"/>
      <c r="AD19" s="151"/>
      <c r="AE19" s="151"/>
      <c r="AF19" s="151"/>
      <c r="AG19" s="35">
        <f t="shared" si="2"/>
        <v>0</v>
      </c>
      <c r="AH19" s="101"/>
      <c r="AI19" s="103" t="str">
        <f t="shared" ca="1" si="6"/>
        <v>-</v>
      </c>
      <c r="AJ19" s="150"/>
      <c r="AK19" s="151"/>
      <c r="AL19" s="151"/>
      <c r="AM19" s="151"/>
      <c r="AN19" s="151"/>
      <c r="AO19" s="151"/>
      <c r="AP19" s="151"/>
      <c r="AQ19" s="151"/>
      <c r="AR19" s="151"/>
      <c r="AS19" s="151"/>
      <c r="AT19" s="35">
        <f t="shared" si="3"/>
        <v>0</v>
      </c>
      <c r="AU19" s="103" t="str">
        <f t="shared" si="7"/>
        <v>OK</v>
      </c>
    </row>
    <row r="20" spans="1:47" s="112" customFormat="1" ht="14.25">
      <c r="A20" s="298"/>
      <c r="B20" s="300"/>
      <c r="C20" s="302"/>
      <c r="D20" s="104" t="s">
        <v>114</v>
      </c>
      <c r="E20" s="101"/>
      <c r="F20" s="103" t="s">
        <v>105</v>
      </c>
      <c r="G20" s="150"/>
      <c r="H20" s="151"/>
      <c r="I20" s="151"/>
      <c r="J20" s="151"/>
      <c r="K20" s="151"/>
      <c r="L20" s="151"/>
      <c r="M20" s="151"/>
      <c r="N20" s="151"/>
      <c r="O20" s="151"/>
      <c r="P20" s="151"/>
      <c r="Q20" s="35">
        <f t="shared" si="1"/>
        <v>0</v>
      </c>
      <c r="R20" s="101"/>
      <c r="S20" s="103" t="str">
        <f t="shared" ca="1" si="4"/>
        <v>-</v>
      </c>
      <c r="T20" s="106"/>
      <c r="U20" s="101"/>
      <c r="V20" s="103" t="str">
        <f t="shared" ca="1" si="5"/>
        <v>-</v>
      </c>
      <c r="W20" s="150"/>
      <c r="X20" s="151"/>
      <c r="Y20" s="151"/>
      <c r="Z20" s="151"/>
      <c r="AA20" s="151"/>
      <c r="AB20" s="151"/>
      <c r="AC20" s="151"/>
      <c r="AD20" s="151"/>
      <c r="AE20" s="151"/>
      <c r="AF20" s="151"/>
      <c r="AG20" s="35">
        <f t="shared" si="2"/>
        <v>0</v>
      </c>
      <c r="AH20" s="101"/>
      <c r="AI20" s="103" t="str">
        <f t="shared" ca="1" si="6"/>
        <v>-</v>
      </c>
      <c r="AJ20" s="150"/>
      <c r="AK20" s="151"/>
      <c r="AL20" s="151"/>
      <c r="AM20" s="151"/>
      <c r="AN20" s="151"/>
      <c r="AO20" s="151"/>
      <c r="AP20" s="151"/>
      <c r="AQ20" s="151"/>
      <c r="AR20" s="151"/>
      <c r="AS20" s="151"/>
      <c r="AT20" s="35">
        <f t="shared" si="3"/>
        <v>0</v>
      </c>
      <c r="AU20" s="103" t="str">
        <f t="shared" si="7"/>
        <v>OK</v>
      </c>
    </row>
    <row r="21" spans="1:47" s="112" customFormat="1" ht="14.25">
      <c r="A21" s="298"/>
      <c r="B21" s="300"/>
      <c r="C21" s="302"/>
      <c r="D21" s="104" t="s">
        <v>104</v>
      </c>
      <c r="E21" s="101"/>
      <c r="F21" s="103" t="s">
        <v>105</v>
      </c>
      <c r="G21" s="34"/>
      <c r="H21" s="34"/>
      <c r="I21" s="34"/>
      <c r="J21" s="34"/>
      <c r="K21" s="34"/>
      <c r="L21" s="34"/>
      <c r="M21" s="34"/>
      <c r="N21" s="34"/>
      <c r="O21" s="34"/>
      <c r="P21" s="34"/>
      <c r="Q21" s="35">
        <f t="shared" si="1"/>
        <v>0</v>
      </c>
      <c r="R21" s="101"/>
      <c r="S21" s="103" t="str">
        <f t="shared" ca="1" si="4"/>
        <v>-</v>
      </c>
      <c r="T21" s="34"/>
      <c r="U21" s="101"/>
      <c r="V21" s="103" t="str">
        <f t="shared" ca="1" si="5"/>
        <v>-</v>
      </c>
      <c r="W21" s="34"/>
      <c r="X21" s="34"/>
      <c r="Y21" s="34"/>
      <c r="Z21" s="34"/>
      <c r="AA21" s="34"/>
      <c r="AB21" s="34"/>
      <c r="AC21" s="34"/>
      <c r="AD21" s="34"/>
      <c r="AE21" s="34"/>
      <c r="AF21" s="34"/>
      <c r="AG21" s="35">
        <f t="shared" si="2"/>
        <v>0</v>
      </c>
      <c r="AH21" s="101"/>
      <c r="AI21" s="103" t="str">
        <f t="shared" ca="1" si="6"/>
        <v>-</v>
      </c>
      <c r="AJ21" s="34"/>
      <c r="AK21" s="34"/>
      <c r="AL21" s="34"/>
      <c r="AM21" s="34"/>
      <c r="AN21" s="34"/>
      <c r="AO21" s="34"/>
      <c r="AP21" s="34"/>
      <c r="AQ21" s="34"/>
      <c r="AR21" s="34"/>
      <c r="AS21" s="34"/>
      <c r="AT21" s="35">
        <f t="shared" si="3"/>
        <v>0</v>
      </c>
      <c r="AU21" s="103" t="str">
        <f t="shared" si="7"/>
        <v>OK</v>
      </c>
    </row>
    <row r="22" spans="1:47" s="112" customFormat="1" ht="14.25">
      <c r="A22" s="298"/>
      <c r="B22" s="300"/>
      <c r="C22" s="302"/>
      <c r="D22" s="104" t="s">
        <v>113</v>
      </c>
      <c r="E22" s="101"/>
      <c r="F22" s="103" t="s">
        <v>105</v>
      </c>
      <c r="G22" s="150"/>
      <c r="H22" s="151"/>
      <c r="I22" s="151"/>
      <c r="J22" s="151"/>
      <c r="K22" s="151"/>
      <c r="L22" s="151"/>
      <c r="M22" s="151"/>
      <c r="N22" s="151"/>
      <c r="O22" s="151"/>
      <c r="P22" s="151"/>
      <c r="Q22" s="35">
        <f t="shared" si="1"/>
        <v>0</v>
      </c>
      <c r="R22" s="101"/>
      <c r="S22" s="103" t="str">
        <f t="shared" ca="1" si="4"/>
        <v>-</v>
      </c>
      <c r="T22" s="106"/>
      <c r="U22" s="101"/>
      <c r="V22" s="103" t="str">
        <f t="shared" ca="1" si="5"/>
        <v>-</v>
      </c>
      <c r="W22" s="150"/>
      <c r="X22" s="151"/>
      <c r="Y22" s="151"/>
      <c r="Z22" s="151"/>
      <c r="AA22" s="151"/>
      <c r="AB22" s="151"/>
      <c r="AC22" s="151"/>
      <c r="AD22" s="151"/>
      <c r="AE22" s="151"/>
      <c r="AF22" s="151"/>
      <c r="AG22" s="35">
        <f t="shared" si="2"/>
        <v>0</v>
      </c>
      <c r="AH22" s="101"/>
      <c r="AI22" s="103" t="str">
        <f t="shared" ca="1" si="6"/>
        <v>-</v>
      </c>
      <c r="AJ22" s="150"/>
      <c r="AK22" s="151"/>
      <c r="AL22" s="151"/>
      <c r="AM22" s="151"/>
      <c r="AN22" s="151"/>
      <c r="AO22" s="151"/>
      <c r="AP22" s="151"/>
      <c r="AQ22" s="151"/>
      <c r="AR22" s="151"/>
      <c r="AS22" s="151"/>
      <c r="AT22" s="35">
        <f t="shared" si="3"/>
        <v>0</v>
      </c>
      <c r="AU22" s="103" t="str">
        <f t="shared" si="7"/>
        <v>OK</v>
      </c>
    </row>
    <row r="23" spans="1:47" s="112" customFormat="1" ht="14.25">
      <c r="A23" s="298"/>
      <c r="B23" s="300"/>
      <c r="C23" s="302"/>
      <c r="D23" s="104" t="s">
        <v>389</v>
      </c>
      <c r="E23" s="101"/>
      <c r="F23" s="103" t="s">
        <v>105</v>
      </c>
      <c r="G23" s="150"/>
      <c r="H23" s="151"/>
      <c r="I23" s="151"/>
      <c r="J23" s="151"/>
      <c r="K23" s="151"/>
      <c r="L23" s="151"/>
      <c r="M23" s="151"/>
      <c r="N23" s="151"/>
      <c r="O23" s="151"/>
      <c r="P23" s="151"/>
      <c r="Q23" s="35">
        <f t="shared" si="1"/>
        <v>0</v>
      </c>
      <c r="R23" s="101"/>
      <c r="S23" s="103" t="str">
        <f t="shared" ca="1" si="4"/>
        <v>-</v>
      </c>
      <c r="T23" s="106"/>
      <c r="U23" s="101"/>
      <c r="V23" s="103" t="str">
        <f t="shared" ca="1" si="5"/>
        <v>-</v>
      </c>
      <c r="W23" s="150"/>
      <c r="X23" s="151"/>
      <c r="Y23" s="151"/>
      <c r="Z23" s="151"/>
      <c r="AA23" s="151"/>
      <c r="AB23" s="151"/>
      <c r="AC23" s="151"/>
      <c r="AD23" s="151"/>
      <c r="AE23" s="151"/>
      <c r="AF23" s="151"/>
      <c r="AG23" s="35">
        <f t="shared" si="2"/>
        <v>0</v>
      </c>
      <c r="AH23" s="101"/>
      <c r="AI23" s="103" t="str">
        <f t="shared" ca="1" si="6"/>
        <v>-</v>
      </c>
      <c r="AJ23" s="150"/>
      <c r="AK23" s="151"/>
      <c r="AL23" s="151"/>
      <c r="AM23" s="151"/>
      <c r="AN23" s="151"/>
      <c r="AO23" s="151"/>
      <c r="AP23" s="151"/>
      <c r="AQ23" s="151"/>
      <c r="AR23" s="151"/>
      <c r="AS23" s="151"/>
      <c r="AT23" s="35">
        <f t="shared" si="3"/>
        <v>0</v>
      </c>
      <c r="AU23" s="103" t="str">
        <f t="shared" si="7"/>
        <v>OK</v>
      </c>
    </row>
    <row r="24" spans="1:47" s="112" customFormat="1" ht="14.25">
      <c r="A24" s="298"/>
      <c r="B24" s="300"/>
      <c r="C24" s="302"/>
      <c r="D24" s="104" t="s">
        <v>112</v>
      </c>
      <c r="E24" s="101"/>
      <c r="F24" s="103" t="s">
        <v>105</v>
      </c>
      <c r="G24" s="150"/>
      <c r="H24" s="151"/>
      <c r="I24" s="151"/>
      <c r="J24" s="151"/>
      <c r="K24" s="151"/>
      <c r="L24" s="151"/>
      <c r="M24" s="151"/>
      <c r="N24" s="151"/>
      <c r="O24" s="151"/>
      <c r="P24" s="151"/>
      <c r="Q24" s="35">
        <f t="shared" si="1"/>
        <v>0</v>
      </c>
      <c r="R24" s="101"/>
      <c r="S24" s="103" t="str">
        <f t="shared" ca="1" si="4"/>
        <v>-</v>
      </c>
      <c r="T24" s="106"/>
      <c r="U24" s="101"/>
      <c r="V24" s="103" t="str">
        <f t="shared" ca="1" si="5"/>
        <v>-</v>
      </c>
      <c r="W24" s="150"/>
      <c r="X24" s="151"/>
      <c r="Y24" s="151"/>
      <c r="Z24" s="151"/>
      <c r="AA24" s="151"/>
      <c r="AB24" s="151"/>
      <c r="AC24" s="151"/>
      <c r="AD24" s="151"/>
      <c r="AE24" s="151"/>
      <c r="AF24" s="151"/>
      <c r="AG24" s="35">
        <f t="shared" si="2"/>
        <v>0</v>
      </c>
      <c r="AH24" s="101"/>
      <c r="AI24" s="103" t="str">
        <f t="shared" ca="1" si="6"/>
        <v>-</v>
      </c>
      <c r="AJ24" s="150"/>
      <c r="AK24" s="151"/>
      <c r="AL24" s="151"/>
      <c r="AM24" s="151"/>
      <c r="AN24" s="151"/>
      <c r="AO24" s="151"/>
      <c r="AP24" s="151"/>
      <c r="AQ24" s="151"/>
      <c r="AR24" s="151"/>
      <c r="AS24" s="151"/>
      <c r="AT24" s="35">
        <f t="shared" si="3"/>
        <v>0</v>
      </c>
      <c r="AU24" s="103" t="str">
        <f t="shared" si="7"/>
        <v>OK</v>
      </c>
    </row>
    <row r="25" spans="1:47" s="112" customFormat="1" ht="14.25">
      <c r="A25" s="298"/>
      <c r="B25" s="300"/>
      <c r="C25" s="302"/>
      <c r="D25" s="104" t="s">
        <v>111</v>
      </c>
      <c r="E25" s="101"/>
      <c r="F25" s="103" t="s">
        <v>105</v>
      </c>
      <c r="G25" s="150"/>
      <c r="H25" s="151"/>
      <c r="I25" s="151"/>
      <c r="J25" s="151"/>
      <c r="K25" s="151"/>
      <c r="L25" s="151"/>
      <c r="M25" s="151"/>
      <c r="N25" s="151"/>
      <c r="O25" s="151"/>
      <c r="P25" s="151"/>
      <c r="Q25" s="35">
        <f t="shared" si="1"/>
        <v>0</v>
      </c>
      <c r="R25" s="101"/>
      <c r="S25" s="103" t="str">
        <f t="shared" ca="1" si="4"/>
        <v>-</v>
      </c>
      <c r="T25" s="106"/>
      <c r="U25" s="101"/>
      <c r="V25" s="103" t="str">
        <f t="shared" ca="1" si="5"/>
        <v>-</v>
      </c>
      <c r="W25" s="150"/>
      <c r="X25" s="151"/>
      <c r="Y25" s="151"/>
      <c r="Z25" s="151"/>
      <c r="AA25" s="151"/>
      <c r="AB25" s="151"/>
      <c r="AC25" s="151"/>
      <c r="AD25" s="151"/>
      <c r="AE25" s="151"/>
      <c r="AF25" s="151"/>
      <c r="AG25" s="35">
        <f t="shared" si="2"/>
        <v>0</v>
      </c>
      <c r="AH25" s="101"/>
      <c r="AI25" s="103" t="str">
        <f t="shared" ca="1" si="6"/>
        <v>-</v>
      </c>
      <c r="AJ25" s="150"/>
      <c r="AK25" s="151"/>
      <c r="AL25" s="151"/>
      <c r="AM25" s="151"/>
      <c r="AN25" s="151"/>
      <c r="AO25" s="151"/>
      <c r="AP25" s="151"/>
      <c r="AQ25" s="151"/>
      <c r="AR25" s="151"/>
      <c r="AS25" s="151"/>
      <c r="AT25" s="35">
        <f t="shared" si="3"/>
        <v>0</v>
      </c>
      <c r="AU25" s="103" t="str">
        <f t="shared" si="7"/>
        <v>OK</v>
      </c>
    </row>
    <row r="26" spans="1:47" s="112" customFormat="1" ht="14.25">
      <c r="A26" s="298"/>
      <c r="B26" s="300"/>
      <c r="C26" s="302"/>
      <c r="D26" s="104" t="s">
        <v>390</v>
      </c>
      <c r="E26" s="101"/>
      <c r="F26" s="103" t="s">
        <v>105</v>
      </c>
      <c r="G26" s="150"/>
      <c r="H26" s="151"/>
      <c r="I26" s="151"/>
      <c r="J26" s="151"/>
      <c r="K26" s="151"/>
      <c r="L26" s="151"/>
      <c r="M26" s="151"/>
      <c r="N26" s="151"/>
      <c r="O26" s="151"/>
      <c r="P26" s="151"/>
      <c r="Q26" s="35">
        <f t="shared" si="1"/>
        <v>0</v>
      </c>
      <c r="R26" s="101"/>
      <c r="S26" s="103" t="str">
        <f t="shared" ca="1" si="4"/>
        <v>-</v>
      </c>
      <c r="T26" s="106"/>
      <c r="U26" s="101"/>
      <c r="V26" s="103" t="str">
        <f t="shared" ca="1" si="5"/>
        <v>-</v>
      </c>
      <c r="W26" s="150"/>
      <c r="X26" s="151"/>
      <c r="Y26" s="151"/>
      <c r="Z26" s="151"/>
      <c r="AA26" s="151"/>
      <c r="AB26" s="151"/>
      <c r="AC26" s="151"/>
      <c r="AD26" s="151"/>
      <c r="AE26" s="151"/>
      <c r="AF26" s="151"/>
      <c r="AG26" s="35">
        <f t="shared" si="2"/>
        <v>0</v>
      </c>
      <c r="AH26" s="101"/>
      <c r="AI26" s="103" t="str">
        <f t="shared" ca="1" si="6"/>
        <v>-</v>
      </c>
      <c r="AJ26" s="150"/>
      <c r="AK26" s="151"/>
      <c r="AL26" s="151"/>
      <c r="AM26" s="151"/>
      <c r="AN26" s="151"/>
      <c r="AO26" s="151"/>
      <c r="AP26" s="151"/>
      <c r="AQ26" s="151"/>
      <c r="AR26" s="151"/>
      <c r="AS26" s="151"/>
      <c r="AT26" s="35">
        <f t="shared" si="3"/>
        <v>0</v>
      </c>
      <c r="AU26" s="103" t="str">
        <f t="shared" si="7"/>
        <v>OK</v>
      </c>
    </row>
    <row r="27" spans="1:47" s="112" customFormat="1" ht="14.25">
      <c r="A27" s="298"/>
      <c r="B27" s="300"/>
      <c r="C27" s="302"/>
      <c r="D27" s="104" t="s">
        <v>110</v>
      </c>
      <c r="E27" s="101"/>
      <c r="F27" s="103" t="s">
        <v>105</v>
      </c>
      <c r="G27" s="150"/>
      <c r="H27" s="151"/>
      <c r="I27" s="151"/>
      <c r="J27" s="151"/>
      <c r="K27" s="151"/>
      <c r="L27" s="151"/>
      <c r="M27" s="151"/>
      <c r="N27" s="151"/>
      <c r="O27" s="151"/>
      <c r="P27" s="151"/>
      <c r="Q27" s="35">
        <f t="shared" si="1"/>
        <v>0</v>
      </c>
      <c r="R27" s="101"/>
      <c r="S27" s="103" t="str">
        <f t="shared" ca="1" si="4"/>
        <v>-</v>
      </c>
      <c r="T27" s="106"/>
      <c r="U27" s="101"/>
      <c r="V27" s="103" t="str">
        <f t="shared" ca="1" si="5"/>
        <v>-</v>
      </c>
      <c r="W27" s="150"/>
      <c r="X27" s="151"/>
      <c r="Y27" s="151"/>
      <c r="Z27" s="151"/>
      <c r="AA27" s="151"/>
      <c r="AB27" s="151"/>
      <c r="AC27" s="151"/>
      <c r="AD27" s="151"/>
      <c r="AE27" s="151"/>
      <c r="AF27" s="151"/>
      <c r="AG27" s="35">
        <f t="shared" si="2"/>
        <v>0</v>
      </c>
      <c r="AH27" s="101"/>
      <c r="AI27" s="103" t="str">
        <f t="shared" ca="1" si="6"/>
        <v>-</v>
      </c>
      <c r="AJ27" s="150"/>
      <c r="AK27" s="151"/>
      <c r="AL27" s="151"/>
      <c r="AM27" s="151"/>
      <c r="AN27" s="151"/>
      <c r="AO27" s="151"/>
      <c r="AP27" s="151"/>
      <c r="AQ27" s="151"/>
      <c r="AR27" s="151"/>
      <c r="AS27" s="151"/>
      <c r="AT27" s="35">
        <f t="shared" si="3"/>
        <v>0</v>
      </c>
      <c r="AU27" s="103" t="str">
        <f t="shared" si="7"/>
        <v>OK</v>
      </c>
    </row>
    <row r="28" spans="1:47" s="112" customFormat="1" ht="14.25">
      <c r="A28" s="298"/>
      <c r="B28" s="300"/>
      <c r="C28" s="302"/>
      <c r="D28" s="104" t="str">
        <f>'N1.1_Intervention_Definitions'!A17</f>
        <v>Indirect Intervention</v>
      </c>
      <c r="E28" s="101"/>
      <c r="F28" s="103" t="s">
        <v>105</v>
      </c>
      <c r="G28" s="150"/>
      <c r="H28" s="151"/>
      <c r="I28" s="151"/>
      <c r="J28" s="151"/>
      <c r="K28" s="151"/>
      <c r="L28" s="151"/>
      <c r="M28" s="151"/>
      <c r="N28" s="151"/>
      <c r="O28" s="151"/>
      <c r="P28" s="151"/>
      <c r="Q28" s="35">
        <f t="shared" si="1"/>
        <v>0</v>
      </c>
      <c r="R28" s="101"/>
      <c r="S28" s="103" t="str">
        <f t="shared" ca="1" si="4"/>
        <v>-</v>
      </c>
      <c r="T28" s="106"/>
      <c r="U28" s="101"/>
      <c r="V28" s="103" t="str">
        <f t="shared" ca="1" si="5"/>
        <v>-</v>
      </c>
      <c r="W28" s="150"/>
      <c r="X28" s="151"/>
      <c r="Y28" s="151"/>
      <c r="Z28" s="151"/>
      <c r="AA28" s="151"/>
      <c r="AB28" s="151"/>
      <c r="AC28" s="151"/>
      <c r="AD28" s="151"/>
      <c r="AE28" s="151"/>
      <c r="AF28" s="151"/>
      <c r="AG28" s="35">
        <f t="shared" si="2"/>
        <v>0</v>
      </c>
      <c r="AH28" s="101"/>
      <c r="AI28" s="103" t="str">
        <f t="shared" ca="1" si="6"/>
        <v>-</v>
      </c>
      <c r="AJ28" s="150"/>
      <c r="AK28" s="151"/>
      <c r="AL28" s="151"/>
      <c r="AM28" s="151"/>
      <c r="AN28" s="151"/>
      <c r="AO28" s="151"/>
      <c r="AP28" s="151"/>
      <c r="AQ28" s="151"/>
      <c r="AR28" s="151"/>
      <c r="AS28" s="151"/>
      <c r="AT28" s="35">
        <f t="shared" si="3"/>
        <v>0</v>
      </c>
      <c r="AU28" s="103" t="str">
        <f t="shared" si="7"/>
        <v>OK</v>
      </c>
    </row>
    <row r="29" spans="1:47" s="112" customFormat="1" ht="14.25">
      <c r="A29" s="298"/>
      <c r="B29" s="300"/>
      <c r="C29" s="302"/>
      <c r="D29" s="104" t="s">
        <v>109</v>
      </c>
      <c r="E29" s="101"/>
      <c r="F29" s="103" t="s">
        <v>105</v>
      </c>
      <c r="G29" s="34"/>
      <c r="H29" s="34"/>
      <c r="I29" s="34"/>
      <c r="J29" s="34"/>
      <c r="K29" s="34"/>
      <c r="L29" s="34"/>
      <c r="M29" s="34"/>
      <c r="N29" s="34"/>
      <c r="O29" s="34"/>
      <c r="P29" s="34"/>
      <c r="Q29" s="35">
        <f t="shared" si="1"/>
        <v>0</v>
      </c>
      <c r="R29" s="101"/>
      <c r="S29" s="103" t="str">
        <f t="shared" ca="1" si="4"/>
        <v>-</v>
      </c>
      <c r="T29" s="34"/>
      <c r="U29" s="101"/>
      <c r="V29" s="103" t="str">
        <f t="shared" ca="1" si="5"/>
        <v>-</v>
      </c>
      <c r="W29" s="34"/>
      <c r="X29" s="34"/>
      <c r="Y29" s="34"/>
      <c r="Z29" s="34"/>
      <c r="AA29" s="34"/>
      <c r="AB29" s="34"/>
      <c r="AC29" s="34"/>
      <c r="AD29" s="34"/>
      <c r="AE29" s="34"/>
      <c r="AF29" s="34"/>
      <c r="AG29" s="35">
        <f t="shared" si="2"/>
        <v>0</v>
      </c>
      <c r="AH29" s="101"/>
      <c r="AI29" s="103" t="str">
        <f t="shared" ca="1" si="6"/>
        <v>-</v>
      </c>
      <c r="AJ29" s="34"/>
      <c r="AK29" s="34"/>
      <c r="AL29" s="34"/>
      <c r="AM29" s="34"/>
      <c r="AN29" s="34"/>
      <c r="AO29" s="34"/>
      <c r="AP29" s="34"/>
      <c r="AQ29" s="34"/>
      <c r="AR29" s="34"/>
      <c r="AS29" s="34"/>
      <c r="AT29" s="35">
        <f t="shared" si="3"/>
        <v>0</v>
      </c>
      <c r="AU29" s="103" t="str">
        <f t="shared" si="7"/>
        <v>OK</v>
      </c>
    </row>
    <row r="30" spans="1:47" s="112" customFormat="1" ht="14.25">
      <c r="A30" s="298"/>
      <c r="B30" s="300"/>
      <c r="C30" s="302"/>
      <c r="D30" s="104" t="s">
        <v>108</v>
      </c>
      <c r="E30" s="101"/>
      <c r="F30" s="103" t="s">
        <v>105</v>
      </c>
      <c r="G30" s="34"/>
      <c r="H30" s="34"/>
      <c r="I30" s="34"/>
      <c r="J30" s="34"/>
      <c r="K30" s="34"/>
      <c r="L30" s="34"/>
      <c r="M30" s="34"/>
      <c r="N30" s="34"/>
      <c r="O30" s="34"/>
      <c r="P30" s="34"/>
      <c r="Q30" s="35">
        <f t="shared" si="1"/>
        <v>0</v>
      </c>
      <c r="R30" s="101"/>
      <c r="S30" s="103" t="str">
        <f t="shared" ca="1" si="4"/>
        <v>-</v>
      </c>
      <c r="T30" s="34"/>
      <c r="U30" s="101"/>
      <c r="V30" s="103" t="str">
        <f t="shared" ca="1" si="5"/>
        <v>-</v>
      </c>
      <c r="W30" s="34"/>
      <c r="X30" s="34"/>
      <c r="Y30" s="34"/>
      <c r="Z30" s="34"/>
      <c r="AA30" s="34"/>
      <c r="AB30" s="34"/>
      <c r="AC30" s="34"/>
      <c r="AD30" s="34"/>
      <c r="AE30" s="34"/>
      <c r="AF30" s="34"/>
      <c r="AG30" s="35">
        <f t="shared" si="2"/>
        <v>0</v>
      </c>
      <c r="AH30" s="101"/>
      <c r="AI30" s="103" t="str">
        <f t="shared" ca="1" si="6"/>
        <v>-</v>
      </c>
      <c r="AJ30" s="34"/>
      <c r="AK30" s="34"/>
      <c r="AL30" s="34"/>
      <c r="AM30" s="34"/>
      <c r="AN30" s="34"/>
      <c r="AO30" s="34"/>
      <c r="AP30" s="34"/>
      <c r="AQ30" s="34"/>
      <c r="AR30" s="34"/>
      <c r="AS30" s="34"/>
      <c r="AT30" s="35">
        <f t="shared" si="3"/>
        <v>0</v>
      </c>
      <c r="AU30" s="103" t="str">
        <f t="shared" si="7"/>
        <v>OK</v>
      </c>
    </row>
    <row r="31" spans="1:47" s="112" customFormat="1" ht="14.25">
      <c r="A31" s="298"/>
      <c r="B31" s="300"/>
      <c r="C31" s="302"/>
      <c r="D31" s="104" t="s">
        <v>58</v>
      </c>
      <c r="E31" s="101"/>
      <c r="F31" s="103" t="s">
        <v>105</v>
      </c>
      <c r="G31" s="34"/>
      <c r="H31" s="34"/>
      <c r="I31" s="34"/>
      <c r="J31" s="34"/>
      <c r="K31" s="34"/>
      <c r="L31" s="34"/>
      <c r="M31" s="34"/>
      <c r="N31" s="34"/>
      <c r="O31" s="34"/>
      <c r="P31" s="34"/>
      <c r="Q31" s="35">
        <f t="shared" si="1"/>
        <v>0</v>
      </c>
      <c r="R31" s="101"/>
      <c r="S31" s="103" t="str">
        <f t="shared" ca="1" si="4"/>
        <v>-</v>
      </c>
      <c r="T31" s="34"/>
      <c r="U31" s="101"/>
      <c r="V31" s="103" t="str">
        <f t="shared" ca="1" si="5"/>
        <v>-</v>
      </c>
      <c r="W31" s="34"/>
      <c r="X31" s="34"/>
      <c r="Y31" s="34"/>
      <c r="Z31" s="34"/>
      <c r="AA31" s="34"/>
      <c r="AB31" s="34"/>
      <c r="AC31" s="34"/>
      <c r="AD31" s="34"/>
      <c r="AE31" s="34"/>
      <c r="AF31" s="34"/>
      <c r="AG31" s="35">
        <f t="shared" si="2"/>
        <v>0</v>
      </c>
      <c r="AH31" s="101"/>
      <c r="AI31" s="103" t="str">
        <f t="shared" ca="1" si="6"/>
        <v>-</v>
      </c>
      <c r="AJ31" s="34"/>
      <c r="AK31" s="34"/>
      <c r="AL31" s="34"/>
      <c r="AM31" s="34"/>
      <c r="AN31" s="34"/>
      <c r="AO31" s="34"/>
      <c r="AP31" s="34"/>
      <c r="AQ31" s="34"/>
      <c r="AR31" s="34"/>
      <c r="AS31" s="34"/>
      <c r="AT31" s="35">
        <f t="shared" si="3"/>
        <v>0</v>
      </c>
      <c r="AU31" s="103" t="str">
        <f t="shared" si="7"/>
        <v>OK</v>
      </c>
    </row>
    <row r="32" spans="1:47" s="112" customFormat="1" ht="14.25">
      <c r="A32" s="298"/>
      <c r="B32" s="300"/>
      <c r="C32" s="302"/>
      <c r="D32" s="104" t="s">
        <v>107</v>
      </c>
      <c r="E32" s="101"/>
      <c r="F32" s="103" t="s">
        <v>105</v>
      </c>
      <c r="G32" s="34"/>
      <c r="H32" s="34"/>
      <c r="I32" s="34"/>
      <c r="J32" s="34"/>
      <c r="K32" s="34"/>
      <c r="L32" s="34"/>
      <c r="M32" s="34"/>
      <c r="N32" s="34"/>
      <c r="O32" s="34"/>
      <c r="P32" s="34"/>
      <c r="Q32" s="35">
        <f t="shared" si="1"/>
        <v>0</v>
      </c>
      <c r="R32" s="101"/>
      <c r="S32" s="103" t="str">
        <f t="shared" ca="1" si="4"/>
        <v>-</v>
      </c>
      <c r="T32" s="34"/>
      <c r="U32" s="101"/>
      <c r="V32" s="103" t="str">
        <f t="shared" ca="1" si="5"/>
        <v>-</v>
      </c>
      <c r="W32" s="34"/>
      <c r="X32" s="34"/>
      <c r="Y32" s="34"/>
      <c r="Z32" s="34"/>
      <c r="AA32" s="34"/>
      <c r="AB32" s="34"/>
      <c r="AC32" s="34"/>
      <c r="AD32" s="34"/>
      <c r="AE32" s="34"/>
      <c r="AF32" s="34"/>
      <c r="AG32" s="35">
        <f t="shared" si="2"/>
        <v>0</v>
      </c>
      <c r="AH32" s="101"/>
      <c r="AI32" s="103" t="str">
        <f t="shared" ca="1" si="6"/>
        <v>-</v>
      </c>
      <c r="AJ32" s="34"/>
      <c r="AK32" s="34"/>
      <c r="AL32" s="34"/>
      <c r="AM32" s="34"/>
      <c r="AN32" s="34"/>
      <c r="AO32" s="34"/>
      <c r="AP32" s="34"/>
      <c r="AQ32" s="34"/>
      <c r="AR32" s="34"/>
      <c r="AS32" s="34"/>
      <c r="AT32" s="35">
        <f t="shared" si="3"/>
        <v>0</v>
      </c>
      <c r="AU32" s="103" t="str">
        <f t="shared" si="7"/>
        <v>OK</v>
      </c>
    </row>
    <row r="33" spans="1:47" s="112" customFormat="1" ht="14.25">
      <c r="A33" s="298"/>
      <c r="B33" s="300"/>
      <c r="C33" s="302"/>
      <c r="D33" s="104" t="s">
        <v>106</v>
      </c>
      <c r="E33" s="101"/>
      <c r="F33" s="103" t="s">
        <v>105</v>
      </c>
      <c r="G33" s="150"/>
      <c r="H33" s="151"/>
      <c r="I33" s="151"/>
      <c r="J33" s="151"/>
      <c r="K33" s="151"/>
      <c r="L33" s="151"/>
      <c r="M33" s="151"/>
      <c r="N33" s="151"/>
      <c r="O33" s="151"/>
      <c r="P33" s="151"/>
      <c r="Q33" s="35">
        <f t="shared" si="1"/>
        <v>0</v>
      </c>
      <c r="R33" s="101"/>
      <c r="S33" s="103" t="str">
        <f t="shared" ca="1" si="4"/>
        <v>-</v>
      </c>
      <c r="T33" s="106"/>
      <c r="U33" s="101"/>
      <c r="V33" s="103" t="str">
        <f t="shared" ca="1" si="5"/>
        <v>-</v>
      </c>
      <c r="W33" s="150"/>
      <c r="X33" s="151"/>
      <c r="Y33" s="151"/>
      <c r="Z33" s="151"/>
      <c r="AA33" s="151"/>
      <c r="AB33" s="151"/>
      <c r="AC33" s="151"/>
      <c r="AD33" s="151"/>
      <c r="AE33" s="151"/>
      <c r="AF33" s="151"/>
      <c r="AG33" s="35">
        <f t="shared" si="2"/>
        <v>0</v>
      </c>
      <c r="AH33" s="101"/>
      <c r="AI33" s="103" t="str">
        <f t="shared" ca="1" si="6"/>
        <v>-</v>
      </c>
      <c r="AJ33" s="150"/>
      <c r="AK33" s="151"/>
      <c r="AL33" s="151"/>
      <c r="AM33" s="151"/>
      <c r="AN33" s="151"/>
      <c r="AO33" s="151"/>
      <c r="AP33" s="151"/>
      <c r="AQ33" s="151"/>
      <c r="AR33" s="151"/>
      <c r="AS33" s="151"/>
      <c r="AT33" s="35">
        <f t="shared" si="3"/>
        <v>0</v>
      </c>
      <c r="AU33" s="103" t="str">
        <f t="shared" si="7"/>
        <v>OK</v>
      </c>
    </row>
    <row r="34" spans="1:47" s="112" customFormat="1" ht="14.25">
      <c r="A34" s="298"/>
      <c r="B34" s="301"/>
      <c r="C34" s="105" t="s">
        <v>393</v>
      </c>
      <c r="D34" s="104"/>
      <c r="E34" s="101"/>
      <c r="F34" s="103" t="s">
        <v>105</v>
      </c>
      <c r="G34" s="35">
        <f t="shared" ref="G34:P34" si="8">SUM(G16:G33)</f>
        <v>0</v>
      </c>
      <c r="H34" s="35">
        <f t="shared" si="8"/>
        <v>0</v>
      </c>
      <c r="I34" s="35">
        <f t="shared" si="8"/>
        <v>0</v>
      </c>
      <c r="J34" s="35">
        <f t="shared" si="8"/>
        <v>0</v>
      </c>
      <c r="K34" s="35">
        <f t="shared" si="8"/>
        <v>0</v>
      </c>
      <c r="L34" s="35">
        <f t="shared" si="8"/>
        <v>0</v>
      </c>
      <c r="M34" s="35">
        <f t="shared" si="8"/>
        <v>0</v>
      </c>
      <c r="N34" s="35">
        <f t="shared" si="8"/>
        <v>0</v>
      </c>
      <c r="O34" s="35">
        <f t="shared" si="8"/>
        <v>0</v>
      </c>
      <c r="P34" s="35">
        <f t="shared" si="8"/>
        <v>0</v>
      </c>
      <c r="Q34" s="94">
        <f t="shared" si="1"/>
        <v>0</v>
      </c>
      <c r="R34" s="101"/>
      <c r="S34" s="103" t="str">
        <f t="shared" ca="1" si="4"/>
        <v>-</v>
      </c>
      <c r="T34" s="103"/>
      <c r="U34" s="101"/>
      <c r="V34" s="103" t="str">
        <f t="shared" ca="1" si="5"/>
        <v>-</v>
      </c>
      <c r="W34" s="35">
        <f t="shared" ref="W34:AF34" si="9">SUM(W16:W33)</f>
        <v>0</v>
      </c>
      <c r="X34" s="35">
        <f t="shared" si="9"/>
        <v>0</v>
      </c>
      <c r="Y34" s="35">
        <f t="shared" si="9"/>
        <v>0</v>
      </c>
      <c r="Z34" s="35">
        <f t="shared" si="9"/>
        <v>0</v>
      </c>
      <c r="AA34" s="35">
        <f t="shared" si="9"/>
        <v>0</v>
      </c>
      <c r="AB34" s="35">
        <f t="shared" si="9"/>
        <v>0</v>
      </c>
      <c r="AC34" s="35">
        <f t="shared" si="9"/>
        <v>0</v>
      </c>
      <c r="AD34" s="35">
        <f t="shared" si="9"/>
        <v>0</v>
      </c>
      <c r="AE34" s="35">
        <f t="shared" si="9"/>
        <v>0</v>
      </c>
      <c r="AF34" s="35">
        <f t="shared" si="9"/>
        <v>0</v>
      </c>
      <c r="AG34" s="94">
        <f>SUM(W34:AF34)</f>
        <v>0</v>
      </c>
      <c r="AH34" s="101"/>
      <c r="AI34" s="103" t="str">
        <f t="shared" ca="1" si="6"/>
        <v>-</v>
      </c>
      <c r="AJ34" s="35">
        <f t="shared" ref="AJ34:AS34" si="10">SUM(AJ16:AJ33)</f>
        <v>0</v>
      </c>
      <c r="AK34" s="35">
        <f t="shared" si="10"/>
        <v>0</v>
      </c>
      <c r="AL34" s="35">
        <f t="shared" si="10"/>
        <v>0</v>
      </c>
      <c r="AM34" s="35">
        <f t="shared" si="10"/>
        <v>0</v>
      </c>
      <c r="AN34" s="35">
        <f t="shared" si="10"/>
        <v>0</v>
      </c>
      <c r="AO34" s="35">
        <f t="shared" si="10"/>
        <v>0</v>
      </c>
      <c r="AP34" s="35">
        <f t="shared" si="10"/>
        <v>0</v>
      </c>
      <c r="AQ34" s="35">
        <f t="shared" si="10"/>
        <v>0</v>
      </c>
      <c r="AR34" s="35">
        <f t="shared" si="10"/>
        <v>0</v>
      </c>
      <c r="AS34" s="35">
        <f t="shared" si="10"/>
        <v>0</v>
      </c>
      <c r="AT34" s="94">
        <f>SUM(AJ34:AS34)</f>
        <v>0</v>
      </c>
      <c r="AU34" s="103" t="str">
        <f t="shared" si="7"/>
        <v>OK</v>
      </c>
    </row>
    <row r="35" spans="1:47" ht="15" thickBot="1">
      <c r="A35" s="299" t="s">
        <v>25</v>
      </c>
      <c r="B35" s="299" t="s">
        <v>385</v>
      </c>
      <c r="C35" s="111"/>
      <c r="D35" s="104"/>
      <c r="F35" s="110" t="s">
        <v>53</v>
      </c>
      <c r="G35" s="109" t="s">
        <v>14</v>
      </c>
      <c r="H35" s="21" t="s">
        <v>15</v>
      </c>
      <c r="I35" s="22" t="s">
        <v>16</v>
      </c>
      <c r="J35" s="23" t="s">
        <v>17</v>
      </c>
      <c r="K35" s="24" t="s">
        <v>18</v>
      </c>
      <c r="L35" s="25" t="s">
        <v>19</v>
      </c>
      <c r="M35" s="26" t="s">
        <v>20</v>
      </c>
      <c r="N35" s="29" t="s">
        <v>21</v>
      </c>
      <c r="O35" s="27" t="s">
        <v>22</v>
      </c>
      <c r="P35" s="31" t="s">
        <v>23</v>
      </c>
      <c r="Q35" s="108" t="s">
        <v>29</v>
      </c>
      <c r="S35" s="110" t="s">
        <v>53</v>
      </c>
      <c r="T35" s="110" t="s">
        <v>94</v>
      </c>
      <c r="V35" s="110" t="s">
        <v>53</v>
      </c>
      <c r="W35" s="109" t="s">
        <v>14</v>
      </c>
      <c r="X35" s="21" t="s">
        <v>15</v>
      </c>
      <c r="Y35" s="22" t="s">
        <v>16</v>
      </c>
      <c r="Z35" s="23" t="s">
        <v>17</v>
      </c>
      <c r="AA35" s="24" t="s">
        <v>18</v>
      </c>
      <c r="AB35" s="25" t="s">
        <v>19</v>
      </c>
      <c r="AC35" s="26" t="s">
        <v>20</v>
      </c>
      <c r="AD35" s="29" t="s">
        <v>21</v>
      </c>
      <c r="AE35" s="27" t="s">
        <v>22</v>
      </c>
      <c r="AF35" s="31" t="s">
        <v>23</v>
      </c>
      <c r="AG35" s="108" t="s">
        <v>29</v>
      </c>
      <c r="AI35" s="110" t="s">
        <v>53</v>
      </c>
      <c r="AJ35" s="109" t="s">
        <v>5</v>
      </c>
      <c r="AK35" s="21" t="s">
        <v>6</v>
      </c>
      <c r="AL35" s="22" t="s">
        <v>7</v>
      </c>
      <c r="AM35" s="23" t="s">
        <v>8</v>
      </c>
      <c r="AN35" s="24" t="s">
        <v>9</v>
      </c>
      <c r="AO35" s="25" t="s">
        <v>116</v>
      </c>
      <c r="AP35" s="26" t="s">
        <v>117</v>
      </c>
      <c r="AQ35" s="29" t="s">
        <v>118</v>
      </c>
      <c r="AR35" s="27" t="s">
        <v>119</v>
      </c>
      <c r="AS35" s="31" t="s">
        <v>120</v>
      </c>
      <c r="AT35" s="108" t="s">
        <v>29</v>
      </c>
      <c r="AU35" s="108" t="s">
        <v>47</v>
      </c>
    </row>
    <row r="36" spans="1:47" ht="14.25">
      <c r="A36" s="300"/>
      <c r="B36" s="300"/>
      <c r="C36" s="107" t="s">
        <v>394</v>
      </c>
      <c r="D36" s="104"/>
      <c r="F36" s="103" t="s">
        <v>205</v>
      </c>
      <c r="G36" s="103"/>
      <c r="H36" s="103"/>
      <c r="I36" s="103"/>
      <c r="J36" s="103"/>
      <c r="K36" s="103"/>
      <c r="L36" s="103"/>
      <c r="M36" s="103"/>
      <c r="N36" s="103"/>
      <c r="O36" s="103"/>
      <c r="P36" s="151"/>
      <c r="Q36" s="35">
        <f t="shared" ref="Q36:Q54" si="11">SUM(G36:P36)</f>
        <v>0</v>
      </c>
      <c r="S36" s="103"/>
      <c r="T36" s="34"/>
      <c r="V36" s="103"/>
      <c r="W36" s="34"/>
      <c r="X36" s="34"/>
      <c r="Y36" s="34"/>
      <c r="Z36" s="34"/>
      <c r="AA36" s="34"/>
      <c r="AB36" s="34"/>
      <c r="AC36" s="34"/>
      <c r="AD36" s="34"/>
      <c r="AE36" s="34"/>
      <c r="AF36" s="34"/>
      <c r="AG36" s="35">
        <f t="shared" ref="AG36:AG55" si="12">SUM(W36:AF36)</f>
        <v>0</v>
      </c>
      <c r="AI36" s="103"/>
      <c r="AJ36" s="34"/>
      <c r="AK36" s="34"/>
      <c r="AL36" s="34"/>
      <c r="AM36" s="34"/>
      <c r="AN36" s="34"/>
      <c r="AO36" s="34"/>
      <c r="AP36" s="34"/>
      <c r="AQ36" s="34"/>
      <c r="AR36" s="34"/>
      <c r="AS36" s="34"/>
      <c r="AT36" s="35">
        <f t="shared" ref="AT36:AT55" si="13">SUM(AJ36:AS36)</f>
        <v>0</v>
      </c>
      <c r="AU36" s="103"/>
    </row>
    <row r="37" spans="1:47" ht="14.25">
      <c r="A37" s="300"/>
      <c r="B37" s="300"/>
      <c r="C37" s="105" t="s">
        <v>223</v>
      </c>
      <c r="D37" s="104"/>
      <c r="F37" s="103" t="s">
        <v>105</v>
      </c>
      <c r="G37" s="35">
        <f>G34</f>
        <v>0</v>
      </c>
      <c r="H37" s="35">
        <f t="shared" ref="H37:P37" si="14">H34</f>
        <v>0</v>
      </c>
      <c r="I37" s="35">
        <f t="shared" si="14"/>
        <v>0</v>
      </c>
      <c r="J37" s="35">
        <f t="shared" si="14"/>
        <v>0</v>
      </c>
      <c r="K37" s="35">
        <f t="shared" si="14"/>
        <v>0</v>
      </c>
      <c r="L37" s="35">
        <f t="shared" si="14"/>
        <v>0</v>
      </c>
      <c r="M37" s="35">
        <f t="shared" si="14"/>
        <v>0</v>
      </c>
      <c r="N37" s="35">
        <f t="shared" si="14"/>
        <v>0</v>
      </c>
      <c r="O37" s="35">
        <f t="shared" si="14"/>
        <v>0</v>
      </c>
      <c r="P37" s="35">
        <f t="shared" si="14"/>
        <v>0</v>
      </c>
      <c r="Q37" s="35">
        <f t="shared" si="11"/>
        <v>0</v>
      </c>
      <c r="S37" s="103" t="str">
        <f ca="1">$X$12</f>
        <v>-</v>
      </c>
      <c r="T37" s="34"/>
      <c r="V37" s="103" t="str">
        <f ca="1">$X$12</f>
        <v>-</v>
      </c>
      <c r="W37" s="35">
        <f t="shared" ref="W37:AF37" si="15">W34</f>
        <v>0</v>
      </c>
      <c r="X37" s="35">
        <f t="shared" si="15"/>
        <v>0</v>
      </c>
      <c r="Y37" s="35">
        <f t="shared" si="15"/>
        <v>0</v>
      </c>
      <c r="Z37" s="35">
        <f t="shared" si="15"/>
        <v>0</v>
      </c>
      <c r="AA37" s="35">
        <f t="shared" si="15"/>
        <v>0</v>
      </c>
      <c r="AB37" s="35">
        <f t="shared" si="15"/>
        <v>0</v>
      </c>
      <c r="AC37" s="35">
        <f t="shared" si="15"/>
        <v>0</v>
      </c>
      <c r="AD37" s="35">
        <f t="shared" si="15"/>
        <v>0</v>
      </c>
      <c r="AE37" s="35">
        <f t="shared" si="15"/>
        <v>0</v>
      </c>
      <c r="AF37" s="35">
        <f t="shared" si="15"/>
        <v>0</v>
      </c>
      <c r="AG37" s="35">
        <f t="shared" si="12"/>
        <v>0</v>
      </c>
      <c r="AI37" s="103" t="str">
        <f ca="1">$X$12</f>
        <v>-</v>
      </c>
      <c r="AJ37" s="35">
        <f t="shared" ref="AJ37:AS37" si="16">AJ34</f>
        <v>0</v>
      </c>
      <c r="AK37" s="35">
        <f t="shared" si="16"/>
        <v>0</v>
      </c>
      <c r="AL37" s="35">
        <f t="shared" si="16"/>
        <v>0</v>
      </c>
      <c r="AM37" s="35">
        <f t="shared" si="16"/>
        <v>0</v>
      </c>
      <c r="AN37" s="35">
        <f t="shared" si="16"/>
        <v>0</v>
      </c>
      <c r="AO37" s="35">
        <f t="shared" si="16"/>
        <v>0</v>
      </c>
      <c r="AP37" s="35">
        <f t="shared" si="16"/>
        <v>0</v>
      </c>
      <c r="AQ37" s="35">
        <f t="shared" si="16"/>
        <v>0</v>
      </c>
      <c r="AR37" s="35">
        <f t="shared" si="16"/>
        <v>0</v>
      </c>
      <c r="AS37" s="35">
        <f t="shared" si="16"/>
        <v>0</v>
      </c>
      <c r="AT37" s="35">
        <f t="shared" si="13"/>
        <v>0</v>
      </c>
      <c r="AU37" s="103" t="str">
        <f>IF(ABS(AG37-AT37)&lt;0.01,"OK","Error")</f>
        <v>OK</v>
      </c>
    </row>
    <row r="38" spans="1:47" ht="14.25">
      <c r="A38" s="300"/>
      <c r="B38" s="300"/>
      <c r="C38" s="302" t="s">
        <v>115</v>
      </c>
      <c r="D38" s="104" t="s">
        <v>206</v>
      </c>
      <c r="F38" s="103" t="s">
        <v>105</v>
      </c>
      <c r="G38" s="150"/>
      <c r="H38" s="151"/>
      <c r="I38" s="151"/>
      <c r="J38" s="151"/>
      <c r="K38" s="151"/>
      <c r="L38" s="151"/>
      <c r="M38" s="151"/>
      <c r="N38" s="151"/>
      <c r="O38" s="151"/>
      <c r="P38" s="151"/>
      <c r="Q38" s="35">
        <f t="shared" si="11"/>
        <v>0</v>
      </c>
      <c r="S38" s="103" t="str">
        <f t="shared" ref="S38:S55" ca="1" si="17">$X$12</f>
        <v>-</v>
      </c>
      <c r="T38" s="106"/>
      <c r="V38" s="103" t="str">
        <f t="shared" ref="V38:V55" ca="1" si="18">$X$12</f>
        <v>-</v>
      </c>
      <c r="W38" s="150"/>
      <c r="X38" s="151"/>
      <c r="Y38" s="151"/>
      <c r="Z38" s="151"/>
      <c r="AA38" s="151"/>
      <c r="AB38" s="151"/>
      <c r="AC38" s="151"/>
      <c r="AD38" s="151"/>
      <c r="AE38" s="151"/>
      <c r="AF38" s="151"/>
      <c r="AG38" s="35">
        <f t="shared" si="12"/>
        <v>0</v>
      </c>
      <c r="AI38" s="103" t="str">
        <f t="shared" ref="AI38:AI55" ca="1" si="19">$X$12</f>
        <v>-</v>
      </c>
      <c r="AJ38" s="150"/>
      <c r="AK38" s="151"/>
      <c r="AL38" s="151"/>
      <c r="AM38" s="151"/>
      <c r="AN38" s="151"/>
      <c r="AO38" s="151"/>
      <c r="AP38" s="151"/>
      <c r="AQ38" s="151"/>
      <c r="AR38" s="151"/>
      <c r="AS38" s="151"/>
      <c r="AT38" s="35">
        <f t="shared" si="13"/>
        <v>0</v>
      </c>
      <c r="AU38" s="103" t="str">
        <f t="shared" ref="AU38:AU55" si="20">IF(ABS(AG38-AT38)&lt;0.01,"OK","Error")</f>
        <v>OK</v>
      </c>
    </row>
    <row r="39" spans="1:47" ht="14.25">
      <c r="A39" s="300"/>
      <c r="B39" s="300"/>
      <c r="C39" s="302"/>
      <c r="D39" s="104" t="s">
        <v>207</v>
      </c>
      <c r="F39" s="103" t="s">
        <v>105</v>
      </c>
      <c r="G39" s="150"/>
      <c r="H39" s="151"/>
      <c r="I39" s="151"/>
      <c r="J39" s="151"/>
      <c r="K39" s="151"/>
      <c r="L39" s="151"/>
      <c r="M39" s="151"/>
      <c r="N39" s="151"/>
      <c r="O39" s="151"/>
      <c r="P39" s="151"/>
      <c r="Q39" s="35">
        <f t="shared" si="11"/>
        <v>0</v>
      </c>
      <c r="S39" s="103" t="str">
        <f t="shared" ca="1" si="17"/>
        <v>-</v>
      </c>
      <c r="T39" s="106"/>
      <c r="V39" s="103" t="str">
        <f t="shared" ca="1" si="18"/>
        <v>-</v>
      </c>
      <c r="W39" s="150"/>
      <c r="X39" s="151"/>
      <c r="Y39" s="151"/>
      <c r="Z39" s="151"/>
      <c r="AA39" s="151"/>
      <c r="AB39" s="151"/>
      <c r="AC39" s="151"/>
      <c r="AD39" s="151"/>
      <c r="AE39" s="151"/>
      <c r="AF39" s="151"/>
      <c r="AG39" s="35">
        <f t="shared" si="12"/>
        <v>0</v>
      </c>
      <c r="AI39" s="103" t="str">
        <f t="shared" ca="1" si="19"/>
        <v>-</v>
      </c>
      <c r="AJ39" s="150"/>
      <c r="AK39" s="151"/>
      <c r="AL39" s="151"/>
      <c r="AM39" s="151"/>
      <c r="AN39" s="151"/>
      <c r="AO39" s="151"/>
      <c r="AP39" s="151"/>
      <c r="AQ39" s="151"/>
      <c r="AR39" s="151"/>
      <c r="AS39" s="151"/>
      <c r="AT39" s="35">
        <f t="shared" si="13"/>
        <v>0</v>
      </c>
      <c r="AU39" s="103" t="str">
        <f t="shared" si="20"/>
        <v>OK</v>
      </c>
    </row>
    <row r="40" spans="1:47" ht="14.25">
      <c r="A40" s="300"/>
      <c r="B40" s="300"/>
      <c r="C40" s="302"/>
      <c r="D40" s="104" t="s">
        <v>3</v>
      </c>
      <c r="F40" s="103" t="s">
        <v>105</v>
      </c>
      <c r="G40" s="150"/>
      <c r="H40" s="151"/>
      <c r="I40" s="151"/>
      <c r="J40" s="151"/>
      <c r="K40" s="151"/>
      <c r="L40" s="151"/>
      <c r="M40" s="151"/>
      <c r="N40" s="151"/>
      <c r="O40" s="151"/>
      <c r="P40" s="151"/>
      <c r="Q40" s="35">
        <f t="shared" si="11"/>
        <v>0</v>
      </c>
      <c r="S40" s="103" t="str">
        <f t="shared" ca="1" si="17"/>
        <v>-</v>
      </c>
      <c r="T40" s="34"/>
      <c r="V40" s="103" t="str">
        <f t="shared" ca="1" si="18"/>
        <v>-</v>
      </c>
      <c r="W40" s="150"/>
      <c r="X40" s="151"/>
      <c r="Y40" s="151"/>
      <c r="Z40" s="151"/>
      <c r="AA40" s="151"/>
      <c r="AB40" s="151"/>
      <c r="AC40" s="151"/>
      <c r="AD40" s="151"/>
      <c r="AE40" s="151"/>
      <c r="AF40" s="151"/>
      <c r="AG40" s="35">
        <f t="shared" si="12"/>
        <v>0</v>
      </c>
      <c r="AI40" s="103" t="str">
        <f t="shared" ca="1" si="19"/>
        <v>-</v>
      </c>
      <c r="AJ40" s="150"/>
      <c r="AK40" s="151"/>
      <c r="AL40" s="151"/>
      <c r="AM40" s="151"/>
      <c r="AN40" s="151"/>
      <c r="AO40" s="151"/>
      <c r="AP40" s="151"/>
      <c r="AQ40" s="151"/>
      <c r="AR40" s="151"/>
      <c r="AS40" s="151"/>
      <c r="AT40" s="35">
        <f t="shared" si="13"/>
        <v>0</v>
      </c>
      <c r="AU40" s="103" t="str">
        <f t="shared" si="20"/>
        <v>OK</v>
      </c>
    </row>
    <row r="41" spans="1:47" ht="14.25">
      <c r="A41" s="300"/>
      <c r="B41" s="300"/>
      <c r="C41" s="302"/>
      <c r="D41" s="104" t="s">
        <v>114</v>
      </c>
      <c r="F41" s="103" t="s">
        <v>105</v>
      </c>
      <c r="G41" s="150"/>
      <c r="H41" s="151"/>
      <c r="I41" s="151"/>
      <c r="J41" s="151"/>
      <c r="K41" s="151"/>
      <c r="L41" s="151"/>
      <c r="M41" s="151"/>
      <c r="N41" s="151"/>
      <c r="O41" s="151"/>
      <c r="P41" s="151"/>
      <c r="Q41" s="35">
        <f t="shared" si="11"/>
        <v>0</v>
      </c>
      <c r="S41" s="103" t="str">
        <f t="shared" ca="1" si="17"/>
        <v>-</v>
      </c>
      <c r="T41" s="106"/>
      <c r="V41" s="103" t="str">
        <f t="shared" ca="1" si="18"/>
        <v>-</v>
      </c>
      <c r="W41" s="150"/>
      <c r="X41" s="151"/>
      <c r="Y41" s="151"/>
      <c r="Z41" s="151"/>
      <c r="AA41" s="151"/>
      <c r="AB41" s="151"/>
      <c r="AC41" s="151"/>
      <c r="AD41" s="151"/>
      <c r="AE41" s="151"/>
      <c r="AF41" s="151"/>
      <c r="AG41" s="35">
        <f t="shared" si="12"/>
        <v>0</v>
      </c>
      <c r="AI41" s="103" t="str">
        <f t="shared" ca="1" si="19"/>
        <v>-</v>
      </c>
      <c r="AJ41" s="150"/>
      <c r="AK41" s="151"/>
      <c r="AL41" s="151"/>
      <c r="AM41" s="151"/>
      <c r="AN41" s="151"/>
      <c r="AO41" s="151"/>
      <c r="AP41" s="151"/>
      <c r="AQ41" s="151"/>
      <c r="AR41" s="151"/>
      <c r="AS41" s="151"/>
      <c r="AT41" s="35">
        <f t="shared" si="13"/>
        <v>0</v>
      </c>
      <c r="AU41" s="103" t="str">
        <f t="shared" si="20"/>
        <v>OK</v>
      </c>
    </row>
    <row r="42" spans="1:47" ht="14.25">
      <c r="A42" s="300"/>
      <c r="B42" s="300"/>
      <c r="C42" s="302"/>
      <c r="D42" s="104" t="s">
        <v>104</v>
      </c>
      <c r="F42" s="103" t="s">
        <v>105</v>
      </c>
      <c r="G42" s="34"/>
      <c r="H42" s="34"/>
      <c r="I42" s="34"/>
      <c r="J42" s="34"/>
      <c r="K42" s="34"/>
      <c r="L42" s="34"/>
      <c r="M42" s="34"/>
      <c r="N42" s="34"/>
      <c r="O42" s="34"/>
      <c r="P42" s="34"/>
      <c r="Q42" s="35">
        <f t="shared" si="11"/>
        <v>0</v>
      </c>
      <c r="S42" s="103" t="str">
        <f t="shared" ca="1" si="17"/>
        <v>-</v>
      </c>
      <c r="T42" s="34"/>
      <c r="V42" s="103" t="str">
        <f t="shared" ca="1" si="18"/>
        <v>-</v>
      </c>
      <c r="W42" s="34"/>
      <c r="X42" s="34"/>
      <c r="Y42" s="34"/>
      <c r="Z42" s="34"/>
      <c r="AA42" s="34"/>
      <c r="AB42" s="34"/>
      <c r="AC42" s="34"/>
      <c r="AD42" s="34"/>
      <c r="AE42" s="34"/>
      <c r="AF42" s="34"/>
      <c r="AG42" s="35">
        <f t="shared" si="12"/>
        <v>0</v>
      </c>
      <c r="AI42" s="103" t="str">
        <f t="shared" ca="1" si="19"/>
        <v>-</v>
      </c>
      <c r="AJ42" s="34"/>
      <c r="AK42" s="34"/>
      <c r="AL42" s="34"/>
      <c r="AM42" s="34"/>
      <c r="AN42" s="34"/>
      <c r="AO42" s="34"/>
      <c r="AP42" s="34"/>
      <c r="AQ42" s="34"/>
      <c r="AR42" s="34"/>
      <c r="AS42" s="34"/>
      <c r="AT42" s="35">
        <f t="shared" si="13"/>
        <v>0</v>
      </c>
      <c r="AU42" s="103" t="str">
        <f t="shared" si="20"/>
        <v>OK</v>
      </c>
    </row>
    <row r="43" spans="1:47" ht="14.25">
      <c r="A43" s="300"/>
      <c r="B43" s="300"/>
      <c r="C43" s="302"/>
      <c r="D43" s="104" t="s">
        <v>113</v>
      </c>
      <c r="F43" s="103" t="s">
        <v>105</v>
      </c>
      <c r="G43" s="150"/>
      <c r="H43" s="151"/>
      <c r="I43" s="151"/>
      <c r="J43" s="151"/>
      <c r="K43" s="151"/>
      <c r="L43" s="151"/>
      <c r="M43" s="151"/>
      <c r="N43" s="151"/>
      <c r="O43" s="151"/>
      <c r="P43" s="151"/>
      <c r="Q43" s="35">
        <f t="shared" si="11"/>
        <v>0</v>
      </c>
      <c r="S43" s="103" t="str">
        <f t="shared" ca="1" si="17"/>
        <v>-</v>
      </c>
      <c r="T43" s="106"/>
      <c r="V43" s="103" t="str">
        <f t="shared" ca="1" si="18"/>
        <v>-</v>
      </c>
      <c r="W43" s="150"/>
      <c r="X43" s="151"/>
      <c r="Y43" s="151"/>
      <c r="Z43" s="151"/>
      <c r="AA43" s="151"/>
      <c r="AB43" s="151"/>
      <c r="AC43" s="151"/>
      <c r="AD43" s="151"/>
      <c r="AE43" s="151"/>
      <c r="AF43" s="151"/>
      <c r="AG43" s="35">
        <f t="shared" si="12"/>
        <v>0</v>
      </c>
      <c r="AI43" s="103" t="str">
        <f t="shared" ca="1" si="19"/>
        <v>-</v>
      </c>
      <c r="AJ43" s="150"/>
      <c r="AK43" s="151"/>
      <c r="AL43" s="151"/>
      <c r="AM43" s="151"/>
      <c r="AN43" s="151"/>
      <c r="AO43" s="151"/>
      <c r="AP43" s="151"/>
      <c r="AQ43" s="151"/>
      <c r="AR43" s="151"/>
      <c r="AS43" s="151"/>
      <c r="AT43" s="35">
        <f t="shared" si="13"/>
        <v>0</v>
      </c>
      <c r="AU43" s="103" t="str">
        <f t="shared" si="20"/>
        <v>OK</v>
      </c>
    </row>
    <row r="44" spans="1:47" ht="14.25">
      <c r="A44" s="300"/>
      <c r="B44" s="300"/>
      <c r="C44" s="302"/>
      <c r="D44" s="104" t="s">
        <v>389</v>
      </c>
      <c r="F44" s="103" t="s">
        <v>105</v>
      </c>
      <c r="G44" s="150"/>
      <c r="H44" s="151"/>
      <c r="I44" s="151"/>
      <c r="J44" s="151"/>
      <c r="K44" s="151"/>
      <c r="L44" s="151"/>
      <c r="M44" s="151"/>
      <c r="N44" s="151"/>
      <c r="O44" s="151"/>
      <c r="P44" s="151"/>
      <c r="Q44" s="35">
        <f t="shared" si="11"/>
        <v>0</v>
      </c>
      <c r="S44" s="103" t="str">
        <f t="shared" ca="1" si="17"/>
        <v>-</v>
      </c>
      <c r="T44" s="106"/>
      <c r="V44" s="103" t="str">
        <f t="shared" ca="1" si="18"/>
        <v>-</v>
      </c>
      <c r="W44" s="150"/>
      <c r="X44" s="151"/>
      <c r="Y44" s="151"/>
      <c r="Z44" s="151"/>
      <c r="AA44" s="151"/>
      <c r="AB44" s="151"/>
      <c r="AC44" s="151"/>
      <c r="AD44" s="151"/>
      <c r="AE44" s="151"/>
      <c r="AF44" s="151"/>
      <c r="AG44" s="35">
        <f t="shared" si="12"/>
        <v>0</v>
      </c>
      <c r="AI44" s="103" t="str">
        <f t="shared" ca="1" si="19"/>
        <v>-</v>
      </c>
      <c r="AJ44" s="150"/>
      <c r="AK44" s="151"/>
      <c r="AL44" s="151"/>
      <c r="AM44" s="151"/>
      <c r="AN44" s="151"/>
      <c r="AO44" s="151"/>
      <c r="AP44" s="151"/>
      <c r="AQ44" s="151"/>
      <c r="AR44" s="151"/>
      <c r="AS44" s="151"/>
      <c r="AT44" s="35">
        <f t="shared" si="13"/>
        <v>0</v>
      </c>
      <c r="AU44" s="103" t="str">
        <f t="shared" si="20"/>
        <v>OK</v>
      </c>
    </row>
    <row r="45" spans="1:47" ht="14.25">
      <c r="A45" s="300"/>
      <c r="B45" s="300"/>
      <c r="C45" s="302"/>
      <c r="D45" s="104" t="s">
        <v>112</v>
      </c>
      <c r="F45" s="103" t="s">
        <v>105</v>
      </c>
      <c r="G45" s="150"/>
      <c r="H45" s="151"/>
      <c r="I45" s="151"/>
      <c r="J45" s="151"/>
      <c r="K45" s="151"/>
      <c r="L45" s="151"/>
      <c r="M45" s="151"/>
      <c r="N45" s="151"/>
      <c r="O45" s="151"/>
      <c r="P45" s="151"/>
      <c r="Q45" s="35">
        <f t="shared" si="11"/>
        <v>0</v>
      </c>
      <c r="S45" s="103" t="str">
        <f t="shared" ca="1" si="17"/>
        <v>-</v>
      </c>
      <c r="T45" s="106"/>
      <c r="V45" s="103" t="str">
        <f t="shared" ca="1" si="18"/>
        <v>-</v>
      </c>
      <c r="W45" s="150"/>
      <c r="X45" s="151"/>
      <c r="Y45" s="151"/>
      <c r="Z45" s="151"/>
      <c r="AA45" s="151"/>
      <c r="AB45" s="151"/>
      <c r="AC45" s="151"/>
      <c r="AD45" s="151"/>
      <c r="AE45" s="151"/>
      <c r="AF45" s="151"/>
      <c r="AG45" s="35">
        <f t="shared" si="12"/>
        <v>0</v>
      </c>
      <c r="AI45" s="103" t="str">
        <f t="shared" ca="1" si="19"/>
        <v>-</v>
      </c>
      <c r="AJ45" s="150"/>
      <c r="AK45" s="151"/>
      <c r="AL45" s="151"/>
      <c r="AM45" s="151"/>
      <c r="AN45" s="151"/>
      <c r="AO45" s="151"/>
      <c r="AP45" s="151"/>
      <c r="AQ45" s="151"/>
      <c r="AR45" s="151"/>
      <c r="AS45" s="151"/>
      <c r="AT45" s="35">
        <f t="shared" si="13"/>
        <v>0</v>
      </c>
      <c r="AU45" s="103" t="str">
        <f t="shared" si="20"/>
        <v>OK</v>
      </c>
    </row>
    <row r="46" spans="1:47" ht="14.25">
      <c r="A46" s="300"/>
      <c r="B46" s="300"/>
      <c r="C46" s="302"/>
      <c r="D46" s="104" t="s">
        <v>111</v>
      </c>
      <c r="F46" s="103" t="s">
        <v>105</v>
      </c>
      <c r="G46" s="150"/>
      <c r="H46" s="151"/>
      <c r="I46" s="151"/>
      <c r="J46" s="151"/>
      <c r="K46" s="151"/>
      <c r="L46" s="151"/>
      <c r="M46" s="151"/>
      <c r="N46" s="151"/>
      <c r="O46" s="151"/>
      <c r="P46" s="151"/>
      <c r="Q46" s="35">
        <f t="shared" si="11"/>
        <v>0</v>
      </c>
      <c r="S46" s="103" t="str">
        <f t="shared" ca="1" si="17"/>
        <v>-</v>
      </c>
      <c r="T46" s="106"/>
      <c r="V46" s="103" t="str">
        <f t="shared" ca="1" si="18"/>
        <v>-</v>
      </c>
      <c r="W46" s="150"/>
      <c r="X46" s="151"/>
      <c r="Y46" s="151"/>
      <c r="Z46" s="151"/>
      <c r="AA46" s="151"/>
      <c r="AB46" s="151"/>
      <c r="AC46" s="151"/>
      <c r="AD46" s="151"/>
      <c r="AE46" s="151"/>
      <c r="AF46" s="151"/>
      <c r="AG46" s="35">
        <f t="shared" si="12"/>
        <v>0</v>
      </c>
      <c r="AI46" s="103" t="str">
        <f t="shared" ca="1" si="19"/>
        <v>-</v>
      </c>
      <c r="AJ46" s="150"/>
      <c r="AK46" s="151"/>
      <c r="AL46" s="151"/>
      <c r="AM46" s="151"/>
      <c r="AN46" s="151"/>
      <c r="AO46" s="151"/>
      <c r="AP46" s="151"/>
      <c r="AQ46" s="151"/>
      <c r="AR46" s="151"/>
      <c r="AS46" s="151"/>
      <c r="AT46" s="35">
        <f t="shared" si="13"/>
        <v>0</v>
      </c>
      <c r="AU46" s="103" t="str">
        <f t="shared" si="20"/>
        <v>OK</v>
      </c>
    </row>
    <row r="47" spans="1:47" ht="14.25">
      <c r="A47" s="300"/>
      <c r="B47" s="300"/>
      <c r="C47" s="302"/>
      <c r="D47" s="104" t="s">
        <v>390</v>
      </c>
      <c r="F47" s="103" t="s">
        <v>105</v>
      </c>
      <c r="G47" s="150"/>
      <c r="H47" s="151"/>
      <c r="I47" s="151"/>
      <c r="J47" s="151"/>
      <c r="K47" s="151"/>
      <c r="L47" s="151"/>
      <c r="M47" s="151"/>
      <c r="N47" s="151"/>
      <c r="O47" s="151"/>
      <c r="P47" s="151"/>
      <c r="Q47" s="35">
        <f t="shared" si="11"/>
        <v>0</v>
      </c>
      <c r="S47" s="103" t="str">
        <f t="shared" ca="1" si="17"/>
        <v>-</v>
      </c>
      <c r="T47" s="106"/>
      <c r="V47" s="103" t="str">
        <f t="shared" ca="1" si="18"/>
        <v>-</v>
      </c>
      <c r="W47" s="150"/>
      <c r="X47" s="151"/>
      <c r="Y47" s="151"/>
      <c r="Z47" s="151"/>
      <c r="AA47" s="151"/>
      <c r="AB47" s="151"/>
      <c r="AC47" s="151"/>
      <c r="AD47" s="151"/>
      <c r="AE47" s="151"/>
      <c r="AF47" s="151"/>
      <c r="AG47" s="35">
        <f t="shared" si="12"/>
        <v>0</v>
      </c>
      <c r="AI47" s="103" t="str">
        <f t="shared" ca="1" si="19"/>
        <v>-</v>
      </c>
      <c r="AJ47" s="150"/>
      <c r="AK47" s="151"/>
      <c r="AL47" s="151"/>
      <c r="AM47" s="151"/>
      <c r="AN47" s="151"/>
      <c r="AO47" s="151"/>
      <c r="AP47" s="151"/>
      <c r="AQ47" s="151"/>
      <c r="AR47" s="151"/>
      <c r="AS47" s="151"/>
      <c r="AT47" s="35">
        <f t="shared" si="13"/>
        <v>0</v>
      </c>
      <c r="AU47" s="103" t="str">
        <f t="shared" si="20"/>
        <v>OK</v>
      </c>
    </row>
    <row r="48" spans="1:47" ht="14.25">
      <c r="A48" s="300"/>
      <c r="B48" s="300"/>
      <c r="C48" s="302"/>
      <c r="D48" s="104" t="s">
        <v>110</v>
      </c>
      <c r="F48" s="103" t="s">
        <v>105</v>
      </c>
      <c r="G48" s="150"/>
      <c r="H48" s="151"/>
      <c r="I48" s="151"/>
      <c r="J48" s="151"/>
      <c r="K48" s="151"/>
      <c r="L48" s="151"/>
      <c r="M48" s="151"/>
      <c r="N48" s="151"/>
      <c r="O48" s="151"/>
      <c r="P48" s="151"/>
      <c r="Q48" s="35">
        <f t="shared" si="11"/>
        <v>0</v>
      </c>
      <c r="S48" s="103" t="str">
        <f t="shared" ca="1" si="17"/>
        <v>-</v>
      </c>
      <c r="T48" s="106"/>
      <c r="V48" s="103" t="str">
        <f t="shared" ca="1" si="18"/>
        <v>-</v>
      </c>
      <c r="W48" s="150"/>
      <c r="X48" s="151"/>
      <c r="Y48" s="151"/>
      <c r="Z48" s="151"/>
      <c r="AA48" s="151"/>
      <c r="AB48" s="151"/>
      <c r="AC48" s="151"/>
      <c r="AD48" s="151"/>
      <c r="AE48" s="151"/>
      <c r="AF48" s="151"/>
      <c r="AG48" s="35">
        <f t="shared" si="12"/>
        <v>0</v>
      </c>
      <c r="AI48" s="103" t="str">
        <f t="shared" ca="1" si="19"/>
        <v>-</v>
      </c>
      <c r="AJ48" s="150"/>
      <c r="AK48" s="151"/>
      <c r="AL48" s="151"/>
      <c r="AM48" s="151"/>
      <c r="AN48" s="151"/>
      <c r="AO48" s="151"/>
      <c r="AP48" s="151"/>
      <c r="AQ48" s="151"/>
      <c r="AR48" s="151"/>
      <c r="AS48" s="151"/>
      <c r="AT48" s="35">
        <f t="shared" si="13"/>
        <v>0</v>
      </c>
      <c r="AU48" s="103" t="str">
        <f t="shared" si="20"/>
        <v>OK</v>
      </c>
    </row>
    <row r="49" spans="1:47" ht="14.25">
      <c r="A49" s="300"/>
      <c r="B49" s="300"/>
      <c r="C49" s="302"/>
      <c r="D49" s="104" t="str">
        <f>D28</f>
        <v>Indirect Intervention</v>
      </c>
      <c r="F49" s="103" t="s">
        <v>105</v>
      </c>
      <c r="G49" s="150"/>
      <c r="H49" s="151"/>
      <c r="I49" s="151"/>
      <c r="J49" s="151"/>
      <c r="K49" s="151"/>
      <c r="L49" s="151"/>
      <c r="M49" s="151"/>
      <c r="N49" s="151"/>
      <c r="O49" s="151"/>
      <c r="P49" s="151"/>
      <c r="Q49" s="35">
        <f t="shared" si="11"/>
        <v>0</v>
      </c>
      <c r="S49" s="103" t="str">
        <f t="shared" ca="1" si="17"/>
        <v>-</v>
      </c>
      <c r="T49" s="106"/>
      <c r="V49" s="103" t="str">
        <f t="shared" ca="1" si="18"/>
        <v>-</v>
      </c>
      <c r="W49" s="150"/>
      <c r="X49" s="151"/>
      <c r="Y49" s="151"/>
      <c r="Z49" s="151"/>
      <c r="AA49" s="151"/>
      <c r="AB49" s="151"/>
      <c r="AC49" s="151"/>
      <c r="AD49" s="151"/>
      <c r="AE49" s="151"/>
      <c r="AF49" s="151"/>
      <c r="AG49" s="35">
        <f t="shared" si="12"/>
        <v>0</v>
      </c>
      <c r="AI49" s="103" t="str">
        <f t="shared" ca="1" si="19"/>
        <v>-</v>
      </c>
      <c r="AJ49" s="150"/>
      <c r="AK49" s="151"/>
      <c r="AL49" s="151"/>
      <c r="AM49" s="151"/>
      <c r="AN49" s="151"/>
      <c r="AO49" s="151"/>
      <c r="AP49" s="151"/>
      <c r="AQ49" s="151"/>
      <c r="AR49" s="151"/>
      <c r="AS49" s="151"/>
      <c r="AT49" s="35">
        <f t="shared" si="13"/>
        <v>0</v>
      </c>
      <c r="AU49" s="103" t="str">
        <f t="shared" si="20"/>
        <v>OK</v>
      </c>
    </row>
    <row r="50" spans="1:47" ht="14.25">
      <c r="A50" s="300"/>
      <c r="B50" s="300"/>
      <c r="C50" s="302"/>
      <c r="D50" s="104" t="s">
        <v>109</v>
      </c>
      <c r="F50" s="103" t="s">
        <v>105</v>
      </c>
      <c r="G50" s="34"/>
      <c r="H50" s="34"/>
      <c r="I50" s="34"/>
      <c r="J50" s="34"/>
      <c r="K50" s="34"/>
      <c r="L50" s="34"/>
      <c r="M50" s="34"/>
      <c r="N50" s="34"/>
      <c r="O50" s="34"/>
      <c r="P50" s="34"/>
      <c r="Q50" s="35">
        <f t="shared" si="11"/>
        <v>0</v>
      </c>
      <c r="S50" s="103" t="str">
        <f t="shared" ca="1" si="17"/>
        <v>-</v>
      </c>
      <c r="T50" s="34"/>
      <c r="V50" s="103" t="str">
        <f t="shared" ca="1" si="18"/>
        <v>-</v>
      </c>
      <c r="W50" s="34"/>
      <c r="X50" s="34"/>
      <c r="Y50" s="34"/>
      <c r="Z50" s="34"/>
      <c r="AA50" s="34"/>
      <c r="AB50" s="34"/>
      <c r="AC50" s="34"/>
      <c r="AD50" s="34"/>
      <c r="AE50" s="34"/>
      <c r="AF50" s="34"/>
      <c r="AG50" s="35">
        <f t="shared" si="12"/>
        <v>0</v>
      </c>
      <c r="AI50" s="103" t="str">
        <f t="shared" ca="1" si="19"/>
        <v>-</v>
      </c>
      <c r="AJ50" s="34"/>
      <c r="AK50" s="34"/>
      <c r="AL50" s="34"/>
      <c r="AM50" s="34"/>
      <c r="AN50" s="34"/>
      <c r="AO50" s="34"/>
      <c r="AP50" s="34"/>
      <c r="AQ50" s="34"/>
      <c r="AR50" s="34"/>
      <c r="AS50" s="34"/>
      <c r="AT50" s="35">
        <f t="shared" si="13"/>
        <v>0</v>
      </c>
      <c r="AU50" s="103" t="str">
        <f t="shared" si="20"/>
        <v>OK</v>
      </c>
    </row>
    <row r="51" spans="1:47" ht="14.25">
      <c r="A51" s="300"/>
      <c r="B51" s="300"/>
      <c r="C51" s="302"/>
      <c r="D51" s="104" t="s">
        <v>108</v>
      </c>
      <c r="F51" s="103" t="s">
        <v>105</v>
      </c>
      <c r="G51" s="34"/>
      <c r="H51" s="34"/>
      <c r="I51" s="34"/>
      <c r="J51" s="34"/>
      <c r="K51" s="34"/>
      <c r="L51" s="34"/>
      <c r="M51" s="34"/>
      <c r="N51" s="34"/>
      <c r="O51" s="34"/>
      <c r="P51" s="34"/>
      <c r="Q51" s="35">
        <f t="shared" si="11"/>
        <v>0</v>
      </c>
      <c r="S51" s="103" t="str">
        <f t="shared" ca="1" si="17"/>
        <v>-</v>
      </c>
      <c r="T51" s="34"/>
      <c r="V51" s="103" t="str">
        <f t="shared" ca="1" si="18"/>
        <v>-</v>
      </c>
      <c r="W51" s="34"/>
      <c r="X51" s="34"/>
      <c r="Y51" s="34"/>
      <c r="Z51" s="34"/>
      <c r="AA51" s="34"/>
      <c r="AB51" s="34"/>
      <c r="AC51" s="34"/>
      <c r="AD51" s="34"/>
      <c r="AE51" s="34"/>
      <c r="AF51" s="34"/>
      <c r="AG51" s="35">
        <f t="shared" si="12"/>
        <v>0</v>
      </c>
      <c r="AI51" s="103" t="str">
        <f t="shared" ca="1" si="19"/>
        <v>-</v>
      </c>
      <c r="AJ51" s="34"/>
      <c r="AK51" s="34"/>
      <c r="AL51" s="34"/>
      <c r="AM51" s="34"/>
      <c r="AN51" s="34"/>
      <c r="AO51" s="34"/>
      <c r="AP51" s="34"/>
      <c r="AQ51" s="34"/>
      <c r="AR51" s="34"/>
      <c r="AS51" s="34"/>
      <c r="AT51" s="35">
        <f t="shared" si="13"/>
        <v>0</v>
      </c>
      <c r="AU51" s="103" t="str">
        <f t="shared" si="20"/>
        <v>OK</v>
      </c>
    </row>
    <row r="52" spans="1:47" ht="14.25">
      <c r="A52" s="300"/>
      <c r="B52" s="300"/>
      <c r="C52" s="302"/>
      <c r="D52" s="104" t="s">
        <v>58</v>
      </c>
      <c r="F52" s="103" t="s">
        <v>105</v>
      </c>
      <c r="G52" s="34"/>
      <c r="H52" s="34"/>
      <c r="I52" s="34"/>
      <c r="J52" s="34"/>
      <c r="K52" s="34"/>
      <c r="L52" s="34"/>
      <c r="M52" s="34"/>
      <c r="N52" s="34"/>
      <c r="O52" s="34"/>
      <c r="P52" s="34"/>
      <c r="Q52" s="35">
        <f t="shared" si="11"/>
        <v>0</v>
      </c>
      <c r="S52" s="103" t="str">
        <f t="shared" ca="1" si="17"/>
        <v>-</v>
      </c>
      <c r="T52" s="34"/>
      <c r="V52" s="103" t="str">
        <f t="shared" ca="1" si="18"/>
        <v>-</v>
      </c>
      <c r="W52" s="34"/>
      <c r="X52" s="34"/>
      <c r="Y52" s="34"/>
      <c r="Z52" s="34"/>
      <c r="AA52" s="34"/>
      <c r="AB52" s="34"/>
      <c r="AC52" s="34"/>
      <c r="AD52" s="34"/>
      <c r="AE52" s="34"/>
      <c r="AF52" s="34"/>
      <c r="AG52" s="35">
        <f t="shared" si="12"/>
        <v>0</v>
      </c>
      <c r="AI52" s="103" t="str">
        <f t="shared" ca="1" si="19"/>
        <v>-</v>
      </c>
      <c r="AJ52" s="34"/>
      <c r="AK52" s="34"/>
      <c r="AL52" s="34"/>
      <c r="AM52" s="34"/>
      <c r="AN52" s="34"/>
      <c r="AO52" s="34"/>
      <c r="AP52" s="34"/>
      <c r="AQ52" s="34"/>
      <c r="AR52" s="34"/>
      <c r="AS52" s="34"/>
      <c r="AT52" s="35">
        <f t="shared" si="13"/>
        <v>0</v>
      </c>
      <c r="AU52" s="103" t="str">
        <f t="shared" si="20"/>
        <v>OK</v>
      </c>
    </row>
    <row r="53" spans="1:47" ht="14.25">
      <c r="A53" s="300"/>
      <c r="B53" s="300"/>
      <c r="C53" s="302"/>
      <c r="D53" s="104" t="s">
        <v>107</v>
      </c>
      <c r="F53" s="103" t="s">
        <v>105</v>
      </c>
      <c r="G53" s="34"/>
      <c r="H53" s="34"/>
      <c r="I53" s="34"/>
      <c r="J53" s="34"/>
      <c r="K53" s="34"/>
      <c r="L53" s="34"/>
      <c r="M53" s="34"/>
      <c r="N53" s="34"/>
      <c r="O53" s="34"/>
      <c r="P53" s="34"/>
      <c r="Q53" s="35">
        <f t="shared" si="11"/>
        <v>0</v>
      </c>
      <c r="S53" s="103" t="str">
        <f t="shared" ca="1" si="17"/>
        <v>-</v>
      </c>
      <c r="T53" s="34"/>
      <c r="V53" s="103" t="str">
        <f t="shared" ca="1" si="18"/>
        <v>-</v>
      </c>
      <c r="W53" s="34"/>
      <c r="X53" s="34"/>
      <c r="Y53" s="34"/>
      <c r="Z53" s="34"/>
      <c r="AA53" s="34"/>
      <c r="AB53" s="34"/>
      <c r="AC53" s="34"/>
      <c r="AD53" s="34"/>
      <c r="AE53" s="34"/>
      <c r="AF53" s="34"/>
      <c r="AG53" s="35">
        <f t="shared" si="12"/>
        <v>0</v>
      </c>
      <c r="AI53" s="103" t="str">
        <f t="shared" ca="1" si="19"/>
        <v>-</v>
      </c>
      <c r="AJ53" s="34"/>
      <c r="AK53" s="34"/>
      <c r="AL53" s="34"/>
      <c r="AM53" s="34"/>
      <c r="AN53" s="34"/>
      <c r="AO53" s="34"/>
      <c r="AP53" s="34"/>
      <c r="AQ53" s="34"/>
      <c r="AR53" s="34"/>
      <c r="AS53" s="34"/>
      <c r="AT53" s="35">
        <f t="shared" si="13"/>
        <v>0</v>
      </c>
      <c r="AU53" s="103" t="str">
        <f t="shared" si="20"/>
        <v>OK</v>
      </c>
    </row>
    <row r="54" spans="1:47" ht="14.25">
      <c r="A54" s="300"/>
      <c r="B54" s="300"/>
      <c r="C54" s="302"/>
      <c r="D54" s="104" t="s">
        <v>106</v>
      </c>
      <c r="F54" s="103" t="s">
        <v>105</v>
      </c>
      <c r="G54" s="150"/>
      <c r="H54" s="151"/>
      <c r="I54" s="151"/>
      <c r="J54" s="151"/>
      <c r="K54" s="151"/>
      <c r="L54" s="151"/>
      <c r="M54" s="151"/>
      <c r="N54" s="151"/>
      <c r="O54" s="151"/>
      <c r="P54" s="151"/>
      <c r="Q54" s="35">
        <f t="shared" si="11"/>
        <v>0</v>
      </c>
      <c r="S54" s="103" t="str">
        <f t="shared" ca="1" si="17"/>
        <v>-</v>
      </c>
      <c r="T54" s="106"/>
      <c r="V54" s="103" t="str">
        <f t="shared" ca="1" si="18"/>
        <v>-</v>
      </c>
      <c r="W54" s="150"/>
      <c r="X54" s="151"/>
      <c r="Y54" s="151"/>
      <c r="Z54" s="151"/>
      <c r="AA54" s="151"/>
      <c r="AB54" s="151"/>
      <c r="AC54" s="151"/>
      <c r="AD54" s="151"/>
      <c r="AE54" s="151"/>
      <c r="AF54" s="151"/>
      <c r="AG54" s="35">
        <f t="shared" si="12"/>
        <v>0</v>
      </c>
      <c r="AI54" s="103" t="str">
        <f t="shared" ca="1" si="19"/>
        <v>-</v>
      </c>
      <c r="AJ54" s="150"/>
      <c r="AK54" s="151"/>
      <c r="AL54" s="151"/>
      <c r="AM54" s="151"/>
      <c r="AN54" s="151"/>
      <c r="AO54" s="151"/>
      <c r="AP54" s="151"/>
      <c r="AQ54" s="151"/>
      <c r="AR54" s="151"/>
      <c r="AS54" s="151"/>
      <c r="AT54" s="35">
        <f t="shared" si="13"/>
        <v>0</v>
      </c>
      <c r="AU54" s="103" t="str">
        <f t="shared" si="20"/>
        <v>OK</v>
      </c>
    </row>
    <row r="55" spans="1:47" ht="14.25">
      <c r="A55" s="301"/>
      <c r="B55" s="301"/>
      <c r="C55" s="105" t="s">
        <v>224</v>
      </c>
      <c r="D55" s="104"/>
      <c r="F55" s="103" t="s">
        <v>105</v>
      </c>
      <c r="G55" s="35">
        <f t="shared" ref="G55:P55" si="21">SUM(G37:G54)</f>
        <v>0</v>
      </c>
      <c r="H55" s="35">
        <f t="shared" si="21"/>
        <v>0</v>
      </c>
      <c r="I55" s="35">
        <f t="shared" si="21"/>
        <v>0</v>
      </c>
      <c r="J55" s="35">
        <f t="shared" si="21"/>
        <v>0</v>
      </c>
      <c r="K55" s="35">
        <f t="shared" si="21"/>
        <v>0</v>
      </c>
      <c r="L55" s="35">
        <f t="shared" si="21"/>
        <v>0</v>
      </c>
      <c r="M55" s="35">
        <f t="shared" si="21"/>
        <v>0</v>
      </c>
      <c r="N55" s="35">
        <f t="shared" si="21"/>
        <v>0</v>
      </c>
      <c r="O55" s="35">
        <f t="shared" si="21"/>
        <v>0</v>
      </c>
      <c r="P55" s="35">
        <f t="shared" si="21"/>
        <v>0</v>
      </c>
      <c r="Q55" s="94">
        <f>SUM(G55:P55)</f>
        <v>0</v>
      </c>
      <c r="S55" s="103" t="str">
        <f t="shared" ca="1" si="17"/>
        <v>-</v>
      </c>
      <c r="T55" s="103"/>
      <c r="V55" s="103" t="str">
        <f t="shared" ca="1" si="18"/>
        <v>-</v>
      </c>
      <c r="W55" s="35">
        <f t="shared" ref="W55:AF55" si="22">SUM(W37:W54)</f>
        <v>0</v>
      </c>
      <c r="X55" s="35">
        <f t="shared" si="22"/>
        <v>0</v>
      </c>
      <c r="Y55" s="35">
        <f t="shared" si="22"/>
        <v>0</v>
      </c>
      <c r="Z55" s="35">
        <f t="shared" si="22"/>
        <v>0</v>
      </c>
      <c r="AA55" s="35">
        <f t="shared" si="22"/>
        <v>0</v>
      </c>
      <c r="AB55" s="35">
        <f t="shared" si="22"/>
        <v>0</v>
      </c>
      <c r="AC55" s="35">
        <f t="shared" si="22"/>
        <v>0</v>
      </c>
      <c r="AD55" s="35">
        <f t="shared" si="22"/>
        <v>0</v>
      </c>
      <c r="AE55" s="35">
        <f t="shared" si="22"/>
        <v>0</v>
      </c>
      <c r="AF55" s="35">
        <f t="shared" si="22"/>
        <v>0</v>
      </c>
      <c r="AG55" s="94">
        <f t="shared" si="12"/>
        <v>0</v>
      </c>
      <c r="AI55" s="103" t="str">
        <f t="shared" ca="1" si="19"/>
        <v>-</v>
      </c>
      <c r="AJ55" s="35">
        <f t="shared" ref="AJ55:AS55" si="23">SUM(AJ37:AJ54)</f>
        <v>0</v>
      </c>
      <c r="AK55" s="35">
        <f t="shared" si="23"/>
        <v>0</v>
      </c>
      <c r="AL55" s="35">
        <f t="shared" si="23"/>
        <v>0</v>
      </c>
      <c r="AM55" s="35">
        <f t="shared" si="23"/>
        <v>0</v>
      </c>
      <c r="AN55" s="35">
        <f t="shared" si="23"/>
        <v>0</v>
      </c>
      <c r="AO55" s="35">
        <f t="shared" si="23"/>
        <v>0</v>
      </c>
      <c r="AP55" s="35">
        <f t="shared" si="23"/>
        <v>0</v>
      </c>
      <c r="AQ55" s="35">
        <f t="shared" si="23"/>
        <v>0</v>
      </c>
      <c r="AR55" s="35">
        <f t="shared" si="23"/>
        <v>0</v>
      </c>
      <c r="AS55" s="35">
        <f t="shared" si="23"/>
        <v>0</v>
      </c>
      <c r="AT55" s="94">
        <f t="shared" si="13"/>
        <v>0</v>
      </c>
      <c r="AU55" s="103" t="str">
        <f t="shared" si="20"/>
        <v>OK</v>
      </c>
    </row>
  </sheetData>
  <mergeCells count="6">
    <mergeCell ref="A14:A34"/>
    <mergeCell ref="B14:B34"/>
    <mergeCell ref="C17:C33"/>
    <mergeCell ref="A35:A55"/>
    <mergeCell ref="B35:B55"/>
    <mergeCell ref="C38:C54"/>
  </mergeCell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0">
    <tabColor rgb="FF7030A0"/>
  </sheetPr>
  <dimension ref="A1:AU55"/>
  <sheetViews>
    <sheetView workbookViewId="0"/>
  </sheetViews>
  <sheetFormatPr defaultColWidth="9" defaultRowHeight="12.75"/>
  <cols>
    <col min="1" max="2" width="3.42578125" style="101" customWidth="1"/>
    <col min="3" max="3" width="51.28515625" style="101" bestFit="1" customWidth="1"/>
    <col min="4" max="4" width="46.5703125" style="101" bestFit="1" customWidth="1"/>
    <col min="5" max="5" width="1" style="101" customWidth="1"/>
    <col min="6" max="6" width="6.28515625" style="102" customWidth="1"/>
    <col min="7" max="17" width="9" style="101"/>
    <col min="18" max="18" width="1" style="101" customWidth="1"/>
    <col min="19" max="19" width="6.28515625" style="102" customWidth="1"/>
    <col min="20" max="20" width="9" style="101"/>
    <col min="21" max="21" width="1" style="101" customWidth="1"/>
    <col min="22" max="22" width="6.28515625" style="102" customWidth="1"/>
    <col min="23" max="33" width="9" style="101"/>
    <col min="34" max="34" width="1" style="101" customWidth="1"/>
    <col min="35" max="35" width="6.28515625" style="102" customWidth="1"/>
    <col min="36" max="46" width="9" style="101"/>
    <col min="47" max="47" width="9.42578125" style="101" bestFit="1" customWidth="1"/>
    <col min="48" max="16384" width="9" style="101"/>
  </cols>
  <sheetData>
    <row r="1" spans="1:47" ht="24.75">
      <c r="A1" s="1" t="str">
        <f>N0_Cover!A1</f>
        <v>RIIO-2 Business Plan Data Template</v>
      </c>
      <c r="B1" s="1"/>
      <c r="C1" s="2"/>
      <c r="D1" s="2"/>
      <c r="E1" s="2"/>
      <c r="F1" s="73"/>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row>
    <row r="2" spans="1:47" ht="22.5">
      <c r="A2" s="1" t="str">
        <f>N0_Cover!$B$12</f>
        <v>Scottish Power Transmission</v>
      </c>
      <c r="B2" s="1"/>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row>
    <row r="3" spans="1:47" ht="19.5">
      <c r="A3" s="5" t="str">
        <f>"Workbook " &amp; N0_Cover!$B$12</f>
        <v>Workbook Scottish Power Transmission</v>
      </c>
      <c r="B3" s="5"/>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row>
    <row r="4" spans="1:47" ht="18">
      <c r="A4" s="7" t="str">
        <f>"Submission Version " &amp; N0_Cover!$B$15 &amp; " - Submitted on " &amp; TEXT(N0_Cover!$B$16,"dd mmm yyyy")</f>
        <v>Submission Version 3.0 - Submitted on 09 Dec 2019</v>
      </c>
      <c r="B4" s="7"/>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row>
    <row r="5" spans="1:47" ht="18">
      <c r="A5" s="7" t="str">
        <f>"Template Version: " &amp; N0_Cover!$B$11</f>
        <v>Template Version: v3.0</v>
      </c>
      <c r="B5" s="7"/>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row>
    <row r="6" spans="1:47" ht="19.5">
      <c r="A6" s="5" t="str">
        <f ca="1">"Sheet: " &amp;VLOOKUP(RIGHT(CELL("filename",A1),LEN(CELL("filename",A1))-FIND("]",CELL("filename",A1))),'N0.1_Contents'!$A$11:$B$87,2,FALSE)</f>
        <v>Sheet: N3.46 No entry required</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row>
    <row r="7" spans="1:47" ht="18">
      <c r="A7" s="7" t="str">
        <f>"Prices Base: " &amp; 'N0.5_Data_Constants'!C13</f>
        <v>Prices Base: 2018/19</v>
      </c>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row>
    <row r="8" spans="1:47" s="168" customFormat="1">
      <c r="A8" s="171" t="str">
        <f ca="1">"Error Checks: " &amp; IF(ISERROR(MATCH("Error",$A$9:$AU$9,0)),"OK","Error")</f>
        <v>Error Checks: OK</v>
      </c>
      <c r="B8" s="171"/>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row>
    <row r="9" spans="1:47" s="168" customFormat="1">
      <c r="A9" s="173" t="str">
        <f t="shared" ref="A9:AU9" ca="1" si="0">IF(ISERROR(MATCH("Error",A10:A55,0)),"-","Error")</f>
        <v>-</v>
      </c>
      <c r="B9" s="173" t="str">
        <f t="shared" si="0"/>
        <v>-</v>
      </c>
      <c r="C9" s="173" t="str">
        <f t="shared" si="0"/>
        <v>-</v>
      </c>
      <c r="D9" s="173" t="str">
        <f t="shared" si="0"/>
        <v>-</v>
      </c>
      <c r="E9" s="173" t="str">
        <f t="shared" si="0"/>
        <v>-</v>
      </c>
      <c r="F9" s="173" t="str">
        <f t="shared" si="0"/>
        <v>-</v>
      </c>
      <c r="G9" s="173" t="str">
        <f t="shared" si="0"/>
        <v>-</v>
      </c>
      <c r="H9" s="173" t="str">
        <f t="shared" si="0"/>
        <v>-</v>
      </c>
      <c r="I9" s="173" t="str">
        <f t="shared" si="0"/>
        <v>-</v>
      </c>
      <c r="J9" s="173" t="str">
        <f t="shared" si="0"/>
        <v>-</v>
      </c>
      <c r="K9" s="173" t="str">
        <f t="shared" si="0"/>
        <v>-</v>
      </c>
      <c r="L9" s="173" t="str">
        <f t="shared" si="0"/>
        <v>-</v>
      </c>
      <c r="M9" s="173" t="str">
        <f t="shared" si="0"/>
        <v>-</v>
      </c>
      <c r="N9" s="173" t="str">
        <f t="shared" si="0"/>
        <v>-</v>
      </c>
      <c r="O9" s="173" t="str">
        <f t="shared" si="0"/>
        <v>-</v>
      </c>
      <c r="P9" s="173" t="str">
        <f t="shared" si="0"/>
        <v>-</v>
      </c>
      <c r="Q9" s="173" t="str">
        <f t="shared" si="0"/>
        <v>-</v>
      </c>
      <c r="R9" s="173" t="str">
        <f t="shared" si="0"/>
        <v>-</v>
      </c>
      <c r="S9" s="173" t="str">
        <f t="shared" ca="1" si="0"/>
        <v>-</v>
      </c>
      <c r="T9" s="173" t="str">
        <f t="shared" si="0"/>
        <v>-</v>
      </c>
      <c r="U9" s="173" t="str">
        <f t="shared" si="0"/>
        <v>-</v>
      </c>
      <c r="V9" s="173" t="str">
        <f t="shared" ca="1" si="0"/>
        <v>-</v>
      </c>
      <c r="W9" s="173" t="str">
        <f t="shared" si="0"/>
        <v>-</v>
      </c>
      <c r="X9" s="173" t="str">
        <f t="shared" ca="1" si="0"/>
        <v>-</v>
      </c>
      <c r="Y9" s="173" t="str">
        <f t="shared" si="0"/>
        <v>-</v>
      </c>
      <c r="Z9" s="173" t="str">
        <f t="shared" si="0"/>
        <v>-</v>
      </c>
      <c r="AA9" s="173" t="str">
        <f t="shared" si="0"/>
        <v>-</v>
      </c>
      <c r="AB9" s="173" t="str">
        <f t="shared" si="0"/>
        <v>-</v>
      </c>
      <c r="AC9" s="173" t="str">
        <f t="shared" si="0"/>
        <v>-</v>
      </c>
      <c r="AD9" s="173" t="str">
        <f t="shared" si="0"/>
        <v>-</v>
      </c>
      <c r="AE9" s="173" t="str">
        <f t="shared" si="0"/>
        <v>-</v>
      </c>
      <c r="AF9" s="173" t="str">
        <f t="shared" si="0"/>
        <v>-</v>
      </c>
      <c r="AG9" s="173" t="str">
        <f t="shared" si="0"/>
        <v>-</v>
      </c>
      <c r="AH9" s="173" t="str">
        <f t="shared" si="0"/>
        <v>-</v>
      </c>
      <c r="AI9" s="173" t="str">
        <f t="shared" ca="1" si="0"/>
        <v>-</v>
      </c>
      <c r="AJ9" s="173" t="str">
        <f t="shared" si="0"/>
        <v>-</v>
      </c>
      <c r="AK9" s="173" t="str">
        <f t="shared" si="0"/>
        <v>-</v>
      </c>
      <c r="AL9" s="173" t="str">
        <f t="shared" si="0"/>
        <v>-</v>
      </c>
      <c r="AM9" s="173" t="str">
        <f t="shared" si="0"/>
        <v>-</v>
      </c>
      <c r="AN9" s="173" t="str">
        <f t="shared" si="0"/>
        <v>-</v>
      </c>
      <c r="AO9" s="173" t="str">
        <f t="shared" si="0"/>
        <v>-</v>
      </c>
      <c r="AP9" s="173" t="str">
        <f t="shared" si="0"/>
        <v>-</v>
      </c>
      <c r="AQ9" s="173" t="str">
        <f t="shared" si="0"/>
        <v>-</v>
      </c>
      <c r="AR9" s="173" t="str">
        <f t="shared" si="0"/>
        <v>-</v>
      </c>
      <c r="AS9" s="173" t="str">
        <f t="shared" si="0"/>
        <v>-</v>
      </c>
      <c r="AT9" s="173" t="str">
        <f t="shared" si="0"/>
        <v>-</v>
      </c>
      <c r="AU9" s="173" t="str">
        <f t="shared" si="0"/>
        <v>-</v>
      </c>
    </row>
    <row r="12" spans="1:47" ht="19.5">
      <c r="A12" s="11" t="str">
        <f ca="1">SUBSTITUTE(VLOOKUP(RIGHT(CELL("filename",A1),LEN(CELL("filename",A1))-FIND("]",CELL("filename",A1))),'N0.1_Contents'!$A$11:$B$87,2,FALSE), LEFT(VLOOKUP(RIGHT(CELL("filename",A1),LEN(CELL("filename",A1))-FIND("]",CELL("filename",A1))),'N0.1_Contents'!$A$11:$B$87,2,FALSE),FIND(" ",VLOOKUP(RIGHT(CELL("filename",A1),LEN(CELL("filename",A1))-FIND("]",CELL("filename",A1))),'N0.1_Contents'!$A$11:$B$87,2,FALSE))),"")</f>
        <v>No entry required</v>
      </c>
      <c r="B12" s="11"/>
      <c r="D12"/>
      <c r="F12" s="11" t="s">
        <v>0</v>
      </c>
      <c r="S12" s="11" t="s">
        <v>2</v>
      </c>
      <c r="W12" s="190" t="s">
        <v>331</v>
      </c>
      <c r="X12" s="189" t="str">
        <f ca="1">VLOOKUP(A12, 'N0.6_Lookup_References'!A14:B50, 2, FALSE)</f>
        <v>-</v>
      </c>
      <c r="AI12" s="11"/>
    </row>
    <row r="13" spans="1:47" ht="15">
      <c r="C13" s="12"/>
      <c r="D13"/>
      <c r="S13" s="124" t="s">
        <v>152</v>
      </c>
      <c r="V13" s="124" t="s">
        <v>150</v>
      </c>
      <c r="AI13" s="124" t="s">
        <v>151</v>
      </c>
    </row>
    <row r="14" spans="1:47" s="112" customFormat="1" ht="13.9" customHeight="1" thickBot="1">
      <c r="A14" s="297" t="s">
        <v>24</v>
      </c>
      <c r="B14" s="299" t="s">
        <v>384</v>
      </c>
      <c r="C14" s="111"/>
      <c r="D14" s="104"/>
      <c r="E14" s="101"/>
      <c r="F14" s="110" t="s">
        <v>53</v>
      </c>
      <c r="G14" s="109" t="s">
        <v>14</v>
      </c>
      <c r="H14" s="21" t="s">
        <v>15</v>
      </c>
      <c r="I14" s="22" t="s">
        <v>16</v>
      </c>
      <c r="J14" s="23" t="s">
        <v>17</v>
      </c>
      <c r="K14" s="24" t="s">
        <v>18</v>
      </c>
      <c r="L14" s="25" t="s">
        <v>19</v>
      </c>
      <c r="M14" s="26" t="s">
        <v>20</v>
      </c>
      <c r="N14" s="29" t="s">
        <v>21</v>
      </c>
      <c r="O14" s="27" t="s">
        <v>22</v>
      </c>
      <c r="P14" s="31" t="s">
        <v>23</v>
      </c>
      <c r="Q14" s="108" t="s">
        <v>29</v>
      </c>
      <c r="R14" s="101"/>
      <c r="S14" s="110" t="s">
        <v>53</v>
      </c>
      <c r="T14" s="110" t="s">
        <v>94</v>
      </c>
      <c r="U14" s="101"/>
      <c r="V14" s="110" t="s">
        <v>53</v>
      </c>
      <c r="W14" s="109" t="s">
        <v>14</v>
      </c>
      <c r="X14" s="21" t="s">
        <v>15</v>
      </c>
      <c r="Y14" s="22" t="s">
        <v>16</v>
      </c>
      <c r="Z14" s="23" t="s">
        <v>17</v>
      </c>
      <c r="AA14" s="24" t="s">
        <v>18</v>
      </c>
      <c r="AB14" s="25" t="s">
        <v>19</v>
      </c>
      <c r="AC14" s="26" t="s">
        <v>20</v>
      </c>
      <c r="AD14" s="29" t="s">
        <v>21</v>
      </c>
      <c r="AE14" s="27" t="s">
        <v>22</v>
      </c>
      <c r="AF14" s="31" t="s">
        <v>23</v>
      </c>
      <c r="AG14" s="108" t="s">
        <v>29</v>
      </c>
      <c r="AH14" s="101"/>
      <c r="AI14" s="110" t="s">
        <v>53</v>
      </c>
      <c r="AJ14" s="109" t="s">
        <v>5</v>
      </c>
      <c r="AK14" s="21" t="s">
        <v>6</v>
      </c>
      <c r="AL14" s="22" t="s">
        <v>7</v>
      </c>
      <c r="AM14" s="23" t="s">
        <v>8</v>
      </c>
      <c r="AN14" s="24" t="s">
        <v>9</v>
      </c>
      <c r="AO14" s="25" t="s">
        <v>116</v>
      </c>
      <c r="AP14" s="26" t="s">
        <v>117</v>
      </c>
      <c r="AQ14" s="29" t="s">
        <v>118</v>
      </c>
      <c r="AR14" s="27" t="s">
        <v>119</v>
      </c>
      <c r="AS14" s="31" t="s">
        <v>120</v>
      </c>
      <c r="AT14" s="108" t="s">
        <v>29</v>
      </c>
      <c r="AU14" s="108" t="s">
        <v>47</v>
      </c>
    </row>
    <row r="15" spans="1:47" s="112" customFormat="1" ht="14.25" customHeight="1">
      <c r="A15" s="298"/>
      <c r="B15" s="300"/>
      <c r="C15" s="107" t="s">
        <v>383</v>
      </c>
      <c r="D15" s="104"/>
      <c r="E15" s="101"/>
      <c r="F15" s="103" t="s">
        <v>205</v>
      </c>
      <c r="G15" s="34"/>
      <c r="H15" s="34"/>
      <c r="I15" s="34"/>
      <c r="J15" s="34"/>
      <c r="K15" s="34"/>
      <c r="L15" s="34"/>
      <c r="M15" s="34"/>
      <c r="N15" s="34"/>
      <c r="O15" s="34"/>
      <c r="P15" s="34"/>
      <c r="Q15" s="35">
        <f t="shared" ref="Q15:Q34" si="1">SUM(G15:P15)</f>
        <v>0</v>
      </c>
      <c r="R15" s="101"/>
      <c r="S15" s="103"/>
      <c r="T15" s="34"/>
      <c r="U15" s="101"/>
      <c r="V15" s="103"/>
      <c r="W15" s="34"/>
      <c r="X15" s="34"/>
      <c r="Y15" s="34"/>
      <c r="Z15" s="34"/>
      <c r="AA15" s="34"/>
      <c r="AB15" s="34"/>
      <c r="AC15" s="34"/>
      <c r="AD15" s="34"/>
      <c r="AE15" s="34"/>
      <c r="AF15" s="34"/>
      <c r="AG15" s="35">
        <f t="shared" ref="AG15:AG33" si="2">SUM(W15:AF15)</f>
        <v>0</v>
      </c>
      <c r="AH15" s="101"/>
      <c r="AI15" s="103"/>
      <c r="AJ15" s="34"/>
      <c r="AK15" s="34"/>
      <c r="AL15" s="34"/>
      <c r="AM15" s="34"/>
      <c r="AN15" s="34"/>
      <c r="AO15" s="34"/>
      <c r="AP15" s="34"/>
      <c r="AQ15" s="34"/>
      <c r="AR15" s="34"/>
      <c r="AS15" s="34"/>
      <c r="AT15" s="35">
        <f t="shared" ref="AT15:AT33" si="3">SUM(AJ15:AS15)</f>
        <v>0</v>
      </c>
      <c r="AU15" s="103"/>
    </row>
    <row r="16" spans="1:47" s="112" customFormat="1" ht="14.25">
      <c r="A16" s="298"/>
      <c r="B16" s="300"/>
      <c r="C16" s="105" t="s">
        <v>554</v>
      </c>
      <c r="D16" s="104"/>
      <c r="E16" s="101"/>
      <c r="F16" s="103" t="s">
        <v>105</v>
      </c>
      <c r="G16" s="150"/>
      <c r="H16" s="151"/>
      <c r="I16" s="151"/>
      <c r="J16" s="151"/>
      <c r="K16" s="151"/>
      <c r="L16" s="151"/>
      <c r="M16" s="151"/>
      <c r="N16" s="151"/>
      <c r="O16" s="151"/>
      <c r="P16" s="151"/>
      <c r="Q16" s="35">
        <f t="shared" si="1"/>
        <v>0</v>
      </c>
      <c r="R16" s="101"/>
      <c r="S16" s="103" t="str">
        <f ca="1">$X$12</f>
        <v>-</v>
      </c>
      <c r="T16" s="34"/>
      <c r="U16" s="101"/>
      <c r="V16" s="103" t="str">
        <f ca="1">$X$12</f>
        <v>-</v>
      </c>
      <c r="W16" s="150"/>
      <c r="X16" s="151"/>
      <c r="Y16" s="151"/>
      <c r="Z16" s="151"/>
      <c r="AA16" s="151"/>
      <c r="AB16" s="151"/>
      <c r="AC16" s="151"/>
      <c r="AD16" s="151"/>
      <c r="AE16" s="151"/>
      <c r="AF16" s="151"/>
      <c r="AG16" s="35">
        <f t="shared" si="2"/>
        <v>0</v>
      </c>
      <c r="AH16" s="101"/>
      <c r="AI16" s="103" t="str">
        <f ca="1">$X$12</f>
        <v>-</v>
      </c>
      <c r="AJ16" s="150"/>
      <c r="AK16" s="151"/>
      <c r="AL16" s="151"/>
      <c r="AM16" s="151"/>
      <c r="AN16" s="151"/>
      <c r="AO16" s="151"/>
      <c r="AP16" s="151"/>
      <c r="AQ16" s="151"/>
      <c r="AR16" s="151"/>
      <c r="AS16" s="151"/>
      <c r="AT16" s="35">
        <f t="shared" si="3"/>
        <v>0</v>
      </c>
      <c r="AU16" s="103" t="str">
        <f>IF(ABS(AG16-AT16)&lt;0.01,"OK","Error")</f>
        <v>OK</v>
      </c>
    </row>
    <row r="17" spans="1:47" s="112" customFormat="1" ht="14.25">
      <c r="A17" s="298"/>
      <c r="B17" s="300"/>
      <c r="C17" s="302" t="s">
        <v>115</v>
      </c>
      <c r="D17" s="104" t="s">
        <v>206</v>
      </c>
      <c r="E17" s="101"/>
      <c r="F17" s="103" t="s">
        <v>105</v>
      </c>
      <c r="G17" s="150"/>
      <c r="H17" s="151"/>
      <c r="I17" s="151"/>
      <c r="J17" s="151"/>
      <c r="K17" s="151"/>
      <c r="L17" s="151"/>
      <c r="M17" s="151"/>
      <c r="N17" s="151"/>
      <c r="O17" s="151"/>
      <c r="P17" s="151"/>
      <c r="Q17" s="35">
        <f t="shared" si="1"/>
        <v>0</v>
      </c>
      <c r="R17" s="101"/>
      <c r="S17" s="103" t="str">
        <f t="shared" ref="S17:S34" ca="1" si="4">$X$12</f>
        <v>-</v>
      </c>
      <c r="T17" s="106"/>
      <c r="U17" s="101"/>
      <c r="V17" s="103" t="str">
        <f t="shared" ref="V17:V34" ca="1" si="5">$X$12</f>
        <v>-</v>
      </c>
      <c r="W17" s="150"/>
      <c r="X17" s="151"/>
      <c r="Y17" s="151"/>
      <c r="Z17" s="151"/>
      <c r="AA17" s="151"/>
      <c r="AB17" s="151"/>
      <c r="AC17" s="151"/>
      <c r="AD17" s="151"/>
      <c r="AE17" s="151"/>
      <c r="AF17" s="151"/>
      <c r="AG17" s="35">
        <f t="shared" si="2"/>
        <v>0</v>
      </c>
      <c r="AH17" s="101"/>
      <c r="AI17" s="103" t="str">
        <f t="shared" ref="AI17:AI34" ca="1" si="6">$X$12</f>
        <v>-</v>
      </c>
      <c r="AJ17" s="150"/>
      <c r="AK17" s="151"/>
      <c r="AL17" s="151"/>
      <c r="AM17" s="151"/>
      <c r="AN17" s="151"/>
      <c r="AO17" s="151"/>
      <c r="AP17" s="151"/>
      <c r="AQ17" s="151"/>
      <c r="AR17" s="151"/>
      <c r="AS17" s="151"/>
      <c r="AT17" s="35">
        <f t="shared" si="3"/>
        <v>0</v>
      </c>
      <c r="AU17" s="103" t="str">
        <f t="shared" ref="AU17:AU34" si="7">IF(ABS(AG17-AT17)&lt;0.01,"OK","Error")</f>
        <v>OK</v>
      </c>
    </row>
    <row r="18" spans="1:47" s="112" customFormat="1" ht="14.25">
      <c r="A18" s="298"/>
      <c r="B18" s="300"/>
      <c r="C18" s="302"/>
      <c r="D18" s="104" t="s">
        <v>207</v>
      </c>
      <c r="E18" s="101"/>
      <c r="F18" s="103" t="s">
        <v>105</v>
      </c>
      <c r="G18" s="150"/>
      <c r="H18" s="151"/>
      <c r="I18" s="151"/>
      <c r="J18" s="151"/>
      <c r="K18" s="151"/>
      <c r="L18" s="151"/>
      <c r="M18" s="151"/>
      <c r="N18" s="151"/>
      <c r="O18" s="151"/>
      <c r="P18" s="151"/>
      <c r="Q18" s="35">
        <f t="shared" si="1"/>
        <v>0</v>
      </c>
      <c r="R18" s="101"/>
      <c r="S18" s="103" t="str">
        <f t="shared" ca="1" si="4"/>
        <v>-</v>
      </c>
      <c r="T18" s="106"/>
      <c r="U18" s="101"/>
      <c r="V18" s="103" t="str">
        <f t="shared" ca="1" si="5"/>
        <v>-</v>
      </c>
      <c r="W18" s="150"/>
      <c r="X18" s="151"/>
      <c r="Y18" s="151"/>
      <c r="Z18" s="151"/>
      <c r="AA18" s="151"/>
      <c r="AB18" s="151"/>
      <c r="AC18" s="151"/>
      <c r="AD18" s="151"/>
      <c r="AE18" s="151"/>
      <c r="AF18" s="151"/>
      <c r="AG18" s="35">
        <f t="shared" si="2"/>
        <v>0</v>
      </c>
      <c r="AH18" s="101"/>
      <c r="AI18" s="103" t="str">
        <f t="shared" ca="1" si="6"/>
        <v>-</v>
      </c>
      <c r="AJ18" s="150"/>
      <c r="AK18" s="151"/>
      <c r="AL18" s="151"/>
      <c r="AM18" s="151"/>
      <c r="AN18" s="151"/>
      <c r="AO18" s="151"/>
      <c r="AP18" s="151"/>
      <c r="AQ18" s="151"/>
      <c r="AR18" s="151"/>
      <c r="AS18" s="151"/>
      <c r="AT18" s="35">
        <f t="shared" si="3"/>
        <v>0</v>
      </c>
      <c r="AU18" s="103" t="str">
        <f t="shared" si="7"/>
        <v>OK</v>
      </c>
    </row>
    <row r="19" spans="1:47" s="112" customFormat="1" ht="14.25">
      <c r="A19" s="298"/>
      <c r="B19" s="300"/>
      <c r="C19" s="302"/>
      <c r="D19" s="104" t="s">
        <v>3</v>
      </c>
      <c r="E19" s="101"/>
      <c r="F19" s="103" t="s">
        <v>105</v>
      </c>
      <c r="G19" s="150"/>
      <c r="H19" s="151"/>
      <c r="I19" s="151"/>
      <c r="J19" s="151"/>
      <c r="K19" s="151"/>
      <c r="L19" s="151"/>
      <c r="M19" s="151"/>
      <c r="N19" s="151"/>
      <c r="O19" s="151"/>
      <c r="P19" s="151"/>
      <c r="Q19" s="35">
        <f t="shared" si="1"/>
        <v>0</v>
      </c>
      <c r="R19" s="101"/>
      <c r="S19" s="103" t="str">
        <f t="shared" ca="1" si="4"/>
        <v>-</v>
      </c>
      <c r="T19" s="34"/>
      <c r="U19" s="101"/>
      <c r="V19" s="103" t="str">
        <f t="shared" ca="1" si="5"/>
        <v>-</v>
      </c>
      <c r="W19" s="150"/>
      <c r="X19" s="151"/>
      <c r="Y19" s="151"/>
      <c r="Z19" s="151"/>
      <c r="AA19" s="151"/>
      <c r="AB19" s="151"/>
      <c r="AC19" s="151"/>
      <c r="AD19" s="151"/>
      <c r="AE19" s="151"/>
      <c r="AF19" s="151"/>
      <c r="AG19" s="35">
        <f t="shared" si="2"/>
        <v>0</v>
      </c>
      <c r="AH19" s="101"/>
      <c r="AI19" s="103" t="str">
        <f t="shared" ca="1" si="6"/>
        <v>-</v>
      </c>
      <c r="AJ19" s="150"/>
      <c r="AK19" s="151"/>
      <c r="AL19" s="151"/>
      <c r="AM19" s="151"/>
      <c r="AN19" s="151"/>
      <c r="AO19" s="151"/>
      <c r="AP19" s="151"/>
      <c r="AQ19" s="151"/>
      <c r="AR19" s="151"/>
      <c r="AS19" s="151"/>
      <c r="AT19" s="35">
        <f t="shared" si="3"/>
        <v>0</v>
      </c>
      <c r="AU19" s="103" t="str">
        <f t="shared" si="7"/>
        <v>OK</v>
      </c>
    </row>
    <row r="20" spans="1:47" s="112" customFormat="1" ht="14.25">
      <c r="A20" s="298"/>
      <c r="B20" s="300"/>
      <c r="C20" s="302"/>
      <c r="D20" s="104" t="s">
        <v>114</v>
      </c>
      <c r="E20" s="101"/>
      <c r="F20" s="103" t="s">
        <v>105</v>
      </c>
      <c r="G20" s="150"/>
      <c r="H20" s="151"/>
      <c r="I20" s="151"/>
      <c r="J20" s="151"/>
      <c r="K20" s="151"/>
      <c r="L20" s="151"/>
      <c r="M20" s="151"/>
      <c r="N20" s="151"/>
      <c r="O20" s="151"/>
      <c r="P20" s="151"/>
      <c r="Q20" s="35">
        <f t="shared" si="1"/>
        <v>0</v>
      </c>
      <c r="R20" s="101"/>
      <c r="S20" s="103" t="str">
        <f t="shared" ca="1" si="4"/>
        <v>-</v>
      </c>
      <c r="T20" s="106"/>
      <c r="U20" s="101"/>
      <c r="V20" s="103" t="str">
        <f t="shared" ca="1" si="5"/>
        <v>-</v>
      </c>
      <c r="W20" s="150"/>
      <c r="X20" s="151"/>
      <c r="Y20" s="151"/>
      <c r="Z20" s="151"/>
      <c r="AA20" s="151"/>
      <c r="AB20" s="151"/>
      <c r="AC20" s="151"/>
      <c r="AD20" s="151"/>
      <c r="AE20" s="151"/>
      <c r="AF20" s="151"/>
      <c r="AG20" s="35">
        <f t="shared" si="2"/>
        <v>0</v>
      </c>
      <c r="AH20" s="101"/>
      <c r="AI20" s="103" t="str">
        <f t="shared" ca="1" si="6"/>
        <v>-</v>
      </c>
      <c r="AJ20" s="150"/>
      <c r="AK20" s="151"/>
      <c r="AL20" s="151"/>
      <c r="AM20" s="151"/>
      <c r="AN20" s="151"/>
      <c r="AO20" s="151"/>
      <c r="AP20" s="151"/>
      <c r="AQ20" s="151"/>
      <c r="AR20" s="151"/>
      <c r="AS20" s="151"/>
      <c r="AT20" s="35">
        <f t="shared" si="3"/>
        <v>0</v>
      </c>
      <c r="AU20" s="103" t="str">
        <f t="shared" si="7"/>
        <v>OK</v>
      </c>
    </row>
    <row r="21" spans="1:47" s="112" customFormat="1" ht="14.25">
      <c r="A21" s="298"/>
      <c r="B21" s="300"/>
      <c r="C21" s="302"/>
      <c r="D21" s="104" t="s">
        <v>104</v>
      </c>
      <c r="E21" s="101"/>
      <c r="F21" s="103" t="s">
        <v>105</v>
      </c>
      <c r="G21" s="34"/>
      <c r="H21" s="34"/>
      <c r="I21" s="34"/>
      <c r="J21" s="34"/>
      <c r="K21" s="34"/>
      <c r="L21" s="34"/>
      <c r="M21" s="34"/>
      <c r="N21" s="34"/>
      <c r="O21" s="34"/>
      <c r="P21" s="34"/>
      <c r="Q21" s="35">
        <f t="shared" si="1"/>
        <v>0</v>
      </c>
      <c r="R21" s="101"/>
      <c r="S21" s="103" t="str">
        <f t="shared" ca="1" si="4"/>
        <v>-</v>
      </c>
      <c r="T21" s="34"/>
      <c r="U21" s="101"/>
      <c r="V21" s="103" t="str">
        <f t="shared" ca="1" si="5"/>
        <v>-</v>
      </c>
      <c r="W21" s="34"/>
      <c r="X21" s="34"/>
      <c r="Y21" s="34"/>
      <c r="Z21" s="34"/>
      <c r="AA21" s="34"/>
      <c r="AB21" s="34"/>
      <c r="AC21" s="34"/>
      <c r="AD21" s="34"/>
      <c r="AE21" s="34"/>
      <c r="AF21" s="34"/>
      <c r="AG21" s="35">
        <f t="shared" si="2"/>
        <v>0</v>
      </c>
      <c r="AH21" s="101"/>
      <c r="AI21" s="103" t="str">
        <f t="shared" ca="1" si="6"/>
        <v>-</v>
      </c>
      <c r="AJ21" s="34"/>
      <c r="AK21" s="34"/>
      <c r="AL21" s="34"/>
      <c r="AM21" s="34"/>
      <c r="AN21" s="34"/>
      <c r="AO21" s="34"/>
      <c r="AP21" s="34"/>
      <c r="AQ21" s="34"/>
      <c r="AR21" s="34"/>
      <c r="AS21" s="34"/>
      <c r="AT21" s="35">
        <f t="shared" si="3"/>
        <v>0</v>
      </c>
      <c r="AU21" s="103" t="str">
        <f t="shared" si="7"/>
        <v>OK</v>
      </c>
    </row>
    <row r="22" spans="1:47" s="112" customFormat="1" ht="14.25">
      <c r="A22" s="298"/>
      <c r="B22" s="300"/>
      <c r="C22" s="302"/>
      <c r="D22" s="104" t="s">
        <v>113</v>
      </c>
      <c r="E22" s="101"/>
      <c r="F22" s="103" t="s">
        <v>105</v>
      </c>
      <c r="G22" s="150"/>
      <c r="H22" s="151"/>
      <c r="I22" s="151"/>
      <c r="J22" s="151"/>
      <c r="K22" s="151"/>
      <c r="L22" s="151"/>
      <c r="M22" s="151"/>
      <c r="N22" s="151"/>
      <c r="O22" s="151"/>
      <c r="P22" s="151"/>
      <c r="Q22" s="35">
        <f t="shared" si="1"/>
        <v>0</v>
      </c>
      <c r="R22" s="101"/>
      <c r="S22" s="103" t="str">
        <f t="shared" ca="1" si="4"/>
        <v>-</v>
      </c>
      <c r="T22" s="106"/>
      <c r="U22" s="101"/>
      <c r="V22" s="103" t="str">
        <f t="shared" ca="1" si="5"/>
        <v>-</v>
      </c>
      <c r="W22" s="150"/>
      <c r="X22" s="151"/>
      <c r="Y22" s="151"/>
      <c r="Z22" s="151"/>
      <c r="AA22" s="151"/>
      <c r="AB22" s="151"/>
      <c r="AC22" s="151"/>
      <c r="AD22" s="151"/>
      <c r="AE22" s="151"/>
      <c r="AF22" s="151"/>
      <c r="AG22" s="35">
        <f t="shared" si="2"/>
        <v>0</v>
      </c>
      <c r="AH22" s="101"/>
      <c r="AI22" s="103" t="str">
        <f t="shared" ca="1" si="6"/>
        <v>-</v>
      </c>
      <c r="AJ22" s="150"/>
      <c r="AK22" s="151"/>
      <c r="AL22" s="151"/>
      <c r="AM22" s="151"/>
      <c r="AN22" s="151"/>
      <c r="AO22" s="151"/>
      <c r="AP22" s="151"/>
      <c r="AQ22" s="151"/>
      <c r="AR22" s="151"/>
      <c r="AS22" s="151"/>
      <c r="AT22" s="35">
        <f t="shared" si="3"/>
        <v>0</v>
      </c>
      <c r="AU22" s="103" t="str">
        <f t="shared" si="7"/>
        <v>OK</v>
      </c>
    </row>
    <row r="23" spans="1:47" s="112" customFormat="1" ht="14.25">
      <c r="A23" s="298"/>
      <c r="B23" s="300"/>
      <c r="C23" s="302"/>
      <c r="D23" s="104" t="s">
        <v>389</v>
      </c>
      <c r="E23" s="101"/>
      <c r="F23" s="103" t="s">
        <v>105</v>
      </c>
      <c r="G23" s="150"/>
      <c r="H23" s="151"/>
      <c r="I23" s="151"/>
      <c r="J23" s="151"/>
      <c r="K23" s="151"/>
      <c r="L23" s="151"/>
      <c r="M23" s="151"/>
      <c r="N23" s="151"/>
      <c r="O23" s="151"/>
      <c r="P23" s="151"/>
      <c r="Q23" s="35">
        <f t="shared" si="1"/>
        <v>0</v>
      </c>
      <c r="R23" s="101"/>
      <c r="S23" s="103" t="str">
        <f t="shared" ca="1" si="4"/>
        <v>-</v>
      </c>
      <c r="T23" s="106"/>
      <c r="U23" s="101"/>
      <c r="V23" s="103" t="str">
        <f t="shared" ca="1" si="5"/>
        <v>-</v>
      </c>
      <c r="W23" s="150"/>
      <c r="X23" s="151"/>
      <c r="Y23" s="151"/>
      <c r="Z23" s="151"/>
      <c r="AA23" s="151"/>
      <c r="AB23" s="151"/>
      <c r="AC23" s="151"/>
      <c r="AD23" s="151"/>
      <c r="AE23" s="151"/>
      <c r="AF23" s="151"/>
      <c r="AG23" s="35">
        <f t="shared" si="2"/>
        <v>0</v>
      </c>
      <c r="AH23" s="101"/>
      <c r="AI23" s="103" t="str">
        <f t="shared" ca="1" si="6"/>
        <v>-</v>
      </c>
      <c r="AJ23" s="150"/>
      <c r="AK23" s="151"/>
      <c r="AL23" s="151"/>
      <c r="AM23" s="151"/>
      <c r="AN23" s="151"/>
      <c r="AO23" s="151"/>
      <c r="AP23" s="151"/>
      <c r="AQ23" s="151"/>
      <c r="AR23" s="151"/>
      <c r="AS23" s="151"/>
      <c r="AT23" s="35">
        <f t="shared" si="3"/>
        <v>0</v>
      </c>
      <c r="AU23" s="103" t="str">
        <f t="shared" si="7"/>
        <v>OK</v>
      </c>
    </row>
    <row r="24" spans="1:47" s="112" customFormat="1" ht="14.25">
      <c r="A24" s="298"/>
      <c r="B24" s="300"/>
      <c r="C24" s="302"/>
      <c r="D24" s="104" t="s">
        <v>112</v>
      </c>
      <c r="E24" s="101"/>
      <c r="F24" s="103" t="s">
        <v>105</v>
      </c>
      <c r="G24" s="150"/>
      <c r="H24" s="151"/>
      <c r="I24" s="151"/>
      <c r="J24" s="151"/>
      <c r="K24" s="151"/>
      <c r="L24" s="151"/>
      <c r="M24" s="151"/>
      <c r="N24" s="151"/>
      <c r="O24" s="151"/>
      <c r="P24" s="151"/>
      <c r="Q24" s="35">
        <f t="shared" si="1"/>
        <v>0</v>
      </c>
      <c r="R24" s="101"/>
      <c r="S24" s="103" t="str">
        <f t="shared" ca="1" si="4"/>
        <v>-</v>
      </c>
      <c r="T24" s="106"/>
      <c r="U24" s="101"/>
      <c r="V24" s="103" t="str">
        <f t="shared" ca="1" si="5"/>
        <v>-</v>
      </c>
      <c r="W24" s="150"/>
      <c r="X24" s="151"/>
      <c r="Y24" s="151"/>
      <c r="Z24" s="151"/>
      <c r="AA24" s="151"/>
      <c r="AB24" s="151"/>
      <c r="AC24" s="151"/>
      <c r="AD24" s="151"/>
      <c r="AE24" s="151"/>
      <c r="AF24" s="151"/>
      <c r="AG24" s="35">
        <f t="shared" si="2"/>
        <v>0</v>
      </c>
      <c r="AH24" s="101"/>
      <c r="AI24" s="103" t="str">
        <f t="shared" ca="1" si="6"/>
        <v>-</v>
      </c>
      <c r="AJ24" s="150"/>
      <c r="AK24" s="151"/>
      <c r="AL24" s="151"/>
      <c r="AM24" s="151"/>
      <c r="AN24" s="151"/>
      <c r="AO24" s="151"/>
      <c r="AP24" s="151"/>
      <c r="AQ24" s="151"/>
      <c r="AR24" s="151"/>
      <c r="AS24" s="151"/>
      <c r="AT24" s="35">
        <f t="shared" si="3"/>
        <v>0</v>
      </c>
      <c r="AU24" s="103" t="str">
        <f t="shared" si="7"/>
        <v>OK</v>
      </c>
    </row>
    <row r="25" spans="1:47" s="112" customFormat="1" ht="14.25">
      <c r="A25" s="298"/>
      <c r="B25" s="300"/>
      <c r="C25" s="302"/>
      <c r="D25" s="104" t="s">
        <v>111</v>
      </c>
      <c r="E25" s="101"/>
      <c r="F25" s="103" t="s">
        <v>105</v>
      </c>
      <c r="G25" s="150"/>
      <c r="H25" s="151"/>
      <c r="I25" s="151"/>
      <c r="J25" s="151"/>
      <c r="K25" s="151"/>
      <c r="L25" s="151"/>
      <c r="M25" s="151"/>
      <c r="N25" s="151"/>
      <c r="O25" s="151"/>
      <c r="P25" s="151"/>
      <c r="Q25" s="35">
        <f t="shared" si="1"/>
        <v>0</v>
      </c>
      <c r="R25" s="101"/>
      <c r="S25" s="103" t="str">
        <f t="shared" ca="1" si="4"/>
        <v>-</v>
      </c>
      <c r="T25" s="106"/>
      <c r="U25" s="101"/>
      <c r="V25" s="103" t="str">
        <f t="shared" ca="1" si="5"/>
        <v>-</v>
      </c>
      <c r="W25" s="150"/>
      <c r="X25" s="151"/>
      <c r="Y25" s="151"/>
      <c r="Z25" s="151"/>
      <c r="AA25" s="151"/>
      <c r="AB25" s="151"/>
      <c r="AC25" s="151"/>
      <c r="AD25" s="151"/>
      <c r="AE25" s="151"/>
      <c r="AF25" s="151"/>
      <c r="AG25" s="35">
        <f t="shared" si="2"/>
        <v>0</v>
      </c>
      <c r="AH25" s="101"/>
      <c r="AI25" s="103" t="str">
        <f t="shared" ca="1" si="6"/>
        <v>-</v>
      </c>
      <c r="AJ25" s="150"/>
      <c r="AK25" s="151"/>
      <c r="AL25" s="151"/>
      <c r="AM25" s="151"/>
      <c r="AN25" s="151"/>
      <c r="AO25" s="151"/>
      <c r="AP25" s="151"/>
      <c r="AQ25" s="151"/>
      <c r="AR25" s="151"/>
      <c r="AS25" s="151"/>
      <c r="AT25" s="35">
        <f t="shared" si="3"/>
        <v>0</v>
      </c>
      <c r="AU25" s="103" t="str">
        <f t="shared" si="7"/>
        <v>OK</v>
      </c>
    </row>
    <row r="26" spans="1:47" s="112" customFormat="1" ht="14.25">
      <c r="A26" s="298"/>
      <c r="B26" s="300"/>
      <c r="C26" s="302"/>
      <c r="D26" s="104" t="s">
        <v>390</v>
      </c>
      <c r="E26" s="101"/>
      <c r="F26" s="103" t="s">
        <v>105</v>
      </c>
      <c r="G26" s="150"/>
      <c r="H26" s="151"/>
      <c r="I26" s="151"/>
      <c r="J26" s="151"/>
      <c r="K26" s="151"/>
      <c r="L26" s="151"/>
      <c r="M26" s="151"/>
      <c r="N26" s="151"/>
      <c r="O26" s="151"/>
      <c r="P26" s="151"/>
      <c r="Q26" s="35">
        <f t="shared" si="1"/>
        <v>0</v>
      </c>
      <c r="R26" s="101"/>
      <c r="S26" s="103" t="str">
        <f t="shared" ca="1" si="4"/>
        <v>-</v>
      </c>
      <c r="T26" s="106"/>
      <c r="U26" s="101"/>
      <c r="V26" s="103" t="str">
        <f t="shared" ca="1" si="5"/>
        <v>-</v>
      </c>
      <c r="W26" s="150"/>
      <c r="X26" s="151"/>
      <c r="Y26" s="151"/>
      <c r="Z26" s="151"/>
      <c r="AA26" s="151"/>
      <c r="AB26" s="151"/>
      <c r="AC26" s="151"/>
      <c r="AD26" s="151"/>
      <c r="AE26" s="151"/>
      <c r="AF26" s="151"/>
      <c r="AG26" s="35">
        <f t="shared" si="2"/>
        <v>0</v>
      </c>
      <c r="AH26" s="101"/>
      <c r="AI26" s="103" t="str">
        <f t="shared" ca="1" si="6"/>
        <v>-</v>
      </c>
      <c r="AJ26" s="150"/>
      <c r="AK26" s="151"/>
      <c r="AL26" s="151"/>
      <c r="AM26" s="151"/>
      <c r="AN26" s="151"/>
      <c r="AO26" s="151"/>
      <c r="AP26" s="151"/>
      <c r="AQ26" s="151"/>
      <c r="AR26" s="151"/>
      <c r="AS26" s="151"/>
      <c r="AT26" s="35">
        <f t="shared" si="3"/>
        <v>0</v>
      </c>
      <c r="AU26" s="103" t="str">
        <f t="shared" si="7"/>
        <v>OK</v>
      </c>
    </row>
    <row r="27" spans="1:47" s="112" customFormat="1" ht="14.25">
      <c r="A27" s="298"/>
      <c r="B27" s="300"/>
      <c r="C27" s="302"/>
      <c r="D27" s="104" t="s">
        <v>110</v>
      </c>
      <c r="E27" s="101"/>
      <c r="F27" s="103" t="s">
        <v>105</v>
      </c>
      <c r="G27" s="150"/>
      <c r="H27" s="151"/>
      <c r="I27" s="151"/>
      <c r="J27" s="151"/>
      <c r="K27" s="151"/>
      <c r="L27" s="151"/>
      <c r="M27" s="151"/>
      <c r="N27" s="151"/>
      <c r="O27" s="151"/>
      <c r="P27" s="151"/>
      <c r="Q27" s="35">
        <f t="shared" si="1"/>
        <v>0</v>
      </c>
      <c r="R27" s="101"/>
      <c r="S27" s="103" t="str">
        <f t="shared" ca="1" si="4"/>
        <v>-</v>
      </c>
      <c r="T27" s="106"/>
      <c r="U27" s="101"/>
      <c r="V27" s="103" t="str">
        <f t="shared" ca="1" si="5"/>
        <v>-</v>
      </c>
      <c r="W27" s="150"/>
      <c r="X27" s="151"/>
      <c r="Y27" s="151"/>
      <c r="Z27" s="151"/>
      <c r="AA27" s="151"/>
      <c r="AB27" s="151"/>
      <c r="AC27" s="151"/>
      <c r="AD27" s="151"/>
      <c r="AE27" s="151"/>
      <c r="AF27" s="151"/>
      <c r="AG27" s="35">
        <f t="shared" si="2"/>
        <v>0</v>
      </c>
      <c r="AH27" s="101"/>
      <c r="AI27" s="103" t="str">
        <f t="shared" ca="1" si="6"/>
        <v>-</v>
      </c>
      <c r="AJ27" s="150"/>
      <c r="AK27" s="151"/>
      <c r="AL27" s="151"/>
      <c r="AM27" s="151"/>
      <c r="AN27" s="151"/>
      <c r="AO27" s="151"/>
      <c r="AP27" s="151"/>
      <c r="AQ27" s="151"/>
      <c r="AR27" s="151"/>
      <c r="AS27" s="151"/>
      <c r="AT27" s="35">
        <f t="shared" si="3"/>
        <v>0</v>
      </c>
      <c r="AU27" s="103" t="str">
        <f t="shared" si="7"/>
        <v>OK</v>
      </c>
    </row>
    <row r="28" spans="1:47" s="112" customFormat="1" ht="14.25">
      <c r="A28" s="298"/>
      <c r="B28" s="300"/>
      <c r="C28" s="302"/>
      <c r="D28" s="104" t="str">
        <f>'N1.1_Intervention_Definitions'!A17</f>
        <v>Indirect Intervention</v>
      </c>
      <c r="E28" s="101"/>
      <c r="F28" s="103" t="s">
        <v>105</v>
      </c>
      <c r="G28" s="150"/>
      <c r="H28" s="151"/>
      <c r="I28" s="151"/>
      <c r="J28" s="151"/>
      <c r="K28" s="151"/>
      <c r="L28" s="151"/>
      <c r="M28" s="151"/>
      <c r="N28" s="151"/>
      <c r="O28" s="151"/>
      <c r="P28" s="151"/>
      <c r="Q28" s="35">
        <f t="shared" si="1"/>
        <v>0</v>
      </c>
      <c r="R28" s="101"/>
      <c r="S28" s="103" t="str">
        <f t="shared" ca="1" si="4"/>
        <v>-</v>
      </c>
      <c r="T28" s="106"/>
      <c r="U28" s="101"/>
      <c r="V28" s="103" t="str">
        <f t="shared" ca="1" si="5"/>
        <v>-</v>
      </c>
      <c r="W28" s="150"/>
      <c r="X28" s="151"/>
      <c r="Y28" s="151"/>
      <c r="Z28" s="151"/>
      <c r="AA28" s="151"/>
      <c r="AB28" s="151"/>
      <c r="AC28" s="151"/>
      <c r="AD28" s="151"/>
      <c r="AE28" s="151"/>
      <c r="AF28" s="151"/>
      <c r="AG28" s="35">
        <f t="shared" si="2"/>
        <v>0</v>
      </c>
      <c r="AH28" s="101"/>
      <c r="AI28" s="103" t="str">
        <f t="shared" ca="1" si="6"/>
        <v>-</v>
      </c>
      <c r="AJ28" s="150"/>
      <c r="AK28" s="151"/>
      <c r="AL28" s="151"/>
      <c r="AM28" s="151"/>
      <c r="AN28" s="151"/>
      <c r="AO28" s="151"/>
      <c r="AP28" s="151"/>
      <c r="AQ28" s="151"/>
      <c r="AR28" s="151"/>
      <c r="AS28" s="151"/>
      <c r="AT28" s="35">
        <f t="shared" si="3"/>
        <v>0</v>
      </c>
      <c r="AU28" s="103" t="str">
        <f t="shared" si="7"/>
        <v>OK</v>
      </c>
    </row>
    <row r="29" spans="1:47" s="112" customFormat="1" ht="14.25">
      <c r="A29" s="298"/>
      <c r="B29" s="300"/>
      <c r="C29" s="302"/>
      <c r="D29" s="104" t="s">
        <v>109</v>
      </c>
      <c r="E29" s="101"/>
      <c r="F29" s="103" t="s">
        <v>105</v>
      </c>
      <c r="G29" s="34"/>
      <c r="H29" s="34"/>
      <c r="I29" s="34"/>
      <c r="J29" s="34"/>
      <c r="K29" s="34"/>
      <c r="L29" s="34"/>
      <c r="M29" s="34"/>
      <c r="N29" s="34"/>
      <c r="O29" s="34"/>
      <c r="P29" s="34"/>
      <c r="Q29" s="35">
        <f t="shared" si="1"/>
        <v>0</v>
      </c>
      <c r="R29" s="101"/>
      <c r="S29" s="103" t="str">
        <f t="shared" ca="1" si="4"/>
        <v>-</v>
      </c>
      <c r="T29" s="34"/>
      <c r="U29" s="101"/>
      <c r="V29" s="103" t="str">
        <f t="shared" ca="1" si="5"/>
        <v>-</v>
      </c>
      <c r="W29" s="34"/>
      <c r="X29" s="34"/>
      <c r="Y29" s="34"/>
      <c r="Z29" s="34"/>
      <c r="AA29" s="34"/>
      <c r="AB29" s="34"/>
      <c r="AC29" s="34"/>
      <c r="AD29" s="34"/>
      <c r="AE29" s="34"/>
      <c r="AF29" s="34"/>
      <c r="AG29" s="35">
        <f t="shared" si="2"/>
        <v>0</v>
      </c>
      <c r="AH29" s="101"/>
      <c r="AI29" s="103" t="str">
        <f t="shared" ca="1" si="6"/>
        <v>-</v>
      </c>
      <c r="AJ29" s="34"/>
      <c r="AK29" s="34"/>
      <c r="AL29" s="34"/>
      <c r="AM29" s="34"/>
      <c r="AN29" s="34"/>
      <c r="AO29" s="34"/>
      <c r="AP29" s="34"/>
      <c r="AQ29" s="34"/>
      <c r="AR29" s="34"/>
      <c r="AS29" s="34"/>
      <c r="AT29" s="35">
        <f t="shared" si="3"/>
        <v>0</v>
      </c>
      <c r="AU29" s="103" t="str">
        <f t="shared" si="7"/>
        <v>OK</v>
      </c>
    </row>
    <row r="30" spans="1:47" s="112" customFormat="1" ht="14.25">
      <c r="A30" s="298"/>
      <c r="B30" s="300"/>
      <c r="C30" s="302"/>
      <c r="D30" s="104" t="s">
        <v>108</v>
      </c>
      <c r="E30" s="101"/>
      <c r="F30" s="103" t="s">
        <v>105</v>
      </c>
      <c r="G30" s="34"/>
      <c r="H30" s="34"/>
      <c r="I30" s="34"/>
      <c r="J30" s="34"/>
      <c r="K30" s="34"/>
      <c r="L30" s="34"/>
      <c r="M30" s="34"/>
      <c r="N30" s="34"/>
      <c r="O30" s="34"/>
      <c r="P30" s="34"/>
      <c r="Q30" s="35">
        <f t="shared" si="1"/>
        <v>0</v>
      </c>
      <c r="R30" s="101"/>
      <c r="S30" s="103" t="str">
        <f t="shared" ca="1" si="4"/>
        <v>-</v>
      </c>
      <c r="T30" s="34"/>
      <c r="U30" s="101"/>
      <c r="V30" s="103" t="str">
        <f t="shared" ca="1" si="5"/>
        <v>-</v>
      </c>
      <c r="W30" s="34"/>
      <c r="X30" s="34"/>
      <c r="Y30" s="34"/>
      <c r="Z30" s="34"/>
      <c r="AA30" s="34"/>
      <c r="AB30" s="34"/>
      <c r="AC30" s="34"/>
      <c r="AD30" s="34"/>
      <c r="AE30" s="34"/>
      <c r="AF30" s="34"/>
      <c r="AG30" s="35">
        <f t="shared" si="2"/>
        <v>0</v>
      </c>
      <c r="AH30" s="101"/>
      <c r="AI30" s="103" t="str">
        <f t="shared" ca="1" si="6"/>
        <v>-</v>
      </c>
      <c r="AJ30" s="34"/>
      <c r="AK30" s="34"/>
      <c r="AL30" s="34"/>
      <c r="AM30" s="34"/>
      <c r="AN30" s="34"/>
      <c r="AO30" s="34"/>
      <c r="AP30" s="34"/>
      <c r="AQ30" s="34"/>
      <c r="AR30" s="34"/>
      <c r="AS30" s="34"/>
      <c r="AT30" s="35">
        <f t="shared" si="3"/>
        <v>0</v>
      </c>
      <c r="AU30" s="103" t="str">
        <f t="shared" si="7"/>
        <v>OK</v>
      </c>
    </row>
    <row r="31" spans="1:47" s="112" customFormat="1" ht="14.25">
      <c r="A31" s="298"/>
      <c r="B31" s="300"/>
      <c r="C31" s="302"/>
      <c r="D31" s="104" t="s">
        <v>58</v>
      </c>
      <c r="E31" s="101"/>
      <c r="F31" s="103" t="s">
        <v>105</v>
      </c>
      <c r="G31" s="34"/>
      <c r="H31" s="34"/>
      <c r="I31" s="34"/>
      <c r="J31" s="34"/>
      <c r="K31" s="34"/>
      <c r="L31" s="34"/>
      <c r="M31" s="34"/>
      <c r="N31" s="34"/>
      <c r="O31" s="34"/>
      <c r="P31" s="34"/>
      <c r="Q31" s="35">
        <f t="shared" si="1"/>
        <v>0</v>
      </c>
      <c r="R31" s="101"/>
      <c r="S31" s="103" t="str">
        <f t="shared" ca="1" si="4"/>
        <v>-</v>
      </c>
      <c r="T31" s="34"/>
      <c r="U31" s="101"/>
      <c r="V31" s="103" t="str">
        <f t="shared" ca="1" si="5"/>
        <v>-</v>
      </c>
      <c r="W31" s="34"/>
      <c r="X31" s="34"/>
      <c r="Y31" s="34"/>
      <c r="Z31" s="34"/>
      <c r="AA31" s="34"/>
      <c r="AB31" s="34"/>
      <c r="AC31" s="34"/>
      <c r="AD31" s="34"/>
      <c r="AE31" s="34"/>
      <c r="AF31" s="34"/>
      <c r="AG31" s="35">
        <f t="shared" si="2"/>
        <v>0</v>
      </c>
      <c r="AH31" s="101"/>
      <c r="AI31" s="103" t="str">
        <f t="shared" ca="1" si="6"/>
        <v>-</v>
      </c>
      <c r="AJ31" s="34"/>
      <c r="AK31" s="34"/>
      <c r="AL31" s="34"/>
      <c r="AM31" s="34"/>
      <c r="AN31" s="34"/>
      <c r="AO31" s="34"/>
      <c r="AP31" s="34"/>
      <c r="AQ31" s="34"/>
      <c r="AR31" s="34"/>
      <c r="AS31" s="34"/>
      <c r="AT31" s="35">
        <f t="shared" si="3"/>
        <v>0</v>
      </c>
      <c r="AU31" s="103" t="str">
        <f t="shared" si="7"/>
        <v>OK</v>
      </c>
    </row>
    <row r="32" spans="1:47" s="112" customFormat="1" ht="14.25">
      <c r="A32" s="298"/>
      <c r="B32" s="300"/>
      <c r="C32" s="302"/>
      <c r="D32" s="104" t="s">
        <v>107</v>
      </c>
      <c r="E32" s="101"/>
      <c r="F32" s="103" t="s">
        <v>105</v>
      </c>
      <c r="G32" s="34"/>
      <c r="H32" s="34"/>
      <c r="I32" s="34"/>
      <c r="J32" s="34"/>
      <c r="K32" s="34"/>
      <c r="L32" s="34"/>
      <c r="M32" s="34"/>
      <c r="N32" s="34"/>
      <c r="O32" s="34"/>
      <c r="P32" s="34"/>
      <c r="Q32" s="35">
        <f t="shared" si="1"/>
        <v>0</v>
      </c>
      <c r="R32" s="101"/>
      <c r="S32" s="103" t="str">
        <f t="shared" ca="1" si="4"/>
        <v>-</v>
      </c>
      <c r="T32" s="34"/>
      <c r="U32" s="101"/>
      <c r="V32" s="103" t="str">
        <f t="shared" ca="1" si="5"/>
        <v>-</v>
      </c>
      <c r="W32" s="34"/>
      <c r="X32" s="34"/>
      <c r="Y32" s="34"/>
      <c r="Z32" s="34"/>
      <c r="AA32" s="34"/>
      <c r="AB32" s="34"/>
      <c r="AC32" s="34"/>
      <c r="AD32" s="34"/>
      <c r="AE32" s="34"/>
      <c r="AF32" s="34"/>
      <c r="AG32" s="35">
        <f t="shared" si="2"/>
        <v>0</v>
      </c>
      <c r="AH32" s="101"/>
      <c r="AI32" s="103" t="str">
        <f t="shared" ca="1" si="6"/>
        <v>-</v>
      </c>
      <c r="AJ32" s="34"/>
      <c r="AK32" s="34"/>
      <c r="AL32" s="34"/>
      <c r="AM32" s="34"/>
      <c r="AN32" s="34"/>
      <c r="AO32" s="34"/>
      <c r="AP32" s="34"/>
      <c r="AQ32" s="34"/>
      <c r="AR32" s="34"/>
      <c r="AS32" s="34"/>
      <c r="AT32" s="35">
        <f t="shared" si="3"/>
        <v>0</v>
      </c>
      <c r="AU32" s="103" t="str">
        <f t="shared" si="7"/>
        <v>OK</v>
      </c>
    </row>
    <row r="33" spans="1:47" s="112" customFormat="1" ht="14.25">
      <c r="A33" s="298"/>
      <c r="B33" s="300"/>
      <c r="C33" s="302"/>
      <c r="D33" s="104" t="s">
        <v>106</v>
      </c>
      <c r="E33" s="101"/>
      <c r="F33" s="103" t="s">
        <v>105</v>
      </c>
      <c r="G33" s="150"/>
      <c r="H33" s="151"/>
      <c r="I33" s="151"/>
      <c r="J33" s="151"/>
      <c r="K33" s="151"/>
      <c r="L33" s="151"/>
      <c r="M33" s="151"/>
      <c r="N33" s="151"/>
      <c r="O33" s="151"/>
      <c r="P33" s="151"/>
      <c r="Q33" s="35">
        <f t="shared" si="1"/>
        <v>0</v>
      </c>
      <c r="R33" s="101"/>
      <c r="S33" s="103" t="str">
        <f t="shared" ca="1" si="4"/>
        <v>-</v>
      </c>
      <c r="T33" s="106"/>
      <c r="U33" s="101"/>
      <c r="V33" s="103" t="str">
        <f t="shared" ca="1" si="5"/>
        <v>-</v>
      </c>
      <c r="W33" s="150"/>
      <c r="X33" s="151"/>
      <c r="Y33" s="151"/>
      <c r="Z33" s="151"/>
      <c r="AA33" s="151"/>
      <c r="AB33" s="151"/>
      <c r="AC33" s="151"/>
      <c r="AD33" s="151"/>
      <c r="AE33" s="151"/>
      <c r="AF33" s="151"/>
      <c r="AG33" s="35">
        <f t="shared" si="2"/>
        <v>0</v>
      </c>
      <c r="AH33" s="101"/>
      <c r="AI33" s="103" t="str">
        <f t="shared" ca="1" si="6"/>
        <v>-</v>
      </c>
      <c r="AJ33" s="150"/>
      <c r="AK33" s="151"/>
      <c r="AL33" s="151"/>
      <c r="AM33" s="151"/>
      <c r="AN33" s="151"/>
      <c r="AO33" s="151"/>
      <c r="AP33" s="151"/>
      <c r="AQ33" s="151"/>
      <c r="AR33" s="151"/>
      <c r="AS33" s="151"/>
      <c r="AT33" s="35">
        <f t="shared" si="3"/>
        <v>0</v>
      </c>
      <c r="AU33" s="103" t="str">
        <f t="shared" si="7"/>
        <v>OK</v>
      </c>
    </row>
    <row r="34" spans="1:47" s="112" customFormat="1" ht="14.25">
      <c r="A34" s="298"/>
      <c r="B34" s="301"/>
      <c r="C34" s="105" t="s">
        <v>393</v>
      </c>
      <c r="D34" s="104"/>
      <c r="E34" s="101"/>
      <c r="F34" s="103" t="s">
        <v>105</v>
      </c>
      <c r="G34" s="35">
        <f t="shared" ref="G34:P34" si="8">SUM(G16:G33)</f>
        <v>0</v>
      </c>
      <c r="H34" s="35">
        <f t="shared" si="8"/>
        <v>0</v>
      </c>
      <c r="I34" s="35">
        <f t="shared" si="8"/>
        <v>0</v>
      </c>
      <c r="J34" s="35">
        <f t="shared" si="8"/>
        <v>0</v>
      </c>
      <c r="K34" s="35">
        <f t="shared" si="8"/>
        <v>0</v>
      </c>
      <c r="L34" s="35">
        <f t="shared" si="8"/>
        <v>0</v>
      </c>
      <c r="M34" s="35">
        <f t="shared" si="8"/>
        <v>0</v>
      </c>
      <c r="N34" s="35">
        <f t="shared" si="8"/>
        <v>0</v>
      </c>
      <c r="O34" s="35">
        <f t="shared" si="8"/>
        <v>0</v>
      </c>
      <c r="P34" s="35">
        <f t="shared" si="8"/>
        <v>0</v>
      </c>
      <c r="Q34" s="94">
        <f t="shared" si="1"/>
        <v>0</v>
      </c>
      <c r="R34" s="101"/>
      <c r="S34" s="103" t="str">
        <f t="shared" ca="1" si="4"/>
        <v>-</v>
      </c>
      <c r="T34" s="103"/>
      <c r="U34" s="101"/>
      <c r="V34" s="103" t="str">
        <f t="shared" ca="1" si="5"/>
        <v>-</v>
      </c>
      <c r="W34" s="35">
        <f t="shared" ref="W34:AF34" si="9">SUM(W16:W33)</f>
        <v>0</v>
      </c>
      <c r="X34" s="35">
        <f t="shared" si="9"/>
        <v>0</v>
      </c>
      <c r="Y34" s="35">
        <f t="shared" si="9"/>
        <v>0</v>
      </c>
      <c r="Z34" s="35">
        <f t="shared" si="9"/>
        <v>0</v>
      </c>
      <c r="AA34" s="35">
        <f t="shared" si="9"/>
        <v>0</v>
      </c>
      <c r="AB34" s="35">
        <f t="shared" si="9"/>
        <v>0</v>
      </c>
      <c r="AC34" s="35">
        <f t="shared" si="9"/>
        <v>0</v>
      </c>
      <c r="AD34" s="35">
        <f t="shared" si="9"/>
        <v>0</v>
      </c>
      <c r="AE34" s="35">
        <f t="shared" si="9"/>
        <v>0</v>
      </c>
      <c r="AF34" s="35">
        <f t="shared" si="9"/>
        <v>0</v>
      </c>
      <c r="AG34" s="94">
        <f>SUM(W34:AF34)</f>
        <v>0</v>
      </c>
      <c r="AH34" s="101"/>
      <c r="AI34" s="103" t="str">
        <f t="shared" ca="1" si="6"/>
        <v>-</v>
      </c>
      <c r="AJ34" s="35">
        <f t="shared" ref="AJ34:AS34" si="10">SUM(AJ16:AJ33)</f>
        <v>0</v>
      </c>
      <c r="AK34" s="35">
        <f t="shared" si="10"/>
        <v>0</v>
      </c>
      <c r="AL34" s="35">
        <f t="shared" si="10"/>
        <v>0</v>
      </c>
      <c r="AM34" s="35">
        <f t="shared" si="10"/>
        <v>0</v>
      </c>
      <c r="AN34" s="35">
        <f t="shared" si="10"/>
        <v>0</v>
      </c>
      <c r="AO34" s="35">
        <f t="shared" si="10"/>
        <v>0</v>
      </c>
      <c r="AP34" s="35">
        <f t="shared" si="10"/>
        <v>0</v>
      </c>
      <c r="AQ34" s="35">
        <f t="shared" si="10"/>
        <v>0</v>
      </c>
      <c r="AR34" s="35">
        <f t="shared" si="10"/>
        <v>0</v>
      </c>
      <c r="AS34" s="35">
        <f t="shared" si="10"/>
        <v>0</v>
      </c>
      <c r="AT34" s="94">
        <f>SUM(AJ34:AS34)</f>
        <v>0</v>
      </c>
      <c r="AU34" s="103" t="str">
        <f t="shared" si="7"/>
        <v>OK</v>
      </c>
    </row>
    <row r="35" spans="1:47" ht="15" thickBot="1">
      <c r="A35" s="299" t="s">
        <v>25</v>
      </c>
      <c r="B35" s="299" t="s">
        <v>385</v>
      </c>
      <c r="C35" s="111"/>
      <c r="D35" s="104"/>
      <c r="F35" s="110" t="s">
        <v>53</v>
      </c>
      <c r="G35" s="109" t="s">
        <v>14</v>
      </c>
      <c r="H35" s="21" t="s">
        <v>15</v>
      </c>
      <c r="I35" s="22" t="s">
        <v>16</v>
      </c>
      <c r="J35" s="23" t="s">
        <v>17</v>
      </c>
      <c r="K35" s="24" t="s">
        <v>18</v>
      </c>
      <c r="L35" s="25" t="s">
        <v>19</v>
      </c>
      <c r="M35" s="26" t="s">
        <v>20</v>
      </c>
      <c r="N35" s="29" t="s">
        <v>21</v>
      </c>
      <c r="O35" s="27" t="s">
        <v>22</v>
      </c>
      <c r="P35" s="31" t="s">
        <v>23</v>
      </c>
      <c r="Q35" s="108" t="s">
        <v>29</v>
      </c>
      <c r="S35" s="110" t="s">
        <v>53</v>
      </c>
      <c r="T35" s="110" t="s">
        <v>94</v>
      </c>
      <c r="V35" s="110" t="s">
        <v>53</v>
      </c>
      <c r="W35" s="109" t="s">
        <v>14</v>
      </c>
      <c r="X35" s="21" t="s">
        <v>15</v>
      </c>
      <c r="Y35" s="22" t="s">
        <v>16</v>
      </c>
      <c r="Z35" s="23" t="s">
        <v>17</v>
      </c>
      <c r="AA35" s="24" t="s">
        <v>18</v>
      </c>
      <c r="AB35" s="25" t="s">
        <v>19</v>
      </c>
      <c r="AC35" s="26" t="s">
        <v>20</v>
      </c>
      <c r="AD35" s="29" t="s">
        <v>21</v>
      </c>
      <c r="AE35" s="27" t="s">
        <v>22</v>
      </c>
      <c r="AF35" s="31" t="s">
        <v>23</v>
      </c>
      <c r="AG35" s="108" t="s">
        <v>29</v>
      </c>
      <c r="AI35" s="110" t="s">
        <v>53</v>
      </c>
      <c r="AJ35" s="109" t="s">
        <v>5</v>
      </c>
      <c r="AK35" s="21" t="s">
        <v>6</v>
      </c>
      <c r="AL35" s="22" t="s">
        <v>7</v>
      </c>
      <c r="AM35" s="23" t="s">
        <v>8</v>
      </c>
      <c r="AN35" s="24" t="s">
        <v>9</v>
      </c>
      <c r="AO35" s="25" t="s">
        <v>116</v>
      </c>
      <c r="AP35" s="26" t="s">
        <v>117</v>
      </c>
      <c r="AQ35" s="29" t="s">
        <v>118</v>
      </c>
      <c r="AR35" s="27" t="s">
        <v>119</v>
      </c>
      <c r="AS35" s="31" t="s">
        <v>120</v>
      </c>
      <c r="AT35" s="108" t="s">
        <v>29</v>
      </c>
      <c r="AU35" s="108" t="s">
        <v>47</v>
      </c>
    </row>
    <row r="36" spans="1:47" ht="14.25">
      <c r="A36" s="300"/>
      <c r="B36" s="300"/>
      <c r="C36" s="107" t="s">
        <v>394</v>
      </c>
      <c r="D36" s="104"/>
      <c r="F36" s="103" t="s">
        <v>205</v>
      </c>
      <c r="G36" s="103"/>
      <c r="H36" s="103"/>
      <c r="I36" s="103"/>
      <c r="J36" s="103"/>
      <c r="K36" s="103"/>
      <c r="L36" s="103"/>
      <c r="M36" s="103"/>
      <c r="N36" s="103"/>
      <c r="O36" s="103"/>
      <c r="P36" s="151"/>
      <c r="Q36" s="35">
        <f t="shared" ref="Q36:Q54" si="11">SUM(G36:P36)</f>
        <v>0</v>
      </c>
      <c r="S36" s="103"/>
      <c r="T36" s="34"/>
      <c r="V36" s="103"/>
      <c r="W36" s="34"/>
      <c r="X36" s="34"/>
      <c r="Y36" s="34"/>
      <c r="Z36" s="34"/>
      <c r="AA36" s="34"/>
      <c r="AB36" s="34"/>
      <c r="AC36" s="34"/>
      <c r="AD36" s="34"/>
      <c r="AE36" s="34"/>
      <c r="AF36" s="34"/>
      <c r="AG36" s="35">
        <f t="shared" ref="AG36:AG55" si="12">SUM(W36:AF36)</f>
        <v>0</v>
      </c>
      <c r="AI36" s="103"/>
      <c r="AJ36" s="34"/>
      <c r="AK36" s="34"/>
      <c r="AL36" s="34"/>
      <c r="AM36" s="34"/>
      <c r="AN36" s="34"/>
      <c r="AO36" s="34"/>
      <c r="AP36" s="34"/>
      <c r="AQ36" s="34"/>
      <c r="AR36" s="34"/>
      <c r="AS36" s="34"/>
      <c r="AT36" s="35">
        <f t="shared" ref="AT36:AT55" si="13">SUM(AJ36:AS36)</f>
        <v>0</v>
      </c>
      <c r="AU36" s="103"/>
    </row>
    <row r="37" spans="1:47" ht="14.25">
      <c r="A37" s="300"/>
      <c r="B37" s="300"/>
      <c r="C37" s="105" t="s">
        <v>223</v>
      </c>
      <c r="D37" s="104"/>
      <c r="F37" s="103" t="s">
        <v>105</v>
      </c>
      <c r="G37" s="35">
        <f>G34</f>
        <v>0</v>
      </c>
      <c r="H37" s="35">
        <f t="shared" ref="H37:P37" si="14">H34</f>
        <v>0</v>
      </c>
      <c r="I37" s="35">
        <f t="shared" si="14"/>
        <v>0</v>
      </c>
      <c r="J37" s="35">
        <f t="shared" si="14"/>
        <v>0</v>
      </c>
      <c r="K37" s="35">
        <f t="shared" si="14"/>
        <v>0</v>
      </c>
      <c r="L37" s="35">
        <f t="shared" si="14"/>
        <v>0</v>
      </c>
      <c r="M37" s="35">
        <f t="shared" si="14"/>
        <v>0</v>
      </c>
      <c r="N37" s="35">
        <f t="shared" si="14"/>
        <v>0</v>
      </c>
      <c r="O37" s="35">
        <f t="shared" si="14"/>
        <v>0</v>
      </c>
      <c r="P37" s="35">
        <f t="shared" si="14"/>
        <v>0</v>
      </c>
      <c r="Q37" s="35">
        <f t="shared" si="11"/>
        <v>0</v>
      </c>
      <c r="S37" s="103" t="str">
        <f ca="1">$X$12</f>
        <v>-</v>
      </c>
      <c r="T37" s="34"/>
      <c r="V37" s="103" t="str">
        <f ca="1">$X$12</f>
        <v>-</v>
      </c>
      <c r="W37" s="35">
        <f t="shared" ref="W37:AF37" si="15">W34</f>
        <v>0</v>
      </c>
      <c r="X37" s="35">
        <f t="shared" si="15"/>
        <v>0</v>
      </c>
      <c r="Y37" s="35">
        <f t="shared" si="15"/>
        <v>0</v>
      </c>
      <c r="Z37" s="35">
        <f t="shared" si="15"/>
        <v>0</v>
      </c>
      <c r="AA37" s="35">
        <f t="shared" si="15"/>
        <v>0</v>
      </c>
      <c r="AB37" s="35">
        <f t="shared" si="15"/>
        <v>0</v>
      </c>
      <c r="AC37" s="35">
        <f t="shared" si="15"/>
        <v>0</v>
      </c>
      <c r="AD37" s="35">
        <f t="shared" si="15"/>
        <v>0</v>
      </c>
      <c r="AE37" s="35">
        <f t="shared" si="15"/>
        <v>0</v>
      </c>
      <c r="AF37" s="35">
        <f t="shared" si="15"/>
        <v>0</v>
      </c>
      <c r="AG37" s="35">
        <f t="shared" si="12"/>
        <v>0</v>
      </c>
      <c r="AI37" s="103" t="str">
        <f ca="1">$X$12</f>
        <v>-</v>
      </c>
      <c r="AJ37" s="35">
        <f t="shared" ref="AJ37:AS37" si="16">AJ34</f>
        <v>0</v>
      </c>
      <c r="AK37" s="35">
        <f t="shared" si="16"/>
        <v>0</v>
      </c>
      <c r="AL37" s="35">
        <f t="shared" si="16"/>
        <v>0</v>
      </c>
      <c r="AM37" s="35">
        <f t="shared" si="16"/>
        <v>0</v>
      </c>
      <c r="AN37" s="35">
        <f t="shared" si="16"/>
        <v>0</v>
      </c>
      <c r="AO37" s="35">
        <f t="shared" si="16"/>
        <v>0</v>
      </c>
      <c r="AP37" s="35">
        <f t="shared" si="16"/>
        <v>0</v>
      </c>
      <c r="AQ37" s="35">
        <f t="shared" si="16"/>
        <v>0</v>
      </c>
      <c r="AR37" s="35">
        <f t="shared" si="16"/>
        <v>0</v>
      </c>
      <c r="AS37" s="35">
        <f t="shared" si="16"/>
        <v>0</v>
      </c>
      <c r="AT37" s="35">
        <f t="shared" si="13"/>
        <v>0</v>
      </c>
      <c r="AU37" s="103" t="str">
        <f>IF(ABS(AG37-AT37)&lt;0.01,"OK","Error")</f>
        <v>OK</v>
      </c>
    </row>
    <row r="38" spans="1:47" ht="14.25">
      <c r="A38" s="300"/>
      <c r="B38" s="300"/>
      <c r="C38" s="302" t="s">
        <v>115</v>
      </c>
      <c r="D38" s="104" t="s">
        <v>206</v>
      </c>
      <c r="F38" s="103" t="s">
        <v>105</v>
      </c>
      <c r="G38" s="150"/>
      <c r="H38" s="151"/>
      <c r="I38" s="151"/>
      <c r="J38" s="151"/>
      <c r="K38" s="151"/>
      <c r="L38" s="151"/>
      <c r="M38" s="151"/>
      <c r="N38" s="151"/>
      <c r="O38" s="151"/>
      <c r="P38" s="151"/>
      <c r="Q38" s="35">
        <f t="shared" si="11"/>
        <v>0</v>
      </c>
      <c r="S38" s="103" t="str">
        <f t="shared" ref="S38:S55" ca="1" si="17">$X$12</f>
        <v>-</v>
      </c>
      <c r="T38" s="106"/>
      <c r="V38" s="103" t="str">
        <f t="shared" ref="V38:V55" ca="1" si="18">$X$12</f>
        <v>-</v>
      </c>
      <c r="W38" s="150"/>
      <c r="X38" s="151"/>
      <c r="Y38" s="151"/>
      <c r="Z38" s="151"/>
      <c r="AA38" s="151"/>
      <c r="AB38" s="151"/>
      <c r="AC38" s="151"/>
      <c r="AD38" s="151"/>
      <c r="AE38" s="151"/>
      <c r="AF38" s="151"/>
      <c r="AG38" s="35">
        <f t="shared" si="12"/>
        <v>0</v>
      </c>
      <c r="AI38" s="103" t="str">
        <f t="shared" ref="AI38:AI55" ca="1" si="19">$X$12</f>
        <v>-</v>
      </c>
      <c r="AJ38" s="150"/>
      <c r="AK38" s="151"/>
      <c r="AL38" s="151"/>
      <c r="AM38" s="151"/>
      <c r="AN38" s="151"/>
      <c r="AO38" s="151"/>
      <c r="AP38" s="151"/>
      <c r="AQ38" s="151"/>
      <c r="AR38" s="151"/>
      <c r="AS38" s="151"/>
      <c r="AT38" s="35">
        <f t="shared" si="13"/>
        <v>0</v>
      </c>
      <c r="AU38" s="103" t="str">
        <f t="shared" ref="AU38:AU55" si="20">IF(ABS(AG38-AT38)&lt;0.01,"OK","Error")</f>
        <v>OK</v>
      </c>
    </row>
    <row r="39" spans="1:47" ht="14.25">
      <c r="A39" s="300"/>
      <c r="B39" s="300"/>
      <c r="C39" s="302"/>
      <c r="D39" s="104" t="s">
        <v>207</v>
      </c>
      <c r="F39" s="103" t="s">
        <v>105</v>
      </c>
      <c r="G39" s="150"/>
      <c r="H39" s="151"/>
      <c r="I39" s="151"/>
      <c r="J39" s="151"/>
      <c r="K39" s="151"/>
      <c r="L39" s="151"/>
      <c r="M39" s="151"/>
      <c r="N39" s="151"/>
      <c r="O39" s="151"/>
      <c r="P39" s="151"/>
      <c r="Q39" s="35">
        <f t="shared" si="11"/>
        <v>0</v>
      </c>
      <c r="S39" s="103" t="str">
        <f t="shared" ca="1" si="17"/>
        <v>-</v>
      </c>
      <c r="T39" s="106"/>
      <c r="V39" s="103" t="str">
        <f t="shared" ca="1" si="18"/>
        <v>-</v>
      </c>
      <c r="W39" s="150"/>
      <c r="X39" s="151"/>
      <c r="Y39" s="151"/>
      <c r="Z39" s="151"/>
      <c r="AA39" s="151"/>
      <c r="AB39" s="151"/>
      <c r="AC39" s="151"/>
      <c r="AD39" s="151"/>
      <c r="AE39" s="151"/>
      <c r="AF39" s="151"/>
      <c r="AG39" s="35">
        <f t="shared" si="12"/>
        <v>0</v>
      </c>
      <c r="AI39" s="103" t="str">
        <f t="shared" ca="1" si="19"/>
        <v>-</v>
      </c>
      <c r="AJ39" s="150"/>
      <c r="AK39" s="151"/>
      <c r="AL39" s="151"/>
      <c r="AM39" s="151"/>
      <c r="AN39" s="151"/>
      <c r="AO39" s="151"/>
      <c r="AP39" s="151"/>
      <c r="AQ39" s="151"/>
      <c r="AR39" s="151"/>
      <c r="AS39" s="151"/>
      <c r="AT39" s="35">
        <f t="shared" si="13"/>
        <v>0</v>
      </c>
      <c r="AU39" s="103" t="str">
        <f t="shared" si="20"/>
        <v>OK</v>
      </c>
    </row>
    <row r="40" spans="1:47" ht="14.25">
      <c r="A40" s="300"/>
      <c r="B40" s="300"/>
      <c r="C40" s="302"/>
      <c r="D40" s="104" t="s">
        <v>3</v>
      </c>
      <c r="F40" s="103" t="s">
        <v>105</v>
      </c>
      <c r="G40" s="150"/>
      <c r="H40" s="151"/>
      <c r="I40" s="151"/>
      <c r="J40" s="151"/>
      <c r="K40" s="151"/>
      <c r="L40" s="151"/>
      <c r="M40" s="151"/>
      <c r="N40" s="151"/>
      <c r="O40" s="151"/>
      <c r="P40" s="151"/>
      <c r="Q40" s="35">
        <f t="shared" si="11"/>
        <v>0</v>
      </c>
      <c r="S40" s="103" t="str">
        <f t="shared" ca="1" si="17"/>
        <v>-</v>
      </c>
      <c r="T40" s="34"/>
      <c r="V40" s="103" t="str">
        <f t="shared" ca="1" si="18"/>
        <v>-</v>
      </c>
      <c r="W40" s="150"/>
      <c r="X40" s="151"/>
      <c r="Y40" s="151"/>
      <c r="Z40" s="151"/>
      <c r="AA40" s="151"/>
      <c r="AB40" s="151"/>
      <c r="AC40" s="151"/>
      <c r="AD40" s="151"/>
      <c r="AE40" s="151"/>
      <c r="AF40" s="151"/>
      <c r="AG40" s="35">
        <f t="shared" si="12"/>
        <v>0</v>
      </c>
      <c r="AI40" s="103" t="str">
        <f t="shared" ca="1" si="19"/>
        <v>-</v>
      </c>
      <c r="AJ40" s="150"/>
      <c r="AK40" s="151"/>
      <c r="AL40" s="151"/>
      <c r="AM40" s="151"/>
      <c r="AN40" s="151"/>
      <c r="AO40" s="151"/>
      <c r="AP40" s="151"/>
      <c r="AQ40" s="151"/>
      <c r="AR40" s="151"/>
      <c r="AS40" s="151"/>
      <c r="AT40" s="35">
        <f t="shared" si="13"/>
        <v>0</v>
      </c>
      <c r="AU40" s="103" t="str">
        <f t="shared" si="20"/>
        <v>OK</v>
      </c>
    </row>
    <row r="41" spans="1:47" ht="14.25">
      <c r="A41" s="300"/>
      <c r="B41" s="300"/>
      <c r="C41" s="302"/>
      <c r="D41" s="104" t="s">
        <v>114</v>
      </c>
      <c r="F41" s="103" t="s">
        <v>105</v>
      </c>
      <c r="G41" s="150"/>
      <c r="H41" s="151"/>
      <c r="I41" s="151"/>
      <c r="J41" s="151"/>
      <c r="K41" s="151"/>
      <c r="L41" s="151"/>
      <c r="M41" s="151"/>
      <c r="N41" s="151"/>
      <c r="O41" s="151"/>
      <c r="P41" s="151"/>
      <c r="Q41" s="35">
        <f t="shared" si="11"/>
        <v>0</v>
      </c>
      <c r="S41" s="103" t="str">
        <f t="shared" ca="1" si="17"/>
        <v>-</v>
      </c>
      <c r="T41" s="106"/>
      <c r="V41" s="103" t="str">
        <f t="shared" ca="1" si="18"/>
        <v>-</v>
      </c>
      <c r="W41" s="150"/>
      <c r="X41" s="151"/>
      <c r="Y41" s="151"/>
      <c r="Z41" s="151"/>
      <c r="AA41" s="151"/>
      <c r="AB41" s="151"/>
      <c r="AC41" s="151"/>
      <c r="AD41" s="151"/>
      <c r="AE41" s="151"/>
      <c r="AF41" s="151"/>
      <c r="AG41" s="35">
        <f t="shared" si="12"/>
        <v>0</v>
      </c>
      <c r="AI41" s="103" t="str">
        <f t="shared" ca="1" si="19"/>
        <v>-</v>
      </c>
      <c r="AJ41" s="150"/>
      <c r="AK41" s="151"/>
      <c r="AL41" s="151"/>
      <c r="AM41" s="151"/>
      <c r="AN41" s="151"/>
      <c r="AO41" s="151"/>
      <c r="AP41" s="151"/>
      <c r="AQ41" s="151"/>
      <c r="AR41" s="151"/>
      <c r="AS41" s="151"/>
      <c r="AT41" s="35">
        <f t="shared" si="13"/>
        <v>0</v>
      </c>
      <c r="AU41" s="103" t="str">
        <f t="shared" si="20"/>
        <v>OK</v>
      </c>
    </row>
    <row r="42" spans="1:47" ht="14.25">
      <c r="A42" s="300"/>
      <c r="B42" s="300"/>
      <c r="C42" s="302"/>
      <c r="D42" s="104" t="s">
        <v>104</v>
      </c>
      <c r="F42" s="103" t="s">
        <v>105</v>
      </c>
      <c r="G42" s="34"/>
      <c r="H42" s="34"/>
      <c r="I42" s="34"/>
      <c r="J42" s="34"/>
      <c r="K42" s="34"/>
      <c r="L42" s="34"/>
      <c r="M42" s="34"/>
      <c r="N42" s="34"/>
      <c r="O42" s="34"/>
      <c r="P42" s="34"/>
      <c r="Q42" s="35">
        <f t="shared" si="11"/>
        <v>0</v>
      </c>
      <c r="S42" s="103" t="str">
        <f t="shared" ca="1" si="17"/>
        <v>-</v>
      </c>
      <c r="T42" s="34"/>
      <c r="V42" s="103" t="str">
        <f t="shared" ca="1" si="18"/>
        <v>-</v>
      </c>
      <c r="W42" s="34"/>
      <c r="X42" s="34"/>
      <c r="Y42" s="34"/>
      <c r="Z42" s="34"/>
      <c r="AA42" s="34"/>
      <c r="AB42" s="34"/>
      <c r="AC42" s="34"/>
      <c r="AD42" s="34"/>
      <c r="AE42" s="34"/>
      <c r="AF42" s="34"/>
      <c r="AG42" s="35">
        <f t="shared" si="12"/>
        <v>0</v>
      </c>
      <c r="AI42" s="103" t="str">
        <f t="shared" ca="1" si="19"/>
        <v>-</v>
      </c>
      <c r="AJ42" s="34"/>
      <c r="AK42" s="34"/>
      <c r="AL42" s="34"/>
      <c r="AM42" s="34"/>
      <c r="AN42" s="34"/>
      <c r="AO42" s="34"/>
      <c r="AP42" s="34"/>
      <c r="AQ42" s="34"/>
      <c r="AR42" s="34"/>
      <c r="AS42" s="34"/>
      <c r="AT42" s="35">
        <f t="shared" si="13"/>
        <v>0</v>
      </c>
      <c r="AU42" s="103" t="str">
        <f t="shared" si="20"/>
        <v>OK</v>
      </c>
    </row>
    <row r="43" spans="1:47" ht="14.25">
      <c r="A43" s="300"/>
      <c r="B43" s="300"/>
      <c r="C43" s="302"/>
      <c r="D43" s="104" t="s">
        <v>113</v>
      </c>
      <c r="F43" s="103" t="s">
        <v>105</v>
      </c>
      <c r="G43" s="150"/>
      <c r="H43" s="151"/>
      <c r="I43" s="151"/>
      <c r="J43" s="151"/>
      <c r="K43" s="151"/>
      <c r="L43" s="151"/>
      <c r="M43" s="151"/>
      <c r="N43" s="151"/>
      <c r="O43" s="151"/>
      <c r="P43" s="151"/>
      <c r="Q43" s="35">
        <f t="shared" si="11"/>
        <v>0</v>
      </c>
      <c r="S43" s="103" t="str">
        <f t="shared" ca="1" si="17"/>
        <v>-</v>
      </c>
      <c r="T43" s="106"/>
      <c r="V43" s="103" t="str">
        <f t="shared" ca="1" si="18"/>
        <v>-</v>
      </c>
      <c r="W43" s="150"/>
      <c r="X43" s="151"/>
      <c r="Y43" s="151"/>
      <c r="Z43" s="151"/>
      <c r="AA43" s="151"/>
      <c r="AB43" s="151"/>
      <c r="AC43" s="151"/>
      <c r="AD43" s="151"/>
      <c r="AE43" s="151"/>
      <c r="AF43" s="151"/>
      <c r="AG43" s="35">
        <f t="shared" si="12"/>
        <v>0</v>
      </c>
      <c r="AI43" s="103" t="str">
        <f t="shared" ca="1" si="19"/>
        <v>-</v>
      </c>
      <c r="AJ43" s="150"/>
      <c r="AK43" s="151"/>
      <c r="AL43" s="151"/>
      <c r="AM43" s="151"/>
      <c r="AN43" s="151"/>
      <c r="AO43" s="151"/>
      <c r="AP43" s="151"/>
      <c r="AQ43" s="151"/>
      <c r="AR43" s="151"/>
      <c r="AS43" s="151"/>
      <c r="AT43" s="35">
        <f t="shared" si="13"/>
        <v>0</v>
      </c>
      <c r="AU43" s="103" t="str">
        <f t="shared" si="20"/>
        <v>OK</v>
      </c>
    </row>
    <row r="44" spans="1:47" ht="14.25">
      <c r="A44" s="300"/>
      <c r="B44" s="300"/>
      <c r="C44" s="302"/>
      <c r="D44" s="104" t="s">
        <v>389</v>
      </c>
      <c r="F44" s="103" t="s">
        <v>105</v>
      </c>
      <c r="G44" s="150"/>
      <c r="H44" s="151"/>
      <c r="I44" s="151"/>
      <c r="J44" s="151"/>
      <c r="K44" s="151"/>
      <c r="L44" s="151"/>
      <c r="M44" s="151"/>
      <c r="N44" s="151"/>
      <c r="O44" s="151"/>
      <c r="P44" s="151"/>
      <c r="Q44" s="35">
        <f t="shared" si="11"/>
        <v>0</v>
      </c>
      <c r="S44" s="103" t="str">
        <f t="shared" ca="1" si="17"/>
        <v>-</v>
      </c>
      <c r="T44" s="106"/>
      <c r="V44" s="103" t="str">
        <f t="shared" ca="1" si="18"/>
        <v>-</v>
      </c>
      <c r="W44" s="150"/>
      <c r="X44" s="151"/>
      <c r="Y44" s="151"/>
      <c r="Z44" s="151"/>
      <c r="AA44" s="151"/>
      <c r="AB44" s="151"/>
      <c r="AC44" s="151"/>
      <c r="AD44" s="151"/>
      <c r="AE44" s="151"/>
      <c r="AF44" s="151"/>
      <c r="AG44" s="35">
        <f t="shared" si="12"/>
        <v>0</v>
      </c>
      <c r="AI44" s="103" t="str">
        <f t="shared" ca="1" si="19"/>
        <v>-</v>
      </c>
      <c r="AJ44" s="150"/>
      <c r="AK44" s="151"/>
      <c r="AL44" s="151"/>
      <c r="AM44" s="151"/>
      <c r="AN44" s="151"/>
      <c r="AO44" s="151"/>
      <c r="AP44" s="151"/>
      <c r="AQ44" s="151"/>
      <c r="AR44" s="151"/>
      <c r="AS44" s="151"/>
      <c r="AT44" s="35">
        <f t="shared" si="13"/>
        <v>0</v>
      </c>
      <c r="AU44" s="103" t="str">
        <f t="shared" si="20"/>
        <v>OK</v>
      </c>
    </row>
    <row r="45" spans="1:47" ht="14.25">
      <c r="A45" s="300"/>
      <c r="B45" s="300"/>
      <c r="C45" s="302"/>
      <c r="D45" s="104" t="s">
        <v>112</v>
      </c>
      <c r="F45" s="103" t="s">
        <v>105</v>
      </c>
      <c r="G45" s="150"/>
      <c r="H45" s="151"/>
      <c r="I45" s="151"/>
      <c r="J45" s="151"/>
      <c r="K45" s="151"/>
      <c r="L45" s="151"/>
      <c r="M45" s="151"/>
      <c r="N45" s="151"/>
      <c r="O45" s="151"/>
      <c r="P45" s="151"/>
      <c r="Q45" s="35">
        <f t="shared" si="11"/>
        <v>0</v>
      </c>
      <c r="S45" s="103" t="str">
        <f t="shared" ca="1" si="17"/>
        <v>-</v>
      </c>
      <c r="T45" s="106"/>
      <c r="V45" s="103" t="str">
        <f t="shared" ca="1" si="18"/>
        <v>-</v>
      </c>
      <c r="W45" s="150"/>
      <c r="X45" s="151"/>
      <c r="Y45" s="151"/>
      <c r="Z45" s="151"/>
      <c r="AA45" s="151"/>
      <c r="AB45" s="151"/>
      <c r="AC45" s="151"/>
      <c r="AD45" s="151"/>
      <c r="AE45" s="151"/>
      <c r="AF45" s="151"/>
      <c r="AG45" s="35">
        <f t="shared" si="12"/>
        <v>0</v>
      </c>
      <c r="AI45" s="103" t="str">
        <f t="shared" ca="1" si="19"/>
        <v>-</v>
      </c>
      <c r="AJ45" s="150"/>
      <c r="AK45" s="151"/>
      <c r="AL45" s="151"/>
      <c r="AM45" s="151"/>
      <c r="AN45" s="151"/>
      <c r="AO45" s="151"/>
      <c r="AP45" s="151"/>
      <c r="AQ45" s="151"/>
      <c r="AR45" s="151"/>
      <c r="AS45" s="151"/>
      <c r="AT45" s="35">
        <f t="shared" si="13"/>
        <v>0</v>
      </c>
      <c r="AU45" s="103" t="str">
        <f t="shared" si="20"/>
        <v>OK</v>
      </c>
    </row>
    <row r="46" spans="1:47" ht="14.25">
      <c r="A46" s="300"/>
      <c r="B46" s="300"/>
      <c r="C46" s="302"/>
      <c r="D46" s="104" t="s">
        <v>111</v>
      </c>
      <c r="F46" s="103" t="s">
        <v>105</v>
      </c>
      <c r="G46" s="150"/>
      <c r="H46" s="151"/>
      <c r="I46" s="151"/>
      <c r="J46" s="151"/>
      <c r="K46" s="151"/>
      <c r="L46" s="151"/>
      <c r="M46" s="151"/>
      <c r="N46" s="151"/>
      <c r="O46" s="151"/>
      <c r="P46" s="151"/>
      <c r="Q46" s="35">
        <f t="shared" si="11"/>
        <v>0</v>
      </c>
      <c r="S46" s="103" t="str">
        <f t="shared" ca="1" si="17"/>
        <v>-</v>
      </c>
      <c r="T46" s="106"/>
      <c r="V46" s="103" t="str">
        <f t="shared" ca="1" si="18"/>
        <v>-</v>
      </c>
      <c r="W46" s="150"/>
      <c r="X46" s="151"/>
      <c r="Y46" s="151"/>
      <c r="Z46" s="151"/>
      <c r="AA46" s="151"/>
      <c r="AB46" s="151"/>
      <c r="AC46" s="151"/>
      <c r="AD46" s="151"/>
      <c r="AE46" s="151"/>
      <c r="AF46" s="151"/>
      <c r="AG46" s="35">
        <f t="shared" si="12"/>
        <v>0</v>
      </c>
      <c r="AI46" s="103" t="str">
        <f t="shared" ca="1" si="19"/>
        <v>-</v>
      </c>
      <c r="AJ46" s="150"/>
      <c r="AK46" s="151"/>
      <c r="AL46" s="151"/>
      <c r="AM46" s="151"/>
      <c r="AN46" s="151"/>
      <c r="AO46" s="151"/>
      <c r="AP46" s="151"/>
      <c r="AQ46" s="151"/>
      <c r="AR46" s="151"/>
      <c r="AS46" s="151"/>
      <c r="AT46" s="35">
        <f t="shared" si="13"/>
        <v>0</v>
      </c>
      <c r="AU46" s="103" t="str">
        <f t="shared" si="20"/>
        <v>OK</v>
      </c>
    </row>
    <row r="47" spans="1:47" ht="14.25">
      <c r="A47" s="300"/>
      <c r="B47" s="300"/>
      <c r="C47" s="302"/>
      <c r="D47" s="104" t="s">
        <v>390</v>
      </c>
      <c r="F47" s="103" t="s">
        <v>105</v>
      </c>
      <c r="G47" s="150"/>
      <c r="H47" s="151"/>
      <c r="I47" s="151"/>
      <c r="J47" s="151"/>
      <c r="K47" s="151"/>
      <c r="L47" s="151"/>
      <c r="M47" s="151"/>
      <c r="N47" s="151"/>
      <c r="O47" s="151"/>
      <c r="P47" s="151"/>
      <c r="Q47" s="35">
        <f t="shared" si="11"/>
        <v>0</v>
      </c>
      <c r="S47" s="103" t="str">
        <f t="shared" ca="1" si="17"/>
        <v>-</v>
      </c>
      <c r="T47" s="106"/>
      <c r="V47" s="103" t="str">
        <f t="shared" ca="1" si="18"/>
        <v>-</v>
      </c>
      <c r="W47" s="150"/>
      <c r="X47" s="151"/>
      <c r="Y47" s="151"/>
      <c r="Z47" s="151"/>
      <c r="AA47" s="151"/>
      <c r="AB47" s="151"/>
      <c r="AC47" s="151"/>
      <c r="AD47" s="151"/>
      <c r="AE47" s="151"/>
      <c r="AF47" s="151"/>
      <c r="AG47" s="35">
        <f t="shared" si="12"/>
        <v>0</v>
      </c>
      <c r="AI47" s="103" t="str">
        <f t="shared" ca="1" si="19"/>
        <v>-</v>
      </c>
      <c r="AJ47" s="150"/>
      <c r="AK47" s="151"/>
      <c r="AL47" s="151"/>
      <c r="AM47" s="151"/>
      <c r="AN47" s="151"/>
      <c r="AO47" s="151"/>
      <c r="AP47" s="151"/>
      <c r="AQ47" s="151"/>
      <c r="AR47" s="151"/>
      <c r="AS47" s="151"/>
      <c r="AT47" s="35">
        <f t="shared" si="13"/>
        <v>0</v>
      </c>
      <c r="AU47" s="103" t="str">
        <f t="shared" si="20"/>
        <v>OK</v>
      </c>
    </row>
    <row r="48" spans="1:47" ht="14.25">
      <c r="A48" s="300"/>
      <c r="B48" s="300"/>
      <c r="C48" s="302"/>
      <c r="D48" s="104" t="s">
        <v>110</v>
      </c>
      <c r="F48" s="103" t="s">
        <v>105</v>
      </c>
      <c r="G48" s="150"/>
      <c r="H48" s="151"/>
      <c r="I48" s="151"/>
      <c r="J48" s="151"/>
      <c r="K48" s="151"/>
      <c r="L48" s="151"/>
      <c r="M48" s="151"/>
      <c r="N48" s="151"/>
      <c r="O48" s="151"/>
      <c r="P48" s="151"/>
      <c r="Q48" s="35">
        <f t="shared" si="11"/>
        <v>0</v>
      </c>
      <c r="S48" s="103" t="str">
        <f t="shared" ca="1" si="17"/>
        <v>-</v>
      </c>
      <c r="T48" s="106"/>
      <c r="V48" s="103" t="str">
        <f t="shared" ca="1" si="18"/>
        <v>-</v>
      </c>
      <c r="W48" s="150"/>
      <c r="X48" s="151"/>
      <c r="Y48" s="151"/>
      <c r="Z48" s="151"/>
      <c r="AA48" s="151"/>
      <c r="AB48" s="151"/>
      <c r="AC48" s="151"/>
      <c r="AD48" s="151"/>
      <c r="AE48" s="151"/>
      <c r="AF48" s="151"/>
      <c r="AG48" s="35">
        <f t="shared" si="12"/>
        <v>0</v>
      </c>
      <c r="AI48" s="103" t="str">
        <f t="shared" ca="1" si="19"/>
        <v>-</v>
      </c>
      <c r="AJ48" s="150"/>
      <c r="AK48" s="151"/>
      <c r="AL48" s="151"/>
      <c r="AM48" s="151"/>
      <c r="AN48" s="151"/>
      <c r="AO48" s="151"/>
      <c r="AP48" s="151"/>
      <c r="AQ48" s="151"/>
      <c r="AR48" s="151"/>
      <c r="AS48" s="151"/>
      <c r="AT48" s="35">
        <f t="shared" si="13"/>
        <v>0</v>
      </c>
      <c r="AU48" s="103" t="str">
        <f t="shared" si="20"/>
        <v>OK</v>
      </c>
    </row>
    <row r="49" spans="1:47" ht="14.25">
      <c r="A49" s="300"/>
      <c r="B49" s="300"/>
      <c r="C49" s="302"/>
      <c r="D49" s="104" t="str">
        <f>D28</f>
        <v>Indirect Intervention</v>
      </c>
      <c r="F49" s="103" t="s">
        <v>105</v>
      </c>
      <c r="G49" s="150"/>
      <c r="H49" s="151"/>
      <c r="I49" s="151"/>
      <c r="J49" s="151"/>
      <c r="K49" s="151"/>
      <c r="L49" s="151"/>
      <c r="M49" s="151"/>
      <c r="N49" s="151"/>
      <c r="O49" s="151"/>
      <c r="P49" s="151"/>
      <c r="Q49" s="35">
        <f t="shared" si="11"/>
        <v>0</v>
      </c>
      <c r="S49" s="103" t="str">
        <f t="shared" ca="1" si="17"/>
        <v>-</v>
      </c>
      <c r="T49" s="106"/>
      <c r="V49" s="103" t="str">
        <f t="shared" ca="1" si="18"/>
        <v>-</v>
      </c>
      <c r="W49" s="150"/>
      <c r="X49" s="151"/>
      <c r="Y49" s="151"/>
      <c r="Z49" s="151"/>
      <c r="AA49" s="151"/>
      <c r="AB49" s="151"/>
      <c r="AC49" s="151"/>
      <c r="AD49" s="151"/>
      <c r="AE49" s="151"/>
      <c r="AF49" s="151"/>
      <c r="AG49" s="35">
        <f t="shared" si="12"/>
        <v>0</v>
      </c>
      <c r="AI49" s="103" t="str">
        <f t="shared" ca="1" si="19"/>
        <v>-</v>
      </c>
      <c r="AJ49" s="150"/>
      <c r="AK49" s="151"/>
      <c r="AL49" s="151"/>
      <c r="AM49" s="151"/>
      <c r="AN49" s="151"/>
      <c r="AO49" s="151"/>
      <c r="AP49" s="151"/>
      <c r="AQ49" s="151"/>
      <c r="AR49" s="151"/>
      <c r="AS49" s="151"/>
      <c r="AT49" s="35">
        <f t="shared" si="13"/>
        <v>0</v>
      </c>
      <c r="AU49" s="103" t="str">
        <f t="shared" si="20"/>
        <v>OK</v>
      </c>
    </row>
    <row r="50" spans="1:47" ht="14.25">
      <c r="A50" s="300"/>
      <c r="B50" s="300"/>
      <c r="C50" s="302"/>
      <c r="D50" s="104" t="s">
        <v>109</v>
      </c>
      <c r="F50" s="103" t="s">
        <v>105</v>
      </c>
      <c r="G50" s="34"/>
      <c r="H50" s="34"/>
      <c r="I50" s="34"/>
      <c r="J50" s="34"/>
      <c r="K50" s="34"/>
      <c r="L50" s="34"/>
      <c r="M50" s="34"/>
      <c r="N50" s="34"/>
      <c r="O50" s="34"/>
      <c r="P50" s="34"/>
      <c r="Q50" s="35">
        <f t="shared" si="11"/>
        <v>0</v>
      </c>
      <c r="S50" s="103" t="str">
        <f t="shared" ca="1" si="17"/>
        <v>-</v>
      </c>
      <c r="T50" s="34"/>
      <c r="V50" s="103" t="str">
        <f t="shared" ca="1" si="18"/>
        <v>-</v>
      </c>
      <c r="W50" s="34"/>
      <c r="X50" s="34"/>
      <c r="Y50" s="34"/>
      <c r="Z50" s="34"/>
      <c r="AA50" s="34"/>
      <c r="AB50" s="34"/>
      <c r="AC50" s="34"/>
      <c r="AD50" s="34"/>
      <c r="AE50" s="34"/>
      <c r="AF50" s="34"/>
      <c r="AG50" s="35">
        <f t="shared" si="12"/>
        <v>0</v>
      </c>
      <c r="AI50" s="103" t="str">
        <f t="shared" ca="1" si="19"/>
        <v>-</v>
      </c>
      <c r="AJ50" s="34"/>
      <c r="AK50" s="34"/>
      <c r="AL50" s="34"/>
      <c r="AM50" s="34"/>
      <c r="AN50" s="34"/>
      <c r="AO50" s="34"/>
      <c r="AP50" s="34"/>
      <c r="AQ50" s="34"/>
      <c r="AR50" s="34"/>
      <c r="AS50" s="34"/>
      <c r="AT50" s="35">
        <f t="shared" si="13"/>
        <v>0</v>
      </c>
      <c r="AU50" s="103" t="str">
        <f t="shared" si="20"/>
        <v>OK</v>
      </c>
    </row>
    <row r="51" spans="1:47" ht="14.25">
      <c r="A51" s="300"/>
      <c r="B51" s="300"/>
      <c r="C51" s="302"/>
      <c r="D51" s="104" t="s">
        <v>108</v>
      </c>
      <c r="F51" s="103" t="s">
        <v>105</v>
      </c>
      <c r="G51" s="34"/>
      <c r="H51" s="34"/>
      <c r="I51" s="34"/>
      <c r="J51" s="34"/>
      <c r="K51" s="34"/>
      <c r="L51" s="34"/>
      <c r="M51" s="34"/>
      <c r="N51" s="34"/>
      <c r="O51" s="34"/>
      <c r="P51" s="34"/>
      <c r="Q51" s="35">
        <f t="shared" si="11"/>
        <v>0</v>
      </c>
      <c r="S51" s="103" t="str">
        <f t="shared" ca="1" si="17"/>
        <v>-</v>
      </c>
      <c r="T51" s="34"/>
      <c r="V51" s="103" t="str">
        <f t="shared" ca="1" si="18"/>
        <v>-</v>
      </c>
      <c r="W51" s="34"/>
      <c r="X51" s="34"/>
      <c r="Y51" s="34"/>
      <c r="Z51" s="34"/>
      <c r="AA51" s="34"/>
      <c r="AB51" s="34"/>
      <c r="AC51" s="34"/>
      <c r="AD51" s="34"/>
      <c r="AE51" s="34"/>
      <c r="AF51" s="34"/>
      <c r="AG51" s="35">
        <f t="shared" si="12"/>
        <v>0</v>
      </c>
      <c r="AI51" s="103" t="str">
        <f t="shared" ca="1" si="19"/>
        <v>-</v>
      </c>
      <c r="AJ51" s="34"/>
      <c r="AK51" s="34"/>
      <c r="AL51" s="34"/>
      <c r="AM51" s="34"/>
      <c r="AN51" s="34"/>
      <c r="AO51" s="34"/>
      <c r="AP51" s="34"/>
      <c r="AQ51" s="34"/>
      <c r="AR51" s="34"/>
      <c r="AS51" s="34"/>
      <c r="AT51" s="35">
        <f t="shared" si="13"/>
        <v>0</v>
      </c>
      <c r="AU51" s="103" t="str">
        <f t="shared" si="20"/>
        <v>OK</v>
      </c>
    </row>
    <row r="52" spans="1:47" ht="14.25">
      <c r="A52" s="300"/>
      <c r="B52" s="300"/>
      <c r="C52" s="302"/>
      <c r="D52" s="104" t="s">
        <v>58</v>
      </c>
      <c r="F52" s="103" t="s">
        <v>105</v>
      </c>
      <c r="G52" s="34"/>
      <c r="H52" s="34"/>
      <c r="I52" s="34"/>
      <c r="J52" s="34"/>
      <c r="K52" s="34"/>
      <c r="L52" s="34"/>
      <c r="M52" s="34"/>
      <c r="N52" s="34"/>
      <c r="O52" s="34"/>
      <c r="P52" s="34"/>
      <c r="Q52" s="35">
        <f t="shared" si="11"/>
        <v>0</v>
      </c>
      <c r="S52" s="103" t="str">
        <f t="shared" ca="1" si="17"/>
        <v>-</v>
      </c>
      <c r="T52" s="34"/>
      <c r="V52" s="103" t="str">
        <f t="shared" ca="1" si="18"/>
        <v>-</v>
      </c>
      <c r="W52" s="34"/>
      <c r="X52" s="34"/>
      <c r="Y52" s="34"/>
      <c r="Z52" s="34"/>
      <c r="AA52" s="34"/>
      <c r="AB52" s="34"/>
      <c r="AC52" s="34"/>
      <c r="AD52" s="34"/>
      <c r="AE52" s="34"/>
      <c r="AF52" s="34"/>
      <c r="AG52" s="35">
        <f t="shared" si="12"/>
        <v>0</v>
      </c>
      <c r="AI52" s="103" t="str">
        <f t="shared" ca="1" si="19"/>
        <v>-</v>
      </c>
      <c r="AJ52" s="34"/>
      <c r="AK52" s="34"/>
      <c r="AL52" s="34"/>
      <c r="AM52" s="34"/>
      <c r="AN52" s="34"/>
      <c r="AO52" s="34"/>
      <c r="AP52" s="34"/>
      <c r="AQ52" s="34"/>
      <c r="AR52" s="34"/>
      <c r="AS52" s="34"/>
      <c r="AT52" s="35">
        <f t="shared" si="13"/>
        <v>0</v>
      </c>
      <c r="AU52" s="103" t="str">
        <f t="shared" si="20"/>
        <v>OK</v>
      </c>
    </row>
    <row r="53" spans="1:47" ht="14.25">
      <c r="A53" s="300"/>
      <c r="B53" s="300"/>
      <c r="C53" s="302"/>
      <c r="D53" s="104" t="s">
        <v>107</v>
      </c>
      <c r="F53" s="103" t="s">
        <v>105</v>
      </c>
      <c r="G53" s="34"/>
      <c r="H53" s="34"/>
      <c r="I53" s="34"/>
      <c r="J53" s="34"/>
      <c r="K53" s="34"/>
      <c r="L53" s="34"/>
      <c r="M53" s="34"/>
      <c r="N53" s="34"/>
      <c r="O53" s="34"/>
      <c r="P53" s="34"/>
      <c r="Q53" s="35">
        <f t="shared" si="11"/>
        <v>0</v>
      </c>
      <c r="S53" s="103" t="str">
        <f t="shared" ca="1" si="17"/>
        <v>-</v>
      </c>
      <c r="T53" s="34"/>
      <c r="V53" s="103" t="str">
        <f t="shared" ca="1" si="18"/>
        <v>-</v>
      </c>
      <c r="W53" s="34"/>
      <c r="X53" s="34"/>
      <c r="Y53" s="34"/>
      <c r="Z53" s="34"/>
      <c r="AA53" s="34"/>
      <c r="AB53" s="34"/>
      <c r="AC53" s="34"/>
      <c r="AD53" s="34"/>
      <c r="AE53" s="34"/>
      <c r="AF53" s="34"/>
      <c r="AG53" s="35">
        <f t="shared" si="12"/>
        <v>0</v>
      </c>
      <c r="AI53" s="103" t="str">
        <f t="shared" ca="1" si="19"/>
        <v>-</v>
      </c>
      <c r="AJ53" s="34"/>
      <c r="AK53" s="34"/>
      <c r="AL53" s="34"/>
      <c r="AM53" s="34"/>
      <c r="AN53" s="34"/>
      <c r="AO53" s="34"/>
      <c r="AP53" s="34"/>
      <c r="AQ53" s="34"/>
      <c r="AR53" s="34"/>
      <c r="AS53" s="34"/>
      <c r="AT53" s="35">
        <f t="shared" si="13"/>
        <v>0</v>
      </c>
      <c r="AU53" s="103" t="str">
        <f t="shared" si="20"/>
        <v>OK</v>
      </c>
    </row>
    <row r="54" spans="1:47" ht="14.25">
      <c r="A54" s="300"/>
      <c r="B54" s="300"/>
      <c r="C54" s="302"/>
      <c r="D54" s="104" t="s">
        <v>106</v>
      </c>
      <c r="F54" s="103" t="s">
        <v>105</v>
      </c>
      <c r="G54" s="150"/>
      <c r="H54" s="151"/>
      <c r="I54" s="151"/>
      <c r="J54" s="151"/>
      <c r="K54" s="151"/>
      <c r="L54" s="151"/>
      <c r="M54" s="151"/>
      <c r="N54" s="151"/>
      <c r="O54" s="151"/>
      <c r="P54" s="151"/>
      <c r="Q54" s="35">
        <f t="shared" si="11"/>
        <v>0</v>
      </c>
      <c r="S54" s="103" t="str">
        <f t="shared" ca="1" si="17"/>
        <v>-</v>
      </c>
      <c r="T54" s="106"/>
      <c r="V54" s="103" t="str">
        <f t="shared" ca="1" si="18"/>
        <v>-</v>
      </c>
      <c r="W54" s="150"/>
      <c r="X54" s="151"/>
      <c r="Y54" s="151"/>
      <c r="Z54" s="151"/>
      <c r="AA54" s="151"/>
      <c r="AB54" s="151"/>
      <c r="AC54" s="151"/>
      <c r="AD54" s="151"/>
      <c r="AE54" s="151"/>
      <c r="AF54" s="151"/>
      <c r="AG54" s="35">
        <f t="shared" si="12"/>
        <v>0</v>
      </c>
      <c r="AI54" s="103" t="str">
        <f t="shared" ca="1" si="19"/>
        <v>-</v>
      </c>
      <c r="AJ54" s="150"/>
      <c r="AK54" s="151"/>
      <c r="AL54" s="151"/>
      <c r="AM54" s="151"/>
      <c r="AN54" s="151"/>
      <c r="AO54" s="151"/>
      <c r="AP54" s="151"/>
      <c r="AQ54" s="151"/>
      <c r="AR54" s="151"/>
      <c r="AS54" s="151"/>
      <c r="AT54" s="35">
        <f t="shared" si="13"/>
        <v>0</v>
      </c>
      <c r="AU54" s="103" t="str">
        <f t="shared" si="20"/>
        <v>OK</v>
      </c>
    </row>
    <row r="55" spans="1:47" ht="14.25">
      <c r="A55" s="301"/>
      <c r="B55" s="301"/>
      <c r="C55" s="105" t="s">
        <v>224</v>
      </c>
      <c r="D55" s="104"/>
      <c r="F55" s="103" t="s">
        <v>105</v>
      </c>
      <c r="G55" s="35">
        <f t="shared" ref="G55:P55" si="21">SUM(G37:G54)</f>
        <v>0</v>
      </c>
      <c r="H55" s="35">
        <f t="shared" si="21"/>
        <v>0</v>
      </c>
      <c r="I55" s="35">
        <f t="shared" si="21"/>
        <v>0</v>
      </c>
      <c r="J55" s="35">
        <f t="shared" si="21"/>
        <v>0</v>
      </c>
      <c r="K55" s="35">
        <f t="shared" si="21"/>
        <v>0</v>
      </c>
      <c r="L55" s="35">
        <f t="shared" si="21"/>
        <v>0</v>
      </c>
      <c r="M55" s="35">
        <f t="shared" si="21"/>
        <v>0</v>
      </c>
      <c r="N55" s="35">
        <f t="shared" si="21"/>
        <v>0</v>
      </c>
      <c r="O55" s="35">
        <f t="shared" si="21"/>
        <v>0</v>
      </c>
      <c r="P55" s="35">
        <f t="shared" si="21"/>
        <v>0</v>
      </c>
      <c r="Q55" s="94">
        <f>SUM(G55:P55)</f>
        <v>0</v>
      </c>
      <c r="S55" s="103" t="str">
        <f t="shared" ca="1" si="17"/>
        <v>-</v>
      </c>
      <c r="T55" s="103"/>
      <c r="V55" s="103" t="str">
        <f t="shared" ca="1" si="18"/>
        <v>-</v>
      </c>
      <c r="W55" s="35">
        <f t="shared" ref="W55:AF55" si="22">SUM(W37:W54)</f>
        <v>0</v>
      </c>
      <c r="X55" s="35">
        <f t="shared" si="22"/>
        <v>0</v>
      </c>
      <c r="Y55" s="35">
        <f t="shared" si="22"/>
        <v>0</v>
      </c>
      <c r="Z55" s="35">
        <f t="shared" si="22"/>
        <v>0</v>
      </c>
      <c r="AA55" s="35">
        <f t="shared" si="22"/>
        <v>0</v>
      </c>
      <c r="AB55" s="35">
        <f t="shared" si="22"/>
        <v>0</v>
      </c>
      <c r="AC55" s="35">
        <f t="shared" si="22"/>
        <v>0</v>
      </c>
      <c r="AD55" s="35">
        <f t="shared" si="22"/>
        <v>0</v>
      </c>
      <c r="AE55" s="35">
        <f t="shared" si="22"/>
        <v>0</v>
      </c>
      <c r="AF55" s="35">
        <f t="shared" si="22"/>
        <v>0</v>
      </c>
      <c r="AG55" s="94">
        <f t="shared" si="12"/>
        <v>0</v>
      </c>
      <c r="AI55" s="103" t="str">
        <f t="shared" ca="1" si="19"/>
        <v>-</v>
      </c>
      <c r="AJ55" s="35">
        <f t="shared" ref="AJ55:AS55" si="23">SUM(AJ37:AJ54)</f>
        <v>0</v>
      </c>
      <c r="AK55" s="35">
        <f t="shared" si="23"/>
        <v>0</v>
      </c>
      <c r="AL55" s="35">
        <f t="shared" si="23"/>
        <v>0</v>
      </c>
      <c r="AM55" s="35">
        <f t="shared" si="23"/>
        <v>0</v>
      </c>
      <c r="AN55" s="35">
        <f t="shared" si="23"/>
        <v>0</v>
      </c>
      <c r="AO55" s="35">
        <f t="shared" si="23"/>
        <v>0</v>
      </c>
      <c r="AP55" s="35">
        <f t="shared" si="23"/>
        <v>0</v>
      </c>
      <c r="AQ55" s="35">
        <f t="shared" si="23"/>
        <v>0</v>
      </c>
      <c r="AR55" s="35">
        <f t="shared" si="23"/>
        <v>0</v>
      </c>
      <c r="AS55" s="35">
        <f t="shared" si="23"/>
        <v>0</v>
      </c>
      <c r="AT55" s="94">
        <f t="shared" si="13"/>
        <v>0</v>
      </c>
      <c r="AU55" s="103" t="str">
        <f t="shared" si="20"/>
        <v>OK</v>
      </c>
    </row>
  </sheetData>
  <mergeCells count="6">
    <mergeCell ref="A14:A34"/>
    <mergeCell ref="B14:B34"/>
    <mergeCell ref="C17:C33"/>
    <mergeCell ref="A35:A55"/>
    <mergeCell ref="B35:B55"/>
    <mergeCell ref="C38:C5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8" tint="-0.249977111117893"/>
  </sheetPr>
  <dimension ref="A1:H28"/>
  <sheetViews>
    <sheetView workbookViewId="0"/>
  </sheetViews>
  <sheetFormatPr defaultColWidth="9" defaultRowHeight="12.75"/>
  <cols>
    <col min="1" max="1" width="65.85546875" style="152" bestFit="1" customWidth="1"/>
    <col min="2" max="3" width="9.42578125" style="152" customWidth="1"/>
    <col min="4" max="4" width="9.5703125" style="152" customWidth="1"/>
    <col min="5" max="47" width="9" style="152" customWidth="1"/>
    <col min="48" max="48" width="9.42578125" style="152" bestFit="1" customWidth="1"/>
    <col min="49" max="16384" width="9" style="152"/>
  </cols>
  <sheetData>
    <row r="1" spans="1:8" s="49" customFormat="1" ht="24.75">
      <c r="A1" s="1" t="str">
        <f>N0_Cover!A1</f>
        <v>RIIO-2 Business Plan Data Template</v>
      </c>
      <c r="B1" s="2"/>
      <c r="C1" s="2"/>
      <c r="D1" s="2"/>
      <c r="E1" s="2"/>
      <c r="F1" s="2"/>
      <c r="G1" s="73"/>
      <c r="H1" s="2"/>
    </row>
    <row r="2" spans="1:8" s="62" customFormat="1" ht="22.5">
      <c r="A2" s="1" t="str">
        <f>N0_Cover!$B$12</f>
        <v>Scottish Power Transmission</v>
      </c>
      <c r="B2" s="4"/>
      <c r="C2" s="4"/>
      <c r="D2" s="4"/>
      <c r="E2" s="4"/>
      <c r="F2" s="4"/>
      <c r="G2" s="4"/>
      <c r="H2" s="4"/>
    </row>
    <row r="3" spans="1:8" s="48" customFormat="1" ht="19.5">
      <c r="A3" s="5" t="str">
        <f>"Workbook " &amp; N0_Cover!$B$14</f>
        <v>Workbook N: NARM</v>
      </c>
      <c r="B3" s="6"/>
      <c r="C3" s="6"/>
      <c r="D3" s="6"/>
      <c r="E3" s="6"/>
      <c r="F3" s="6"/>
      <c r="G3" s="6"/>
      <c r="H3" s="6"/>
    </row>
    <row r="4" spans="1:8" s="48" customFormat="1" ht="19.5">
      <c r="A4" s="7" t="str">
        <f>"Submission Version " &amp; N0_Cover!$B$15 &amp; " - Submitted on " &amp; TEXT(N0_Cover!$B$16,"dd mmm yyyy")</f>
        <v>Submission Version 3.0 - Submitted on 09 Dec 2019</v>
      </c>
      <c r="B4" s="8"/>
      <c r="C4" s="8"/>
      <c r="D4" s="8"/>
      <c r="E4" s="8"/>
      <c r="F4" s="8"/>
      <c r="G4" s="8"/>
      <c r="H4" s="8"/>
    </row>
    <row r="5" spans="1:8" s="48" customFormat="1" ht="19.5">
      <c r="A5" s="7" t="str">
        <f>"Template Version: " &amp; N0_Cover!$B$11</f>
        <v>Template Version: v3.0</v>
      </c>
      <c r="B5" s="8"/>
      <c r="C5" s="8"/>
      <c r="D5" s="8"/>
      <c r="E5" s="8"/>
      <c r="F5" s="8"/>
      <c r="G5" s="8"/>
      <c r="H5" s="8"/>
    </row>
    <row r="6" spans="1:8" s="47" customFormat="1" ht="19.5">
      <c r="A6" s="5" t="str">
        <f ca="1">"Sheet: " &amp;VLOOKUP(RIGHT(CELL("filename",A1),LEN(CELL("filename",A1))-FIND("]",CELL("filename",A1))),'N0.1_Contents'!$A$11:$B$87,2,FALSE)</f>
        <v>Sheet: N0.6 Data Constants</v>
      </c>
      <c r="B6" s="6"/>
      <c r="C6" s="6"/>
      <c r="D6" s="6"/>
      <c r="E6" s="6"/>
      <c r="F6" s="6"/>
      <c r="G6" s="6"/>
      <c r="H6" s="6"/>
    </row>
    <row r="7" spans="1:8" s="49" customFormat="1" ht="18">
      <c r="A7" s="7" t="str">
        <f>"Prices Base: " &amp; 'N0.5_Data_Constants'!C13</f>
        <v>Prices Base: 2018/19</v>
      </c>
      <c r="B7" s="8"/>
      <c r="C7" s="8"/>
      <c r="D7" s="8"/>
      <c r="E7" s="8"/>
      <c r="F7" s="8"/>
      <c r="G7" s="8"/>
      <c r="H7" s="8"/>
    </row>
    <row r="8" spans="1:8" s="160" customFormat="1">
      <c r="A8" s="171" t="str">
        <f>"Error Checks: " &amp; IF(ISERROR(MATCH("Error",$A$9:$H$9,0)),"OK","Error")</f>
        <v>Error Checks: OK</v>
      </c>
      <c r="B8" s="172"/>
      <c r="C8" s="172"/>
      <c r="D8" s="172"/>
      <c r="E8" s="172"/>
      <c r="F8" s="172"/>
      <c r="G8" s="172"/>
      <c r="H8" s="172"/>
    </row>
    <row r="9" spans="1:8" s="160" customFormat="1">
      <c r="A9" s="178" t="str">
        <f t="shared" ref="A9:H9" si="0">IF(ISERROR(MATCH("Error",A10:A166,0)),"-","Error")</f>
        <v>-</v>
      </c>
      <c r="B9" s="200"/>
      <c r="C9" s="178" t="str">
        <f t="shared" si="0"/>
        <v>-</v>
      </c>
      <c r="D9" s="199" t="str">
        <f t="shared" si="0"/>
        <v>-</v>
      </c>
      <c r="E9" s="178" t="str">
        <f t="shared" si="0"/>
        <v>-</v>
      </c>
      <c r="F9" s="178" t="str">
        <f t="shared" si="0"/>
        <v>-</v>
      </c>
      <c r="G9" s="178" t="str">
        <f t="shared" si="0"/>
        <v>-</v>
      </c>
      <c r="H9" s="178" t="str">
        <f t="shared" si="0"/>
        <v>-</v>
      </c>
    </row>
    <row r="11" spans="1:8">
      <c r="A11" s="154" t="s">
        <v>230</v>
      </c>
    </row>
    <row r="12" spans="1:8">
      <c r="A12" s="43" t="s">
        <v>370</v>
      </c>
      <c r="B12" s="71" t="s">
        <v>372</v>
      </c>
      <c r="C12" s="71" t="s">
        <v>371</v>
      </c>
      <c r="D12" s="71" t="s">
        <v>53</v>
      </c>
    </row>
    <row r="13" spans="1:8">
      <c r="A13" s="42" t="s">
        <v>229</v>
      </c>
      <c r="B13" s="41" t="s">
        <v>286</v>
      </c>
      <c r="C13" s="41" t="s">
        <v>228</v>
      </c>
      <c r="D13" s="41"/>
    </row>
    <row r="14" spans="1:8">
      <c r="A14" s="153" t="s">
        <v>227</v>
      </c>
      <c r="B14" s="45"/>
      <c r="C14" s="45"/>
      <c r="D14" s="45"/>
    </row>
    <row r="15" spans="1:8">
      <c r="A15" s="153" t="s">
        <v>226</v>
      </c>
      <c r="B15" s="45"/>
      <c r="C15" s="45"/>
      <c r="D15" s="45"/>
    </row>
    <row r="16" spans="1:8">
      <c r="A16" s="153"/>
      <c r="B16" s="45"/>
      <c r="C16" s="45"/>
      <c r="D16" s="45"/>
    </row>
    <row r="17" spans="1:4">
      <c r="A17" s="153"/>
      <c r="B17" s="45"/>
      <c r="C17" s="45"/>
      <c r="D17" s="45"/>
    </row>
    <row r="18" spans="1:4">
      <c r="A18" s="153"/>
      <c r="B18" s="45"/>
      <c r="C18" s="45"/>
      <c r="D18" s="45"/>
    </row>
    <row r="19" spans="1:4">
      <c r="A19" s="153"/>
      <c r="B19" s="45"/>
      <c r="C19" s="45"/>
      <c r="D19" s="45"/>
    </row>
    <row r="20" spans="1:4">
      <c r="A20" s="153"/>
      <c r="B20" s="45"/>
      <c r="C20" s="45"/>
      <c r="D20" s="45"/>
    </row>
    <row r="21" spans="1:4">
      <c r="A21" s="153"/>
      <c r="B21" s="45"/>
      <c r="C21" s="45"/>
      <c r="D21" s="45"/>
    </row>
    <row r="22" spans="1:4">
      <c r="A22" s="153"/>
      <c r="B22" s="45"/>
      <c r="C22" s="45"/>
      <c r="D22" s="45"/>
    </row>
    <row r="23" spans="1:4">
      <c r="A23" s="153"/>
      <c r="B23" s="45"/>
      <c r="C23" s="45"/>
      <c r="D23" s="45"/>
    </row>
    <row r="24" spans="1:4">
      <c r="A24" s="153"/>
      <c r="B24" s="45"/>
      <c r="C24" s="45"/>
      <c r="D24" s="45"/>
    </row>
    <row r="25" spans="1:4">
      <c r="A25" s="153"/>
      <c r="B25" s="45"/>
      <c r="C25" s="45"/>
      <c r="D25" s="45"/>
    </row>
    <row r="26" spans="1:4">
      <c r="A26" s="153"/>
      <c r="B26" s="45"/>
      <c r="C26" s="45"/>
      <c r="D26" s="45"/>
    </row>
    <row r="27" spans="1:4">
      <c r="A27" s="153"/>
      <c r="B27" s="45"/>
      <c r="C27" s="45"/>
      <c r="D27" s="45"/>
    </row>
    <row r="28" spans="1:4">
      <c r="A28" s="153"/>
      <c r="B28" s="45"/>
      <c r="C28" s="45"/>
      <c r="D28" s="45"/>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1">
    <tabColor rgb="FF7030A0"/>
  </sheetPr>
  <dimension ref="A1:AU55"/>
  <sheetViews>
    <sheetView workbookViewId="0"/>
  </sheetViews>
  <sheetFormatPr defaultColWidth="9" defaultRowHeight="12.75"/>
  <cols>
    <col min="1" max="2" width="3.42578125" style="101" customWidth="1"/>
    <col min="3" max="3" width="51.28515625" style="101" bestFit="1" customWidth="1"/>
    <col min="4" max="4" width="46.5703125" style="101" bestFit="1" customWidth="1"/>
    <col min="5" max="5" width="1" style="101" customWidth="1"/>
    <col min="6" max="6" width="6.28515625" style="102" customWidth="1"/>
    <col min="7" max="17" width="9" style="101"/>
    <col min="18" max="18" width="1" style="101" customWidth="1"/>
    <col min="19" max="19" width="6.28515625" style="102" customWidth="1"/>
    <col min="20" max="20" width="9" style="101"/>
    <col min="21" max="21" width="1" style="101" customWidth="1"/>
    <col min="22" max="22" width="6.28515625" style="102" customWidth="1"/>
    <col min="23" max="33" width="9" style="101"/>
    <col min="34" max="34" width="1" style="101" customWidth="1"/>
    <col min="35" max="35" width="6.28515625" style="102" customWidth="1"/>
    <col min="36" max="46" width="9" style="101"/>
    <col min="47" max="47" width="9.42578125" style="101" bestFit="1" customWidth="1"/>
    <col min="48" max="16384" width="9" style="101"/>
  </cols>
  <sheetData>
    <row r="1" spans="1:47" ht="24.75">
      <c r="A1" s="1" t="str">
        <f>N0_Cover!A1</f>
        <v>RIIO-2 Business Plan Data Template</v>
      </c>
      <c r="B1" s="1"/>
      <c r="C1" s="2"/>
      <c r="D1" s="2"/>
      <c r="E1" s="2"/>
      <c r="F1" s="73"/>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row>
    <row r="2" spans="1:47" ht="22.5">
      <c r="A2" s="1" t="str">
        <f>N0_Cover!$B$12</f>
        <v>Scottish Power Transmission</v>
      </c>
      <c r="B2" s="1"/>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row>
    <row r="3" spans="1:47" ht="19.5">
      <c r="A3" s="5" t="str">
        <f>"Workbook " &amp; N0_Cover!$B$12</f>
        <v>Workbook Scottish Power Transmission</v>
      </c>
      <c r="B3" s="5"/>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row>
    <row r="4" spans="1:47" ht="18">
      <c r="A4" s="7" t="str">
        <f>"Submission Version " &amp; N0_Cover!$B$15 &amp; " - Submitted on " &amp; TEXT(N0_Cover!$B$16,"dd mmm yyyy")</f>
        <v>Submission Version 3.0 - Submitted on 09 Dec 2019</v>
      </c>
      <c r="B4" s="7"/>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row>
    <row r="5" spans="1:47" ht="18">
      <c r="A5" s="7" t="str">
        <f>"Template Version: " &amp; N0_Cover!$B$11</f>
        <v>Template Version: v3.0</v>
      </c>
      <c r="B5" s="7"/>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row>
    <row r="6" spans="1:47" ht="19.5">
      <c r="A6" s="5" t="str">
        <f ca="1">"Sheet: " &amp;VLOOKUP(RIGHT(CELL("filename",A1),LEN(CELL("filename",A1))-FIND("]",CELL("filename",A1))),'N0.1_Contents'!$A$11:$B$87,2,FALSE)</f>
        <v>Sheet: N3.47 No entry required</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row>
    <row r="7" spans="1:47" ht="18">
      <c r="A7" s="7" t="str">
        <f>"Prices Base: " &amp; 'N0.5_Data_Constants'!C13</f>
        <v>Prices Base: 2018/19</v>
      </c>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row>
    <row r="8" spans="1:47" s="168" customFormat="1">
      <c r="A8" s="171" t="str">
        <f ca="1">"Error Checks: " &amp; IF(ISERROR(MATCH("Error",$A$9:$AU$9,0)),"OK","Error")</f>
        <v>Error Checks: OK</v>
      </c>
      <c r="B8" s="171"/>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row>
    <row r="9" spans="1:47" s="168" customFormat="1">
      <c r="A9" s="173" t="str">
        <f t="shared" ref="A9:AU9" ca="1" si="0">IF(ISERROR(MATCH("Error",A10:A55,0)),"-","Error")</f>
        <v>-</v>
      </c>
      <c r="B9" s="173" t="str">
        <f t="shared" si="0"/>
        <v>-</v>
      </c>
      <c r="C9" s="173" t="str">
        <f t="shared" si="0"/>
        <v>-</v>
      </c>
      <c r="D9" s="173" t="str">
        <f t="shared" si="0"/>
        <v>-</v>
      </c>
      <c r="E9" s="173" t="str">
        <f t="shared" si="0"/>
        <v>-</v>
      </c>
      <c r="F9" s="173" t="str">
        <f t="shared" si="0"/>
        <v>-</v>
      </c>
      <c r="G9" s="173" t="str">
        <f t="shared" si="0"/>
        <v>-</v>
      </c>
      <c r="H9" s="173" t="str">
        <f t="shared" si="0"/>
        <v>-</v>
      </c>
      <c r="I9" s="173" t="str">
        <f t="shared" si="0"/>
        <v>-</v>
      </c>
      <c r="J9" s="173" t="str">
        <f t="shared" si="0"/>
        <v>-</v>
      </c>
      <c r="K9" s="173" t="str">
        <f t="shared" si="0"/>
        <v>-</v>
      </c>
      <c r="L9" s="173" t="str">
        <f t="shared" si="0"/>
        <v>-</v>
      </c>
      <c r="M9" s="173" t="str">
        <f t="shared" si="0"/>
        <v>-</v>
      </c>
      <c r="N9" s="173" t="str">
        <f t="shared" si="0"/>
        <v>-</v>
      </c>
      <c r="O9" s="173" t="str">
        <f t="shared" si="0"/>
        <v>-</v>
      </c>
      <c r="P9" s="173" t="str">
        <f t="shared" si="0"/>
        <v>-</v>
      </c>
      <c r="Q9" s="173" t="str">
        <f t="shared" si="0"/>
        <v>-</v>
      </c>
      <c r="R9" s="173" t="str">
        <f t="shared" si="0"/>
        <v>-</v>
      </c>
      <c r="S9" s="173" t="str">
        <f t="shared" ca="1" si="0"/>
        <v>-</v>
      </c>
      <c r="T9" s="173" t="str">
        <f t="shared" si="0"/>
        <v>-</v>
      </c>
      <c r="U9" s="173" t="str">
        <f t="shared" si="0"/>
        <v>-</v>
      </c>
      <c r="V9" s="173" t="str">
        <f t="shared" ca="1" si="0"/>
        <v>-</v>
      </c>
      <c r="W9" s="173" t="str">
        <f t="shared" si="0"/>
        <v>-</v>
      </c>
      <c r="X9" s="173" t="str">
        <f t="shared" ca="1" si="0"/>
        <v>-</v>
      </c>
      <c r="Y9" s="173" t="str">
        <f t="shared" si="0"/>
        <v>-</v>
      </c>
      <c r="Z9" s="173" t="str">
        <f t="shared" si="0"/>
        <v>-</v>
      </c>
      <c r="AA9" s="173" t="str">
        <f t="shared" si="0"/>
        <v>-</v>
      </c>
      <c r="AB9" s="173" t="str">
        <f t="shared" si="0"/>
        <v>-</v>
      </c>
      <c r="AC9" s="173" t="str">
        <f t="shared" si="0"/>
        <v>-</v>
      </c>
      <c r="AD9" s="173" t="str">
        <f t="shared" si="0"/>
        <v>-</v>
      </c>
      <c r="AE9" s="173" t="str">
        <f t="shared" si="0"/>
        <v>-</v>
      </c>
      <c r="AF9" s="173" t="str">
        <f t="shared" si="0"/>
        <v>-</v>
      </c>
      <c r="AG9" s="173" t="str">
        <f t="shared" si="0"/>
        <v>-</v>
      </c>
      <c r="AH9" s="173" t="str">
        <f t="shared" si="0"/>
        <v>-</v>
      </c>
      <c r="AI9" s="173" t="str">
        <f t="shared" ca="1" si="0"/>
        <v>-</v>
      </c>
      <c r="AJ9" s="173" t="str">
        <f t="shared" si="0"/>
        <v>-</v>
      </c>
      <c r="AK9" s="173" t="str">
        <f t="shared" si="0"/>
        <v>-</v>
      </c>
      <c r="AL9" s="173" t="str">
        <f t="shared" si="0"/>
        <v>-</v>
      </c>
      <c r="AM9" s="173" t="str">
        <f t="shared" si="0"/>
        <v>-</v>
      </c>
      <c r="AN9" s="173" t="str">
        <f t="shared" si="0"/>
        <v>-</v>
      </c>
      <c r="AO9" s="173" t="str">
        <f t="shared" si="0"/>
        <v>-</v>
      </c>
      <c r="AP9" s="173" t="str">
        <f t="shared" si="0"/>
        <v>-</v>
      </c>
      <c r="AQ9" s="173" t="str">
        <f t="shared" si="0"/>
        <v>-</v>
      </c>
      <c r="AR9" s="173" t="str">
        <f t="shared" si="0"/>
        <v>-</v>
      </c>
      <c r="AS9" s="173" t="str">
        <f t="shared" si="0"/>
        <v>-</v>
      </c>
      <c r="AT9" s="173" t="str">
        <f t="shared" si="0"/>
        <v>-</v>
      </c>
      <c r="AU9" s="173" t="str">
        <f t="shared" si="0"/>
        <v>-</v>
      </c>
    </row>
    <row r="12" spans="1:47" ht="19.5">
      <c r="A12" s="11" t="str">
        <f ca="1">SUBSTITUTE(VLOOKUP(RIGHT(CELL("filename",A1),LEN(CELL("filename",A1))-FIND("]",CELL("filename",A1))),'N0.1_Contents'!$A$11:$B$87,2,FALSE), LEFT(VLOOKUP(RIGHT(CELL("filename",A1),LEN(CELL("filename",A1))-FIND("]",CELL("filename",A1))),'N0.1_Contents'!$A$11:$B$87,2,FALSE),FIND(" ",VLOOKUP(RIGHT(CELL("filename",A1),LEN(CELL("filename",A1))-FIND("]",CELL("filename",A1))),'N0.1_Contents'!$A$11:$B$87,2,FALSE))),"")</f>
        <v>No entry required</v>
      </c>
      <c r="B12" s="11"/>
      <c r="D12"/>
      <c r="F12" s="11" t="s">
        <v>0</v>
      </c>
      <c r="S12" s="11" t="s">
        <v>2</v>
      </c>
      <c r="W12" s="190" t="s">
        <v>331</v>
      </c>
      <c r="X12" s="189" t="str">
        <f ca="1">VLOOKUP(A12, 'N0.6_Lookup_References'!A14:B50, 2, FALSE)</f>
        <v>-</v>
      </c>
      <c r="AI12" s="11"/>
    </row>
    <row r="13" spans="1:47" ht="15">
      <c r="C13" s="12"/>
      <c r="D13"/>
      <c r="S13" s="124" t="s">
        <v>152</v>
      </c>
      <c r="V13" s="124" t="s">
        <v>150</v>
      </c>
      <c r="AI13" s="124" t="s">
        <v>151</v>
      </c>
    </row>
    <row r="14" spans="1:47" s="112" customFormat="1" ht="13.9" customHeight="1" thickBot="1">
      <c r="A14" s="297" t="s">
        <v>24</v>
      </c>
      <c r="B14" s="299" t="s">
        <v>384</v>
      </c>
      <c r="C14" s="111"/>
      <c r="D14" s="104"/>
      <c r="E14" s="101"/>
      <c r="F14" s="110" t="s">
        <v>53</v>
      </c>
      <c r="G14" s="109" t="s">
        <v>14</v>
      </c>
      <c r="H14" s="21" t="s">
        <v>15</v>
      </c>
      <c r="I14" s="22" t="s">
        <v>16</v>
      </c>
      <c r="J14" s="23" t="s">
        <v>17</v>
      </c>
      <c r="K14" s="24" t="s">
        <v>18</v>
      </c>
      <c r="L14" s="25" t="s">
        <v>19</v>
      </c>
      <c r="M14" s="26" t="s">
        <v>20</v>
      </c>
      <c r="N14" s="29" t="s">
        <v>21</v>
      </c>
      <c r="O14" s="27" t="s">
        <v>22</v>
      </c>
      <c r="P14" s="31" t="s">
        <v>23</v>
      </c>
      <c r="Q14" s="108" t="s">
        <v>29</v>
      </c>
      <c r="R14" s="101"/>
      <c r="S14" s="110" t="s">
        <v>53</v>
      </c>
      <c r="T14" s="110" t="s">
        <v>94</v>
      </c>
      <c r="U14" s="101"/>
      <c r="V14" s="110" t="s">
        <v>53</v>
      </c>
      <c r="W14" s="109" t="s">
        <v>14</v>
      </c>
      <c r="X14" s="21" t="s">
        <v>15</v>
      </c>
      <c r="Y14" s="22" t="s">
        <v>16</v>
      </c>
      <c r="Z14" s="23" t="s">
        <v>17</v>
      </c>
      <c r="AA14" s="24" t="s">
        <v>18</v>
      </c>
      <c r="AB14" s="25" t="s">
        <v>19</v>
      </c>
      <c r="AC14" s="26" t="s">
        <v>20</v>
      </c>
      <c r="AD14" s="29" t="s">
        <v>21</v>
      </c>
      <c r="AE14" s="27" t="s">
        <v>22</v>
      </c>
      <c r="AF14" s="31" t="s">
        <v>23</v>
      </c>
      <c r="AG14" s="108" t="s">
        <v>29</v>
      </c>
      <c r="AH14" s="101"/>
      <c r="AI14" s="110" t="s">
        <v>53</v>
      </c>
      <c r="AJ14" s="109" t="s">
        <v>5</v>
      </c>
      <c r="AK14" s="21" t="s">
        <v>6</v>
      </c>
      <c r="AL14" s="22" t="s">
        <v>7</v>
      </c>
      <c r="AM14" s="23" t="s">
        <v>8</v>
      </c>
      <c r="AN14" s="24" t="s">
        <v>9</v>
      </c>
      <c r="AO14" s="25" t="s">
        <v>116</v>
      </c>
      <c r="AP14" s="26" t="s">
        <v>117</v>
      </c>
      <c r="AQ14" s="29" t="s">
        <v>118</v>
      </c>
      <c r="AR14" s="27" t="s">
        <v>119</v>
      </c>
      <c r="AS14" s="31" t="s">
        <v>120</v>
      </c>
      <c r="AT14" s="108" t="s">
        <v>29</v>
      </c>
      <c r="AU14" s="108" t="s">
        <v>47</v>
      </c>
    </row>
    <row r="15" spans="1:47" s="112" customFormat="1" ht="14.25" customHeight="1">
      <c r="A15" s="298"/>
      <c r="B15" s="300"/>
      <c r="C15" s="107" t="s">
        <v>383</v>
      </c>
      <c r="D15" s="104"/>
      <c r="E15" s="101"/>
      <c r="F15" s="103" t="s">
        <v>205</v>
      </c>
      <c r="G15" s="34"/>
      <c r="H15" s="34"/>
      <c r="I15" s="34"/>
      <c r="J15" s="34"/>
      <c r="K15" s="34"/>
      <c r="L15" s="34"/>
      <c r="M15" s="34"/>
      <c r="N15" s="34"/>
      <c r="O15" s="34"/>
      <c r="P15" s="34"/>
      <c r="Q15" s="35">
        <f t="shared" ref="Q15:Q34" si="1">SUM(G15:P15)</f>
        <v>0</v>
      </c>
      <c r="R15" s="101"/>
      <c r="S15" s="103"/>
      <c r="T15" s="34"/>
      <c r="U15" s="101"/>
      <c r="V15" s="103"/>
      <c r="W15" s="34"/>
      <c r="X15" s="34"/>
      <c r="Y15" s="34"/>
      <c r="Z15" s="34"/>
      <c r="AA15" s="34"/>
      <c r="AB15" s="34"/>
      <c r="AC15" s="34"/>
      <c r="AD15" s="34"/>
      <c r="AE15" s="34"/>
      <c r="AF15" s="34"/>
      <c r="AG15" s="35">
        <f t="shared" ref="AG15:AG33" si="2">SUM(W15:AF15)</f>
        <v>0</v>
      </c>
      <c r="AH15" s="101"/>
      <c r="AI15" s="103"/>
      <c r="AJ15" s="34"/>
      <c r="AK15" s="34"/>
      <c r="AL15" s="34"/>
      <c r="AM15" s="34"/>
      <c r="AN15" s="34"/>
      <c r="AO15" s="34"/>
      <c r="AP15" s="34"/>
      <c r="AQ15" s="34"/>
      <c r="AR15" s="34"/>
      <c r="AS15" s="34"/>
      <c r="AT15" s="35">
        <f t="shared" ref="AT15:AT33" si="3">SUM(AJ15:AS15)</f>
        <v>0</v>
      </c>
      <c r="AU15" s="103"/>
    </row>
    <row r="16" spans="1:47" s="112" customFormat="1" ht="14.25">
      <c r="A16" s="298"/>
      <c r="B16" s="300"/>
      <c r="C16" s="105" t="s">
        <v>554</v>
      </c>
      <c r="D16" s="104"/>
      <c r="E16" s="101"/>
      <c r="F16" s="103" t="s">
        <v>105</v>
      </c>
      <c r="G16" s="150"/>
      <c r="H16" s="151"/>
      <c r="I16" s="151"/>
      <c r="J16" s="151"/>
      <c r="K16" s="151"/>
      <c r="L16" s="151"/>
      <c r="M16" s="151"/>
      <c r="N16" s="151"/>
      <c r="O16" s="151"/>
      <c r="P16" s="151"/>
      <c r="Q16" s="35">
        <f t="shared" si="1"/>
        <v>0</v>
      </c>
      <c r="R16" s="101"/>
      <c r="S16" s="103" t="str">
        <f ca="1">$X$12</f>
        <v>-</v>
      </c>
      <c r="T16" s="34"/>
      <c r="U16" s="101"/>
      <c r="V16" s="103" t="str">
        <f ca="1">$X$12</f>
        <v>-</v>
      </c>
      <c r="W16" s="150"/>
      <c r="X16" s="151"/>
      <c r="Y16" s="151"/>
      <c r="Z16" s="151"/>
      <c r="AA16" s="151"/>
      <c r="AB16" s="151"/>
      <c r="AC16" s="151"/>
      <c r="AD16" s="151"/>
      <c r="AE16" s="151"/>
      <c r="AF16" s="151"/>
      <c r="AG16" s="35">
        <f t="shared" si="2"/>
        <v>0</v>
      </c>
      <c r="AH16" s="101"/>
      <c r="AI16" s="103" t="str">
        <f ca="1">$X$12</f>
        <v>-</v>
      </c>
      <c r="AJ16" s="150"/>
      <c r="AK16" s="151"/>
      <c r="AL16" s="151"/>
      <c r="AM16" s="151"/>
      <c r="AN16" s="151"/>
      <c r="AO16" s="151"/>
      <c r="AP16" s="151"/>
      <c r="AQ16" s="151"/>
      <c r="AR16" s="151"/>
      <c r="AS16" s="151"/>
      <c r="AT16" s="35">
        <f t="shared" si="3"/>
        <v>0</v>
      </c>
      <c r="AU16" s="103" t="str">
        <f>IF(ABS(AG16-AT16)&lt;0.01,"OK","Error")</f>
        <v>OK</v>
      </c>
    </row>
    <row r="17" spans="1:47" s="112" customFormat="1" ht="14.25">
      <c r="A17" s="298"/>
      <c r="B17" s="300"/>
      <c r="C17" s="302" t="s">
        <v>115</v>
      </c>
      <c r="D17" s="104" t="s">
        <v>206</v>
      </c>
      <c r="E17" s="101"/>
      <c r="F17" s="103" t="s">
        <v>105</v>
      </c>
      <c r="G17" s="150"/>
      <c r="H17" s="151"/>
      <c r="I17" s="151"/>
      <c r="J17" s="151"/>
      <c r="K17" s="151"/>
      <c r="L17" s="151"/>
      <c r="M17" s="151"/>
      <c r="N17" s="151"/>
      <c r="O17" s="151"/>
      <c r="P17" s="151"/>
      <c r="Q17" s="35">
        <f t="shared" si="1"/>
        <v>0</v>
      </c>
      <c r="R17" s="101"/>
      <c r="S17" s="103" t="str">
        <f t="shared" ref="S17:S34" ca="1" si="4">$X$12</f>
        <v>-</v>
      </c>
      <c r="T17" s="106"/>
      <c r="U17" s="101"/>
      <c r="V17" s="103" t="str">
        <f t="shared" ref="V17:V34" ca="1" si="5">$X$12</f>
        <v>-</v>
      </c>
      <c r="W17" s="150"/>
      <c r="X17" s="151"/>
      <c r="Y17" s="151"/>
      <c r="Z17" s="151"/>
      <c r="AA17" s="151"/>
      <c r="AB17" s="151"/>
      <c r="AC17" s="151"/>
      <c r="AD17" s="151"/>
      <c r="AE17" s="151"/>
      <c r="AF17" s="151"/>
      <c r="AG17" s="35">
        <f t="shared" si="2"/>
        <v>0</v>
      </c>
      <c r="AH17" s="101"/>
      <c r="AI17" s="103" t="str">
        <f t="shared" ref="AI17:AI34" ca="1" si="6">$X$12</f>
        <v>-</v>
      </c>
      <c r="AJ17" s="150"/>
      <c r="AK17" s="151"/>
      <c r="AL17" s="151"/>
      <c r="AM17" s="151"/>
      <c r="AN17" s="151"/>
      <c r="AO17" s="151"/>
      <c r="AP17" s="151"/>
      <c r="AQ17" s="151"/>
      <c r="AR17" s="151"/>
      <c r="AS17" s="151"/>
      <c r="AT17" s="35">
        <f t="shared" si="3"/>
        <v>0</v>
      </c>
      <c r="AU17" s="103" t="str">
        <f t="shared" ref="AU17:AU34" si="7">IF(ABS(AG17-AT17)&lt;0.01,"OK","Error")</f>
        <v>OK</v>
      </c>
    </row>
    <row r="18" spans="1:47" s="112" customFormat="1" ht="14.25">
      <c r="A18" s="298"/>
      <c r="B18" s="300"/>
      <c r="C18" s="302"/>
      <c r="D18" s="104" t="s">
        <v>207</v>
      </c>
      <c r="E18" s="101"/>
      <c r="F18" s="103" t="s">
        <v>105</v>
      </c>
      <c r="G18" s="150"/>
      <c r="H18" s="151"/>
      <c r="I18" s="151"/>
      <c r="J18" s="151"/>
      <c r="K18" s="151"/>
      <c r="L18" s="151"/>
      <c r="M18" s="151"/>
      <c r="N18" s="151"/>
      <c r="O18" s="151"/>
      <c r="P18" s="151"/>
      <c r="Q18" s="35">
        <f t="shared" si="1"/>
        <v>0</v>
      </c>
      <c r="R18" s="101"/>
      <c r="S18" s="103" t="str">
        <f t="shared" ca="1" si="4"/>
        <v>-</v>
      </c>
      <c r="T18" s="106"/>
      <c r="U18" s="101"/>
      <c r="V18" s="103" t="str">
        <f t="shared" ca="1" si="5"/>
        <v>-</v>
      </c>
      <c r="W18" s="150"/>
      <c r="X18" s="151"/>
      <c r="Y18" s="151"/>
      <c r="Z18" s="151"/>
      <c r="AA18" s="151"/>
      <c r="AB18" s="151"/>
      <c r="AC18" s="151"/>
      <c r="AD18" s="151"/>
      <c r="AE18" s="151"/>
      <c r="AF18" s="151"/>
      <c r="AG18" s="35">
        <f t="shared" si="2"/>
        <v>0</v>
      </c>
      <c r="AH18" s="101"/>
      <c r="AI18" s="103" t="str">
        <f t="shared" ca="1" si="6"/>
        <v>-</v>
      </c>
      <c r="AJ18" s="150"/>
      <c r="AK18" s="151"/>
      <c r="AL18" s="151"/>
      <c r="AM18" s="151"/>
      <c r="AN18" s="151"/>
      <c r="AO18" s="151"/>
      <c r="AP18" s="151"/>
      <c r="AQ18" s="151"/>
      <c r="AR18" s="151"/>
      <c r="AS18" s="151"/>
      <c r="AT18" s="35">
        <f t="shared" si="3"/>
        <v>0</v>
      </c>
      <c r="AU18" s="103" t="str">
        <f t="shared" si="7"/>
        <v>OK</v>
      </c>
    </row>
    <row r="19" spans="1:47" s="112" customFormat="1" ht="14.25">
      <c r="A19" s="298"/>
      <c r="B19" s="300"/>
      <c r="C19" s="302"/>
      <c r="D19" s="104" t="s">
        <v>3</v>
      </c>
      <c r="E19" s="101"/>
      <c r="F19" s="103" t="s">
        <v>105</v>
      </c>
      <c r="G19" s="150"/>
      <c r="H19" s="151"/>
      <c r="I19" s="151"/>
      <c r="J19" s="151"/>
      <c r="K19" s="151"/>
      <c r="L19" s="151"/>
      <c r="M19" s="151"/>
      <c r="N19" s="151"/>
      <c r="O19" s="151"/>
      <c r="P19" s="151"/>
      <c r="Q19" s="35">
        <f t="shared" si="1"/>
        <v>0</v>
      </c>
      <c r="R19" s="101"/>
      <c r="S19" s="103" t="str">
        <f t="shared" ca="1" si="4"/>
        <v>-</v>
      </c>
      <c r="T19" s="34"/>
      <c r="U19" s="101"/>
      <c r="V19" s="103" t="str">
        <f t="shared" ca="1" si="5"/>
        <v>-</v>
      </c>
      <c r="W19" s="150"/>
      <c r="X19" s="151"/>
      <c r="Y19" s="151"/>
      <c r="Z19" s="151"/>
      <c r="AA19" s="151"/>
      <c r="AB19" s="151"/>
      <c r="AC19" s="151"/>
      <c r="AD19" s="151"/>
      <c r="AE19" s="151"/>
      <c r="AF19" s="151"/>
      <c r="AG19" s="35">
        <f t="shared" si="2"/>
        <v>0</v>
      </c>
      <c r="AH19" s="101"/>
      <c r="AI19" s="103" t="str">
        <f t="shared" ca="1" si="6"/>
        <v>-</v>
      </c>
      <c r="AJ19" s="150"/>
      <c r="AK19" s="151"/>
      <c r="AL19" s="151"/>
      <c r="AM19" s="151"/>
      <c r="AN19" s="151"/>
      <c r="AO19" s="151"/>
      <c r="AP19" s="151"/>
      <c r="AQ19" s="151"/>
      <c r="AR19" s="151"/>
      <c r="AS19" s="151"/>
      <c r="AT19" s="35">
        <f t="shared" si="3"/>
        <v>0</v>
      </c>
      <c r="AU19" s="103" t="str">
        <f t="shared" si="7"/>
        <v>OK</v>
      </c>
    </row>
    <row r="20" spans="1:47" s="112" customFormat="1" ht="14.25">
      <c r="A20" s="298"/>
      <c r="B20" s="300"/>
      <c r="C20" s="302"/>
      <c r="D20" s="104" t="s">
        <v>114</v>
      </c>
      <c r="E20" s="101"/>
      <c r="F20" s="103" t="s">
        <v>105</v>
      </c>
      <c r="G20" s="150"/>
      <c r="H20" s="151"/>
      <c r="I20" s="151"/>
      <c r="J20" s="151"/>
      <c r="K20" s="151"/>
      <c r="L20" s="151"/>
      <c r="M20" s="151"/>
      <c r="N20" s="151"/>
      <c r="O20" s="151"/>
      <c r="P20" s="151"/>
      <c r="Q20" s="35">
        <f t="shared" si="1"/>
        <v>0</v>
      </c>
      <c r="R20" s="101"/>
      <c r="S20" s="103" t="str">
        <f t="shared" ca="1" si="4"/>
        <v>-</v>
      </c>
      <c r="T20" s="106"/>
      <c r="U20" s="101"/>
      <c r="V20" s="103" t="str">
        <f t="shared" ca="1" si="5"/>
        <v>-</v>
      </c>
      <c r="W20" s="150"/>
      <c r="X20" s="151"/>
      <c r="Y20" s="151"/>
      <c r="Z20" s="151"/>
      <c r="AA20" s="151"/>
      <c r="AB20" s="151"/>
      <c r="AC20" s="151"/>
      <c r="AD20" s="151"/>
      <c r="AE20" s="151"/>
      <c r="AF20" s="151"/>
      <c r="AG20" s="35">
        <f t="shared" si="2"/>
        <v>0</v>
      </c>
      <c r="AH20" s="101"/>
      <c r="AI20" s="103" t="str">
        <f t="shared" ca="1" si="6"/>
        <v>-</v>
      </c>
      <c r="AJ20" s="150"/>
      <c r="AK20" s="151"/>
      <c r="AL20" s="151"/>
      <c r="AM20" s="151"/>
      <c r="AN20" s="151"/>
      <c r="AO20" s="151"/>
      <c r="AP20" s="151"/>
      <c r="AQ20" s="151"/>
      <c r="AR20" s="151"/>
      <c r="AS20" s="151"/>
      <c r="AT20" s="35">
        <f t="shared" si="3"/>
        <v>0</v>
      </c>
      <c r="AU20" s="103" t="str">
        <f t="shared" si="7"/>
        <v>OK</v>
      </c>
    </row>
    <row r="21" spans="1:47" s="112" customFormat="1" ht="14.25">
      <c r="A21" s="298"/>
      <c r="B21" s="300"/>
      <c r="C21" s="302"/>
      <c r="D21" s="104" t="s">
        <v>104</v>
      </c>
      <c r="E21" s="101"/>
      <c r="F21" s="103" t="s">
        <v>105</v>
      </c>
      <c r="G21" s="34"/>
      <c r="H21" s="34"/>
      <c r="I21" s="34"/>
      <c r="J21" s="34"/>
      <c r="K21" s="34"/>
      <c r="L21" s="34"/>
      <c r="M21" s="34"/>
      <c r="N21" s="34"/>
      <c r="O21" s="34"/>
      <c r="P21" s="34"/>
      <c r="Q21" s="35">
        <f t="shared" si="1"/>
        <v>0</v>
      </c>
      <c r="R21" s="101"/>
      <c r="S21" s="103" t="str">
        <f t="shared" ca="1" si="4"/>
        <v>-</v>
      </c>
      <c r="T21" s="34"/>
      <c r="U21" s="101"/>
      <c r="V21" s="103" t="str">
        <f t="shared" ca="1" si="5"/>
        <v>-</v>
      </c>
      <c r="W21" s="34"/>
      <c r="X21" s="34"/>
      <c r="Y21" s="34"/>
      <c r="Z21" s="34"/>
      <c r="AA21" s="34"/>
      <c r="AB21" s="34"/>
      <c r="AC21" s="34"/>
      <c r="AD21" s="34"/>
      <c r="AE21" s="34"/>
      <c r="AF21" s="34"/>
      <c r="AG21" s="35">
        <f t="shared" si="2"/>
        <v>0</v>
      </c>
      <c r="AH21" s="101"/>
      <c r="AI21" s="103" t="str">
        <f t="shared" ca="1" si="6"/>
        <v>-</v>
      </c>
      <c r="AJ21" s="34"/>
      <c r="AK21" s="34"/>
      <c r="AL21" s="34"/>
      <c r="AM21" s="34"/>
      <c r="AN21" s="34"/>
      <c r="AO21" s="34"/>
      <c r="AP21" s="34"/>
      <c r="AQ21" s="34"/>
      <c r="AR21" s="34"/>
      <c r="AS21" s="34"/>
      <c r="AT21" s="35">
        <f t="shared" si="3"/>
        <v>0</v>
      </c>
      <c r="AU21" s="103" t="str">
        <f t="shared" si="7"/>
        <v>OK</v>
      </c>
    </row>
    <row r="22" spans="1:47" s="112" customFormat="1" ht="14.25">
      <c r="A22" s="298"/>
      <c r="B22" s="300"/>
      <c r="C22" s="302"/>
      <c r="D22" s="104" t="s">
        <v>113</v>
      </c>
      <c r="E22" s="101"/>
      <c r="F22" s="103" t="s">
        <v>105</v>
      </c>
      <c r="G22" s="150"/>
      <c r="H22" s="151"/>
      <c r="I22" s="151"/>
      <c r="J22" s="151"/>
      <c r="K22" s="151"/>
      <c r="L22" s="151"/>
      <c r="M22" s="151"/>
      <c r="N22" s="151"/>
      <c r="O22" s="151"/>
      <c r="P22" s="151"/>
      <c r="Q22" s="35">
        <f t="shared" si="1"/>
        <v>0</v>
      </c>
      <c r="R22" s="101"/>
      <c r="S22" s="103" t="str">
        <f t="shared" ca="1" si="4"/>
        <v>-</v>
      </c>
      <c r="T22" s="106"/>
      <c r="U22" s="101"/>
      <c r="V22" s="103" t="str">
        <f t="shared" ca="1" si="5"/>
        <v>-</v>
      </c>
      <c r="W22" s="150"/>
      <c r="X22" s="151"/>
      <c r="Y22" s="151"/>
      <c r="Z22" s="151"/>
      <c r="AA22" s="151"/>
      <c r="AB22" s="151"/>
      <c r="AC22" s="151"/>
      <c r="AD22" s="151"/>
      <c r="AE22" s="151"/>
      <c r="AF22" s="151"/>
      <c r="AG22" s="35">
        <f t="shared" si="2"/>
        <v>0</v>
      </c>
      <c r="AH22" s="101"/>
      <c r="AI22" s="103" t="str">
        <f t="shared" ca="1" si="6"/>
        <v>-</v>
      </c>
      <c r="AJ22" s="150"/>
      <c r="AK22" s="151"/>
      <c r="AL22" s="151"/>
      <c r="AM22" s="151"/>
      <c r="AN22" s="151"/>
      <c r="AO22" s="151"/>
      <c r="AP22" s="151"/>
      <c r="AQ22" s="151"/>
      <c r="AR22" s="151"/>
      <c r="AS22" s="151"/>
      <c r="AT22" s="35">
        <f t="shared" si="3"/>
        <v>0</v>
      </c>
      <c r="AU22" s="103" t="str">
        <f t="shared" si="7"/>
        <v>OK</v>
      </c>
    </row>
    <row r="23" spans="1:47" s="112" customFormat="1" ht="14.25">
      <c r="A23" s="298"/>
      <c r="B23" s="300"/>
      <c r="C23" s="302"/>
      <c r="D23" s="104" t="s">
        <v>389</v>
      </c>
      <c r="E23" s="101"/>
      <c r="F23" s="103" t="s">
        <v>105</v>
      </c>
      <c r="G23" s="150"/>
      <c r="H23" s="151"/>
      <c r="I23" s="151"/>
      <c r="J23" s="151"/>
      <c r="K23" s="151"/>
      <c r="L23" s="151"/>
      <c r="M23" s="151"/>
      <c r="N23" s="151"/>
      <c r="O23" s="151"/>
      <c r="P23" s="151"/>
      <c r="Q23" s="35">
        <f t="shared" si="1"/>
        <v>0</v>
      </c>
      <c r="R23" s="101"/>
      <c r="S23" s="103" t="str">
        <f t="shared" ca="1" si="4"/>
        <v>-</v>
      </c>
      <c r="T23" s="106"/>
      <c r="U23" s="101"/>
      <c r="V23" s="103" t="str">
        <f t="shared" ca="1" si="5"/>
        <v>-</v>
      </c>
      <c r="W23" s="150"/>
      <c r="X23" s="151"/>
      <c r="Y23" s="151"/>
      <c r="Z23" s="151"/>
      <c r="AA23" s="151"/>
      <c r="AB23" s="151"/>
      <c r="AC23" s="151"/>
      <c r="AD23" s="151"/>
      <c r="AE23" s="151"/>
      <c r="AF23" s="151"/>
      <c r="AG23" s="35">
        <f t="shared" si="2"/>
        <v>0</v>
      </c>
      <c r="AH23" s="101"/>
      <c r="AI23" s="103" t="str">
        <f t="shared" ca="1" si="6"/>
        <v>-</v>
      </c>
      <c r="AJ23" s="150"/>
      <c r="AK23" s="151"/>
      <c r="AL23" s="151"/>
      <c r="AM23" s="151"/>
      <c r="AN23" s="151"/>
      <c r="AO23" s="151"/>
      <c r="AP23" s="151"/>
      <c r="AQ23" s="151"/>
      <c r="AR23" s="151"/>
      <c r="AS23" s="151"/>
      <c r="AT23" s="35">
        <f t="shared" si="3"/>
        <v>0</v>
      </c>
      <c r="AU23" s="103" t="str">
        <f t="shared" si="7"/>
        <v>OK</v>
      </c>
    </row>
    <row r="24" spans="1:47" s="112" customFormat="1" ht="14.25">
      <c r="A24" s="298"/>
      <c r="B24" s="300"/>
      <c r="C24" s="302"/>
      <c r="D24" s="104" t="s">
        <v>112</v>
      </c>
      <c r="E24" s="101"/>
      <c r="F24" s="103" t="s">
        <v>105</v>
      </c>
      <c r="G24" s="150"/>
      <c r="H24" s="151"/>
      <c r="I24" s="151"/>
      <c r="J24" s="151"/>
      <c r="K24" s="151"/>
      <c r="L24" s="151"/>
      <c r="M24" s="151"/>
      <c r="N24" s="151"/>
      <c r="O24" s="151"/>
      <c r="P24" s="151"/>
      <c r="Q24" s="35">
        <f t="shared" si="1"/>
        <v>0</v>
      </c>
      <c r="R24" s="101"/>
      <c r="S24" s="103" t="str">
        <f t="shared" ca="1" si="4"/>
        <v>-</v>
      </c>
      <c r="T24" s="106"/>
      <c r="U24" s="101"/>
      <c r="V24" s="103" t="str">
        <f t="shared" ca="1" si="5"/>
        <v>-</v>
      </c>
      <c r="W24" s="150"/>
      <c r="X24" s="151"/>
      <c r="Y24" s="151"/>
      <c r="Z24" s="151"/>
      <c r="AA24" s="151"/>
      <c r="AB24" s="151"/>
      <c r="AC24" s="151"/>
      <c r="AD24" s="151"/>
      <c r="AE24" s="151"/>
      <c r="AF24" s="151"/>
      <c r="AG24" s="35">
        <f t="shared" si="2"/>
        <v>0</v>
      </c>
      <c r="AH24" s="101"/>
      <c r="AI24" s="103" t="str">
        <f t="shared" ca="1" si="6"/>
        <v>-</v>
      </c>
      <c r="AJ24" s="150"/>
      <c r="AK24" s="151"/>
      <c r="AL24" s="151"/>
      <c r="AM24" s="151"/>
      <c r="AN24" s="151"/>
      <c r="AO24" s="151"/>
      <c r="AP24" s="151"/>
      <c r="AQ24" s="151"/>
      <c r="AR24" s="151"/>
      <c r="AS24" s="151"/>
      <c r="AT24" s="35">
        <f t="shared" si="3"/>
        <v>0</v>
      </c>
      <c r="AU24" s="103" t="str">
        <f t="shared" si="7"/>
        <v>OK</v>
      </c>
    </row>
    <row r="25" spans="1:47" s="112" customFormat="1" ht="14.25">
      <c r="A25" s="298"/>
      <c r="B25" s="300"/>
      <c r="C25" s="302"/>
      <c r="D25" s="104" t="s">
        <v>111</v>
      </c>
      <c r="E25" s="101"/>
      <c r="F25" s="103" t="s">
        <v>105</v>
      </c>
      <c r="G25" s="150"/>
      <c r="H25" s="151"/>
      <c r="I25" s="151"/>
      <c r="J25" s="151"/>
      <c r="K25" s="151"/>
      <c r="L25" s="151"/>
      <c r="M25" s="151"/>
      <c r="N25" s="151"/>
      <c r="O25" s="151"/>
      <c r="P25" s="151"/>
      <c r="Q25" s="35">
        <f t="shared" si="1"/>
        <v>0</v>
      </c>
      <c r="R25" s="101"/>
      <c r="S25" s="103" t="str">
        <f t="shared" ca="1" si="4"/>
        <v>-</v>
      </c>
      <c r="T25" s="106"/>
      <c r="U25" s="101"/>
      <c r="V25" s="103" t="str">
        <f t="shared" ca="1" si="5"/>
        <v>-</v>
      </c>
      <c r="W25" s="150"/>
      <c r="X25" s="151"/>
      <c r="Y25" s="151"/>
      <c r="Z25" s="151"/>
      <c r="AA25" s="151"/>
      <c r="AB25" s="151"/>
      <c r="AC25" s="151"/>
      <c r="AD25" s="151"/>
      <c r="AE25" s="151"/>
      <c r="AF25" s="151"/>
      <c r="AG25" s="35">
        <f t="shared" si="2"/>
        <v>0</v>
      </c>
      <c r="AH25" s="101"/>
      <c r="AI25" s="103" t="str">
        <f t="shared" ca="1" si="6"/>
        <v>-</v>
      </c>
      <c r="AJ25" s="150"/>
      <c r="AK25" s="151"/>
      <c r="AL25" s="151"/>
      <c r="AM25" s="151"/>
      <c r="AN25" s="151"/>
      <c r="AO25" s="151"/>
      <c r="AP25" s="151"/>
      <c r="AQ25" s="151"/>
      <c r="AR25" s="151"/>
      <c r="AS25" s="151"/>
      <c r="AT25" s="35">
        <f t="shared" si="3"/>
        <v>0</v>
      </c>
      <c r="AU25" s="103" t="str">
        <f t="shared" si="7"/>
        <v>OK</v>
      </c>
    </row>
    <row r="26" spans="1:47" s="112" customFormat="1" ht="14.25">
      <c r="A26" s="298"/>
      <c r="B26" s="300"/>
      <c r="C26" s="302"/>
      <c r="D26" s="104" t="s">
        <v>390</v>
      </c>
      <c r="E26" s="101"/>
      <c r="F26" s="203" t="s">
        <v>105</v>
      </c>
      <c r="G26" s="150"/>
      <c r="H26" s="151"/>
      <c r="I26" s="151"/>
      <c r="J26" s="151"/>
      <c r="K26" s="151"/>
      <c r="L26" s="151"/>
      <c r="M26" s="151"/>
      <c r="N26" s="151"/>
      <c r="O26" s="151"/>
      <c r="P26" s="151"/>
      <c r="Q26" s="35">
        <f t="shared" si="1"/>
        <v>0</v>
      </c>
      <c r="R26" s="101"/>
      <c r="S26" s="103" t="str">
        <f t="shared" ca="1" si="4"/>
        <v>-</v>
      </c>
      <c r="T26" s="106"/>
      <c r="U26" s="101"/>
      <c r="V26" s="103" t="str">
        <f t="shared" ca="1" si="5"/>
        <v>-</v>
      </c>
      <c r="W26" s="150"/>
      <c r="X26" s="151"/>
      <c r="Y26" s="151"/>
      <c r="Z26" s="151"/>
      <c r="AA26" s="151"/>
      <c r="AB26" s="151"/>
      <c r="AC26" s="151"/>
      <c r="AD26" s="151"/>
      <c r="AE26" s="151"/>
      <c r="AF26" s="151"/>
      <c r="AG26" s="35">
        <f t="shared" si="2"/>
        <v>0</v>
      </c>
      <c r="AH26" s="101"/>
      <c r="AI26" s="103" t="str">
        <f t="shared" ca="1" si="6"/>
        <v>-</v>
      </c>
      <c r="AJ26" s="150"/>
      <c r="AK26" s="151"/>
      <c r="AL26" s="151"/>
      <c r="AM26" s="151"/>
      <c r="AN26" s="151"/>
      <c r="AO26" s="151"/>
      <c r="AP26" s="151"/>
      <c r="AQ26" s="151"/>
      <c r="AR26" s="151"/>
      <c r="AS26" s="151"/>
      <c r="AT26" s="35">
        <f t="shared" si="3"/>
        <v>0</v>
      </c>
      <c r="AU26" s="103" t="str">
        <f t="shared" si="7"/>
        <v>OK</v>
      </c>
    </row>
    <row r="27" spans="1:47" s="112" customFormat="1" ht="14.25">
      <c r="A27" s="298"/>
      <c r="B27" s="300"/>
      <c r="C27" s="302"/>
      <c r="D27" s="104" t="s">
        <v>110</v>
      </c>
      <c r="E27" s="101"/>
      <c r="F27" s="103" t="s">
        <v>105</v>
      </c>
      <c r="G27" s="150"/>
      <c r="H27" s="151"/>
      <c r="I27" s="151"/>
      <c r="J27" s="151"/>
      <c r="K27" s="151"/>
      <c r="L27" s="151"/>
      <c r="M27" s="151"/>
      <c r="N27" s="151"/>
      <c r="O27" s="151"/>
      <c r="P27" s="151"/>
      <c r="Q27" s="35">
        <f t="shared" si="1"/>
        <v>0</v>
      </c>
      <c r="R27" s="101"/>
      <c r="S27" s="103" t="str">
        <f t="shared" ca="1" si="4"/>
        <v>-</v>
      </c>
      <c r="T27" s="106"/>
      <c r="U27" s="101"/>
      <c r="V27" s="103" t="str">
        <f t="shared" ca="1" si="5"/>
        <v>-</v>
      </c>
      <c r="W27" s="150"/>
      <c r="X27" s="151"/>
      <c r="Y27" s="151"/>
      <c r="Z27" s="151"/>
      <c r="AA27" s="151"/>
      <c r="AB27" s="151"/>
      <c r="AC27" s="151"/>
      <c r="AD27" s="151"/>
      <c r="AE27" s="151"/>
      <c r="AF27" s="151"/>
      <c r="AG27" s="35">
        <f t="shared" si="2"/>
        <v>0</v>
      </c>
      <c r="AH27" s="101"/>
      <c r="AI27" s="103" t="str">
        <f t="shared" ca="1" si="6"/>
        <v>-</v>
      </c>
      <c r="AJ27" s="150"/>
      <c r="AK27" s="151"/>
      <c r="AL27" s="151"/>
      <c r="AM27" s="151"/>
      <c r="AN27" s="151"/>
      <c r="AO27" s="151"/>
      <c r="AP27" s="151"/>
      <c r="AQ27" s="151"/>
      <c r="AR27" s="151"/>
      <c r="AS27" s="151"/>
      <c r="AT27" s="35">
        <f t="shared" si="3"/>
        <v>0</v>
      </c>
      <c r="AU27" s="103" t="str">
        <f t="shared" si="7"/>
        <v>OK</v>
      </c>
    </row>
    <row r="28" spans="1:47" s="112" customFormat="1" ht="14.25">
      <c r="A28" s="298"/>
      <c r="B28" s="300"/>
      <c r="C28" s="302"/>
      <c r="D28" s="104" t="str">
        <f>'N1.1_Intervention_Definitions'!A17</f>
        <v>Indirect Intervention</v>
      </c>
      <c r="E28" s="101"/>
      <c r="F28" s="103" t="s">
        <v>105</v>
      </c>
      <c r="G28" s="150"/>
      <c r="H28" s="151"/>
      <c r="I28" s="151"/>
      <c r="J28" s="151"/>
      <c r="K28" s="151"/>
      <c r="L28" s="151"/>
      <c r="M28" s="151"/>
      <c r="N28" s="151"/>
      <c r="O28" s="151"/>
      <c r="P28" s="151"/>
      <c r="Q28" s="35">
        <f t="shared" si="1"/>
        <v>0</v>
      </c>
      <c r="R28" s="101"/>
      <c r="S28" s="103" t="str">
        <f t="shared" ca="1" si="4"/>
        <v>-</v>
      </c>
      <c r="T28" s="106"/>
      <c r="U28" s="101"/>
      <c r="V28" s="103" t="str">
        <f t="shared" ca="1" si="5"/>
        <v>-</v>
      </c>
      <c r="W28" s="150"/>
      <c r="X28" s="151"/>
      <c r="Y28" s="151"/>
      <c r="Z28" s="151"/>
      <c r="AA28" s="151"/>
      <c r="AB28" s="151"/>
      <c r="AC28" s="151"/>
      <c r="AD28" s="151"/>
      <c r="AE28" s="151"/>
      <c r="AF28" s="151"/>
      <c r="AG28" s="35">
        <f t="shared" si="2"/>
        <v>0</v>
      </c>
      <c r="AH28" s="101"/>
      <c r="AI28" s="103" t="str">
        <f t="shared" ca="1" si="6"/>
        <v>-</v>
      </c>
      <c r="AJ28" s="150"/>
      <c r="AK28" s="151"/>
      <c r="AL28" s="151"/>
      <c r="AM28" s="151"/>
      <c r="AN28" s="151"/>
      <c r="AO28" s="151"/>
      <c r="AP28" s="151"/>
      <c r="AQ28" s="151"/>
      <c r="AR28" s="151"/>
      <c r="AS28" s="151"/>
      <c r="AT28" s="35">
        <f t="shared" si="3"/>
        <v>0</v>
      </c>
      <c r="AU28" s="103" t="str">
        <f t="shared" si="7"/>
        <v>OK</v>
      </c>
    </row>
    <row r="29" spans="1:47" s="112" customFormat="1" ht="14.25">
      <c r="A29" s="298"/>
      <c r="B29" s="300"/>
      <c r="C29" s="302"/>
      <c r="D29" s="104" t="s">
        <v>109</v>
      </c>
      <c r="E29" s="101"/>
      <c r="F29" s="103" t="s">
        <v>105</v>
      </c>
      <c r="G29" s="34"/>
      <c r="H29" s="34"/>
      <c r="I29" s="34"/>
      <c r="J29" s="34"/>
      <c r="K29" s="34"/>
      <c r="L29" s="34"/>
      <c r="M29" s="34"/>
      <c r="N29" s="34"/>
      <c r="O29" s="34"/>
      <c r="P29" s="34"/>
      <c r="Q29" s="35">
        <f t="shared" si="1"/>
        <v>0</v>
      </c>
      <c r="R29" s="101"/>
      <c r="S29" s="103" t="str">
        <f t="shared" ca="1" si="4"/>
        <v>-</v>
      </c>
      <c r="T29" s="34"/>
      <c r="U29" s="101"/>
      <c r="V29" s="103" t="str">
        <f t="shared" ca="1" si="5"/>
        <v>-</v>
      </c>
      <c r="W29" s="34"/>
      <c r="X29" s="34"/>
      <c r="Y29" s="34"/>
      <c r="Z29" s="34"/>
      <c r="AA29" s="34"/>
      <c r="AB29" s="34"/>
      <c r="AC29" s="34"/>
      <c r="AD29" s="34"/>
      <c r="AE29" s="34"/>
      <c r="AF29" s="34"/>
      <c r="AG29" s="35">
        <f t="shared" si="2"/>
        <v>0</v>
      </c>
      <c r="AH29" s="101"/>
      <c r="AI29" s="103" t="str">
        <f t="shared" ca="1" si="6"/>
        <v>-</v>
      </c>
      <c r="AJ29" s="34"/>
      <c r="AK29" s="34"/>
      <c r="AL29" s="34"/>
      <c r="AM29" s="34"/>
      <c r="AN29" s="34"/>
      <c r="AO29" s="34"/>
      <c r="AP29" s="34"/>
      <c r="AQ29" s="34"/>
      <c r="AR29" s="34"/>
      <c r="AS29" s="34"/>
      <c r="AT29" s="35">
        <f t="shared" si="3"/>
        <v>0</v>
      </c>
      <c r="AU29" s="103" t="str">
        <f t="shared" si="7"/>
        <v>OK</v>
      </c>
    </row>
    <row r="30" spans="1:47" s="112" customFormat="1" ht="14.25">
      <c r="A30" s="298"/>
      <c r="B30" s="300"/>
      <c r="C30" s="302"/>
      <c r="D30" s="104" t="s">
        <v>108</v>
      </c>
      <c r="E30" s="101"/>
      <c r="F30" s="103" t="s">
        <v>105</v>
      </c>
      <c r="G30" s="34"/>
      <c r="H30" s="34"/>
      <c r="I30" s="34"/>
      <c r="J30" s="34"/>
      <c r="K30" s="34"/>
      <c r="L30" s="34"/>
      <c r="M30" s="34"/>
      <c r="N30" s="34"/>
      <c r="O30" s="34"/>
      <c r="P30" s="34"/>
      <c r="Q30" s="35">
        <f t="shared" si="1"/>
        <v>0</v>
      </c>
      <c r="R30" s="101"/>
      <c r="S30" s="103" t="str">
        <f t="shared" ca="1" si="4"/>
        <v>-</v>
      </c>
      <c r="T30" s="34"/>
      <c r="U30" s="101"/>
      <c r="V30" s="103" t="str">
        <f t="shared" ca="1" si="5"/>
        <v>-</v>
      </c>
      <c r="W30" s="34"/>
      <c r="X30" s="34"/>
      <c r="Y30" s="34"/>
      <c r="Z30" s="34"/>
      <c r="AA30" s="34"/>
      <c r="AB30" s="34"/>
      <c r="AC30" s="34"/>
      <c r="AD30" s="34"/>
      <c r="AE30" s="34"/>
      <c r="AF30" s="34"/>
      <c r="AG30" s="35">
        <f t="shared" si="2"/>
        <v>0</v>
      </c>
      <c r="AH30" s="101"/>
      <c r="AI30" s="103" t="str">
        <f t="shared" ca="1" si="6"/>
        <v>-</v>
      </c>
      <c r="AJ30" s="34"/>
      <c r="AK30" s="34"/>
      <c r="AL30" s="34"/>
      <c r="AM30" s="34"/>
      <c r="AN30" s="34"/>
      <c r="AO30" s="34"/>
      <c r="AP30" s="34"/>
      <c r="AQ30" s="34"/>
      <c r="AR30" s="34"/>
      <c r="AS30" s="34"/>
      <c r="AT30" s="35">
        <f t="shared" si="3"/>
        <v>0</v>
      </c>
      <c r="AU30" s="103" t="str">
        <f t="shared" si="7"/>
        <v>OK</v>
      </c>
    </row>
    <row r="31" spans="1:47" s="112" customFormat="1" ht="14.25">
      <c r="A31" s="298"/>
      <c r="B31" s="300"/>
      <c r="C31" s="302"/>
      <c r="D31" s="104" t="s">
        <v>58</v>
      </c>
      <c r="E31" s="101"/>
      <c r="F31" s="103" t="s">
        <v>105</v>
      </c>
      <c r="G31" s="34"/>
      <c r="H31" s="34"/>
      <c r="I31" s="34"/>
      <c r="J31" s="34"/>
      <c r="K31" s="34"/>
      <c r="L31" s="34"/>
      <c r="M31" s="34"/>
      <c r="N31" s="34"/>
      <c r="O31" s="34"/>
      <c r="P31" s="34"/>
      <c r="Q31" s="35">
        <f t="shared" si="1"/>
        <v>0</v>
      </c>
      <c r="R31" s="101"/>
      <c r="S31" s="103" t="str">
        <f t="shared" ca="1" si="4"/>
        <v>-</v>
      </c>
      <c r="T31" s="34"/>
      <c r="U31" s="101"/>
      <c r="V31" s="103" t="str">
        <f t="shared" ca="1" si="5"/>
        <v>-</v>
      </c>
      <c r="W31" s="34"/>
      <c r="X31" s="34"/>
      <c r="Y31" s="34"/>
      <c r="Z31" s="34"/>
      <c r="AA31" s="34"/>
      <c r="AB31" s="34"/>
      <c r="AC31" s="34"/>
      <c r="AD31" s="34"/>
      <c r="AE31" s="34"/>
      <c r="AF31" s="34"/>
      <c r="AG31" s="35">
        <f t="shared" si="2"/>
        <v>0</v>
      </c>
      <c r="AH31" s="101"/>
      <c r="AI31" s="103" t="str">
        <f t="shared" ca="1" si="6"/>
        <v>-</v>
      </c>
      <c r="AJ31" s="34"/>
      <c r="AK31" s="34"/>
      <c r="AL31" s="34"/>
      <c r="AM31" s="34"/>
      <c r="AN31" s="34"/>
      <c r="AO31" s="34"/>
      <c r="AP31" s="34"/>
      <c r="AQ31" s="34"/>
      <c r="AR31" s="34"/>
      <c r="AS31" s="34"/>
      <c r="AT31" s="35">
        <f t="shared" si="3"/>
        <v>0</v>
      </c>
      <c r="AU31" s="103" t="str">
        <f t="shared" si="7"/>
        <v>OK</v>
      </c>
    </row>
    <row r="32" spans="1:47" s="112" customFormat="1" ht="14.25">
      <c r="A32" s="298"/>
      <c r="B32" s="300"/>
      <c r="C32" s="302"/>
      <c r="D32" s="104" t="s">
        <v>107</v>
      </c>
      <c r="E32" s="101"/>
      <c r="F32" s="103" t="s">
        <v>105</v>
      </c>
      <c r="G32" s="34"/>
      <c r="H32" s="34"/>
      <c r="I32" s="34"/>
      <c r="J32" s="34"/>
      <c r="K32" s="34"/>
      <c r="L32" s="34"/>
      <c r="M32" s="34"/>
      <c r="N32" s="34"/>
      <c r="O32" s="34"/>
      <c r="P32" s="34"/>
      <c r="Q32" s="35">
        <f t="shared" si="1"/>
        <v>0</v>
      </c>
      <c r="R32" s="101"/>
      <c r="S32" s="103" t="str">
        <f t="shared" ca="1" si="4"/>
        <v>-</v>
      </c>
      <c r="T32" s="34"/>
      <c r="U32" s="101"/>
      <c r="V32" s="103" t="str">
        <f t="shared" ca="1" si="5"/>
        <v>-</v>
      </c>
      <c r="W32" s="34"/>
      <c r="X32" s="34"/>
      <c r="Y32" s="34"/>
      <c r="Z32" s="34"/>
      <c r="AA32" s="34"/>
      <c r="AB32" s="34"/>
      <c r="AC32" s="34"/>
      <c r="AD32" s="34"/>
      <c r="AE32" s="34"/>
      <c r="AF32" s="34"/>
      <c r="AG32" s="35">
        <f t="shared" si="2"/>
        <v>0</v>
      </c>
      <c r="AH32" s="101"/>
      <c r="AI32" s="103" t="str">
        <f t="shared" ca="1" si="6"/>
        <v>-</v>
      </c>
      <c r="AJ32" s="34"/>
      <c r="AK32" s="34"/>
      <c r="AL32" s="34"/>
      <c r="AM32" s="34"/>
      <c r="AN32" s="34"/>
      <c r="AO32" s="34"/>
      <c r="AP32" s="34"/>
      <c r="AQ32" s="34"/>
      <c r="AR32" s="34"/>
      <c r="AS32" s="34"/>
      <c r="AT32" s="35">
        <f t="shared" si="3"/>
        <v>0</v>
      </c>
      <c r="AU32" s="103" t="str">
        <f t="shared" si="7"/>
        <v>OK</v>
      </c>
    </row>
    <row r="33" spans="1:47" s="112" customFormat="1" ht="14.25">
      <c r="A33" s="298"/>
      <c r="B33" s="300"/>
      <c r="C33" s="302"/>
      <c r="D33" s="104" t="s">
        <v>106</v>
      </c>
      <c r="E33" s="101"/>
      <c r="F33" s="103" t="s">
        <v>105</v>
      </c>
      <c r="G33" s="150"/>
      <c r="H33" s="151"/>
      <c r="I33" s="151"/>
      <c r="J33" s="151"/>
      <c r="K33" s="151"/>
      <c r="L33" s="151"/>
      <c r="M33" s="151"/>
      <c r="N33" s="151"/>
      <c r="O33" s="151"/>
      <c r="P33" s="151"/>
      <c r="Q33" s="35">
        <f t="shared" si="1"/>
        <v>0</v>
      </c>
      <c r="R33" s="101"/>
      <c r="S33" s="103" t="str">
        <f t="shared" ca="1" si="4"/>
        <v>-</v>
      </c>
      <c r="T33" s="106"/>
      <c r="U33" s="101"/>
      <c r="V33" s="103" t="str">
        <f t="shared" ca="1" si="5"/>
        <v>-</v>
      </c>
      <c r="W33" s="150"/>
      <c r="X33" s="151"/>
      <c r="Y33" s="151"/>
      <c r="Z33" s="151"/>
      <c r="AA33" s="151"/>
      <c r="AB33" s="151"/>
      <c r="AC33" s="151"/>
      <c r="AD33" s="151"/>
      <c r="AE33" s="151"/>
      <c r="AF33" s="151"/>
      <c r="AG33" s="35">
        <f t="shared" si="2"/>
        <v>0</v>
      </c>
      <c r="AH33" s="101"/>
      <c r="AI33" s="103" t="str">
        <f t="shared" ca="1" si="6"/>
        <v>-</v>
      </c>
      <c r="AJ33" s="150"/>
      <c r="AK33" s="151"/>
      <c r="AL33" s="151"/>
      <c r="AM33" s="151"/>
      <c r="AN33" s="151"/>
      <c r="AO33" s="151"/>
      <c r="AP33" s="151"/>
      <c r="AQ33" s="151"/>
      <c r="AR33" s="151"/>
      <c r="AS33" s="151"/>
      <c r="AT33" s="35">
        <f t="shared" si="3"/>
        <v>0</v>
      </c>
      <c r="AU33" s="103" t="str">
        <f t="shared" si="7"/>
        <v>OK</v>
      </c>
    </row>
    <row r="34" spans="1:47" s="112" customFormat="1" ht="14.25">
      <c r="A34" s="298"/>
      <c r="B34" s="301"/>
      <c r="C34" s="105" t="s">
        <v>393</v>
      </c>
      <c r="D34" s="104"/>
      <c r="E34" s="101"/>
      <c r="F34" s="103" t="s">
        <v>105</v>
      </c>
      <c r="G34" s="35">
        <f t="shared" ref="G34:P34" si="8">SUM(G16:G33)</f>
        <v>0</v>
      </c>
      <c r="H34" s="35">
        <f t="shared" si="8"/>
        <v>0</v>
      </c>
      <c r="I34" s="35">
        <f t="shared" si="8"/>
        <v>0</v>
      </c>
      <c r="J34" s="35">
        <f t="shared" si="8"/>
        <v>0</v>
      </c>
      <c r="K34" s="35">
        <f t="shared" si="8"/>
        <v>0</v>
      </c>
      <c r="L34" s="35">
        <f t="shared" si="8"/>
        <v>0</v>
      </c>
      <c r="M34" s="35">
        <f t="shared" si="8"/>
        <v>0</v>
      </c>
      <c r="N34" s="35">
        <f t="shared" si="8"/>
        <v>0</v>
      </c>
      <c r="O34" s="35">
        <f t="shared" si="8"/>
        <v>0</v>
      </c>
      <c r="P34" s="35">
        <f t="shared" si="8"/>
        <v>0</v>
      </c>
      <c r="Q34" s="94">
        <f t="shared" si="1"/>
        <v>0</v>
      </c>
      <c r="R34" s="101"/>
      <c r="S34" s="103" t="str">
        <f t="shared" ca="1" si="4"/>
        <v>-</v>
      </c>
      <c r="T34" s="103"/>
      <c r="U34" s="101"/>
      <c r="V34" s="103" t="str">
        <f t="shared" ca="1" si="5"/>
        <v>-</v>
      </c>
      <c r="W34" s="35">
        <f t="shared" ref="W34:AF34" si="9">SUM(W16:W33)</f>
        <v>0</v>
      </c>
      <c r="X34" s="35">
        <f t="shared" si="9"/>
        <v>0</v>
      </c>
      <c r="Y34" s="35">
        <f t="shared" si="9"/>
        <v>0</v>
      </c>
      <c r="Z34" s="35">
        <f t="shared" si="9"/>
        <v>0</v>
      </c>
      <c r="AA34" s="35">
        <f t="shared" si="9"/>
        <v>0</v>
      </c>
      <c r="AB34" s="35">
        <f t="shared" si="9"/>
        <v>0</v>
      </c>
      <c r="AC34" s="35">
        <f t="shared" si="9"/>
        <v>0</v>
      </c>
      <c r="AD34" s="35">
        <f t="shared" si="9"/>
        <v>0</v>
      </c>
      <c r="AE34" s="35">
        <f t="shared" si="9"/>
        <v>0</v>
      </c>
      <c r="AF34" s="35">
        <f t="shared" si="9"/>
        <v>0</v>
      </c>
      <c r="AG34" s="94">
        <f>SUM(W34:AF34)</f>
        <v>0</v>
      </c>
      <c r="AH34" s="101"/>
      <c r="AI34" s="103" t="str">
        <f t="shared" ca="1" si="6"/>
        <v>-</v>
      </c>
      <c r="AJ34" s="35">
        <f t="shared" ref="AJ34:AS34" si="10">SUM(AJ16:AJ33)</f>
        <v>0</v>
      </c>
      <c r="AK34" s="35">
        <f t="shared" si="10"/>
        <v>0</v>
      </c>
      <c r="AL34" s="35">
        <f t="shared" si="10"/>
        <v>0</v>
      </c>
      <c r="AM34" s="35">
        <f t="shared" si="10"/>
        <v>0</v>
      </c>
      <c r="AN34" s="35">
        <f t="shared" si="10"/>
        <v>0</v>
      </c>
      <c r="AO34" s="35">
        <f t="shared" si="10"/>
        <v>0</v>
      </c>
      <c r="AP34" s="35">
        <f t="shared" si="10"/>
        <v>0</v>
      </c>
      <c r="AQ34" s="35">
        <f t="shared" si="10"/>
        <v>0</v>
      </c>
      <c r="AR34" s="35">
        <f t="shared" si="10"/>
        <v>0</v>
      </c>
      <c r="AS34" s="35">
        <f t="shared" si="10"/>
        <v>0</v>
      </c>
      <c r="AT34" s="94">
        <f>SUM(AJ34:AS34)</f>
        <v>0</v>
      </c>
      <c r="AU34" s="103" t="str">
        <f t="shared" si="7"/>
        <v>OK</v>
      </c>
    </row>
    <row r="35" spans="1:47" ht="15" thickBot="1">
      <c r="A35" s="299" t="s">
        <v>25</v>
      </c>
      <c r="B35" s="299" t="s">
        <v>385</v>
      </c>
      <c r="C35" s="111"/>
      <c r="D35" s="104"/>
      <c r="F35" s="110" t="s">
        <v>53</v>
      </c>
      <c r="G35" s="109" t="s">
        <v>14</v>
      </c>
      <c r="H35" s="21" t="s">
        <v>15</v>
      </c>
      <c r="I35" s="22" t="s">
        <v>16</v>
      </c>
      <c r="J35" s="23" t="s">
        <v>17</v>
      </c>
      <c r="K35" s="24" t="s">
        <v>18</v>
      </c>
      <c r="L35" s="25" t="s">
        <v>19</v>
      </c>
      <c r="M35" s="26" t="s">
        <v>20</v>
      </c>
      <c r="N35" s="29" t="s">
        <v>21</v>
      </c>
      <c r="O35" s="27" t="s">
        <v>22</v>
      </c>
      <c r="P35" s="31" t="s">
        <v>23</v>
      </c>
      <c r="Q35" s="108" t="s">
        <v>29</v>
      </c>
      <c r="S35" s="110" t="s">
        <v>53</v>
      </c>
      <c r="T35" s="110" t="s">
        <v>94</v>
      </c>
      <c r="V35" s="110" t="s">
        <v>53</v>
      </c>
      <c r="W35" s="109" t="s">
        <v>14</v>
      </c>
      <c r="X35" s="21" t="s">
        <v>15</v>
      </c>
      <c r="Y35" s="22" t="s">
        <v>16</v>
      </c>
      <c r="Z35" s="23" t="s">
        <v>17</v>
      </c>
      <c r="AA35" s="24" t="s">
        <v>18</v>
      </c>
      <c r="AB35" s="25" t="s">
        <v>19</v>
      </c>
      <c r="AC35" s="26" t="s">
        <v>20</v>
      </c>
      <c r="AD35" s="29" t="s">
        <v>21</v>
      </c>
      <c r="AE35" s="27" t="s">
        <v>22</v>
      </c>
      <c r="AF35" s="31" t="s">
        <v>23</v>
      </c>
      <c r="AG35" s="108" t="s">
        <v>29</v>
      </c>
      <c r="AI35" s="110" t="s">
        <v>53</v>
      </c>
      <c r="AJ35" s="109" t="s">
        <v>5</v>
      </c>
      <c r="AK35" s="21" t="s">
        <v>6</v>
      </c>
      <c r="AL35" s="22" t="s">
        <v>7</v>
      </c>
      <c r="AM35" s="23" t="s">
        <v>8</v>
      </c>
      <c r="AN35" s="24" t="s">
        <v>9</v>
      </c>
      <c r="AO35" s="25" t="s">
        <v>116</v>
      </c>
      <c r="AP35" s="26" t="s">
        <v>117</v>
      </c>
      <c r="AQ35" s="29" t="s">
        <v>118</v>
      </c>
      <c r="AR35" s="27" t="s">
        <v>119</v>
      </c>
      <c r="AS35" s="31" t="s">
        <v>120</v>
      </c>
      <c r="AT35" s="108" t="s">
        <v>29</v>
      </c>
      <c r="AU35" s="108" t="s">
        <v>47</v>
      </c>
    </row>
    <row r="36" spans="1:47" ht="14.25">
      <c r="A36" s="300"/>
      <c r="B36" s="300"/>
      <c r="C36" s="107" t="s">
        <v>394</v>
      </c>
      <c r="D36" s="104"/>
      <c r="F36" s="103" t="s">
        <v>205</v>
      </c>
      <c r="G36" s="103"/>
      <c r="H36" s="103"/>
      <c r="I36" s="103"/>
      <c r="J36" s="103"/>
      <c r="K36" s="103"/>
      <c r="L36" s="103"/>
      <c r="M36" s="103"/>
      <c r="N36" s="103"/>
      <c r="O36" s="103"/>
      <c r="P36" s="151"/>
      <c r="Q36" s="35">
        <f t="shared" ref="Q36:Q54" si="11">SUM(G36:P36)</f>
        <v>0</v>
      </c>
      <c r="S36" s="103"/>
      <c r="T36" s="34"/>
      <c r="V36" s="103"/>
      <c r="W36" s="34"/>
      <c r="X36" s="34"/>
      <c r="Y36" s="34"/>
      <c r="Z36" s="34"/>
      <c r="AA36" s="34"/>
      <c r="AB36" s="34"/>
      <c r="AC36" s="34"/>
      <c r="AD36" s="34"/>
      <c r="AE36" s="34"/>
      <c r="AF36" s="34"/>
      <c r="AG36" s="35">
        <f t="shared" ref="AG36:AG55" si="12">SUM(W36:AF36)</f>
        <v>0</v>
      </c>
      <c r="AI36" s="103"/>
      <c r="AJ36" s="34"/>
      <c r="AK36" s="34"/>
      <c r="AL36" s="34"/>
      <c r="AM36" s="34"/>
      <c r="AN36" s="34"/>
      <c r="AO36" s="34"/>
      <c r="AP36" s="34"/>
      <c r="AQ36" s="34"/>
      <c r="AR36" s="34"/>
      <c r="AS36" s="34"/>
      <c r="AT36" s="35">
        <f t="shared" ref="AT36:AT55" si="13">SUM(AJ36:AS36)</f>
        <v>0</v>
      </c>
      <c r="AU36" s="103"/>
    </row>
    <row r="37" spans="1:47" ht="14.25">
      <c r="A37" s="300"/>
      <c r="B37" s="300"/>
      <c r="C37" s="105" t="s">
        <v>223</v>
      </c>
      <c r="D37" s="104"/>
      <c r="F37" s="103" t="s">
        <v>105</v>
      </c>
      <c r="G37" s="35">
        <f>G34</f>
        <v>0</v>
      </c>
      <c r="H37" s="35">
        <f t="shared" ref="H37:P37" si="14">H34</f>
        <v>0</v>
      </c>
      <c r="I37" s="35">
        <f t="shared" si="14"/>
        <v>0</v>
      </c>
      <c r="J37" s="35">
        <f t="shared" si="14"/>
        <v>0</v>
      </c>
      <c r="K37" s="35">
        <f t="shared" si="14"/>
        <v>0</v>
      </c>
      <c r="L37" s="35">
        <f t="shared" si="14"/>
        <v>0</v>
      </c>
      <c r="M37" s="35">
        <f t="shared" si="14"/>
        <v>0</v>
      </c>
      <c r="N37" s="35">
        <f t="shared" si="14"/>
        <v>0</v>
      </c>
      <c r="O37" s="35">
        <f t="shared" si="14"/>
        <v>0</v>
      </c>
      <c r="P37" s="35">
        <f t="shared" si="14"/>
        <v>0</v>
      </c>
      <c r="Q37" s="35">
        <f t="shared" si="11"/>
        <v>0</v>
      </c>
      <c r="S37" s="103" t="str">
        <f ca="1">$X$12</f>
        <v>-</v>
      </c>
      <c r="T37" s="34"/>
      <c r="V37" s="103" t="str">
        <f ca="1">$X$12</f>
        <v>-</v>
      </c>
      <c r="W37" s="35">
        <f t="shared" ref="W37:AF37" si="15">W34</f>
        <v>0</v>
      </c>
      <c r="X37" s="35">
        <f t="shared" si="15"/>
        <v>0</v>
      </c>
      <c r="Y37" s="35">
        <f t="shared" si="15"/>
        <v>0</v>
      </c>
      <c r="Z37" s="35">
        <f t="shared" si="15"/>
        <v>0</v>
      </c>
      <c r="AA37" s="35">
        <f t="shared" si="15"/>
        <v>0</v>
      </c>
      <c r="AB37" s="35">
        <f t="shared" si="15"/>
        <v>0</v>
      </c>
      <c r="AC37" s="35">
        <f t="shared" si="15"/>
        <v>0</v>
      </c>
      <c r="AD37" s="35">
        <f t="shared" si="15"/>
        <v>0</v>
      </c>
      <c r="AE37" s="35">
        <f t="shared" si="15"/>
        <v>0</v>
      </c>
      <c r="AF37" s="35">
        <f t="shared" si="15"/>
        <v>0</v>
      </c>
      <c r="AG37" s="35">
        <f t="shared" si="12"/>
        <v>0</v>
      </c>
      <c r="AI37" s="103" t="str">
        <f ca="1">$X$12</f>
        <v>-</v>
      </c>
      <c r="AJ37" s="35">
        <f t="shared" ref="AJ37:AS37" si="16">AJ34</f>
        <v>0</v>
      </c>
      <c r="AK37" s="35">
        <f t="shared" si="16"/>
        <v>0</v>
      </c>
      <c r="AL37" s="35">
        <f t="shared" si="16"/>
        <v>0</v>
      </c>
      <c r="AM37" s="35">
        <f t="shared" si="16"/>
        <v>0</v>
      </c>
      <c r="AN37" s="35">
        <f t="shared" si="16"/>
        <v>0</v>
      </c>
      <c r="AO37" s="35">
        <f t="shared" si="16"/>
        <v>0</v>
      </c>
      <c r="AP37" s="35">
        <f t="shared" si="16"/>
        <v>0</v>
      </c>
      <c r="AQ37" s="35">
        <f t="shared" si="16"/>
        <v>0</v>
      </c>
      <c r="AR37" s="35">
        <f t="shared" si="16"/>
        <v>0</v>
      </c>
      <c r="AS37" s="35">
        <f t="shared" si="16"/>
        <v>0</v>
      </c>
      <c r="AT37" s="35">
        <f t="shared" si="13"/>
        <v>0</v>
      </c>
      <c r="AU37" s="103" t="str">
        <f>IF(ABS(AG37-AT37)&lt;0.01,"OK","Error")</f>
        <v>OK</v>
      </c>
    </row>
    <row r="38" spans="1:47" ht="14.25">
      <c r="A38" s="300"/>
      <c r="B38" s="300"/>
      <c r="C38" s="302" t="s">
        <v>115</v>
      </c>
      <c r="D38" s="104" t="s">
        <v>206</v>
      </c>
      <c r="F38" s="103" t="s">
        <v>105</v>
      </c>
      <c r="G38" s="150"/>
      <c r="H38" s="151"/>
      <c r="I38" s="151"/>
      <c r="J38" s="151"/>
      <c r="K38" s="151"/>
      <c r="L38" s="151"/>
      <c r="M38" s="151"/>
      <c r="N38" s="151"/>
      <c r="O38" s="151"/>
      <c r="P38" s="151"/>
      <c r="Q38" s="35">
        <f t="shared" si="11"/>
        <v>0</v>
      </c>
      <c r="S38" s="103" t="str">
        <f t="shared" ref="S38:S55" ca="1" si="17">$X$12</f>
        <v>-</v>
      </c>
      <c r="T38" s="106"/>
      <c r="V38" s="103" t="str">
        <f t="shared" ref="V38:V55" ca="1" si="18">$X$12</f>
        <v>-</v>
      </c>
      <c r="W38" s="150"/>
      <c r="X38" s="151"/>
      <c r="Y38" s="151"/>
      <c r="Z38" s="151"/>
      <c r="AA38" s="151"/>
      <c r="AB38" s="151"/>
      <c r="AC38" s="151"/>
      <c r="AD38" s="151"/>
      <c r="AE38" s="151"/>
      <c r="AF38" s="151"/>
      <c r="AG38" s="35">
        <f t="shared" si="12"/>
        <v>0</v>
      </c>
      <c r="AI38" s="103" t="str">
        <f t="shared" ref="AI38:AI55" ca="1" si="19">$X$12</f>
        <v>-</v>
      </c>
      <c r="AJ38" s="150"/>
      <c r="AK38" s="151"/>
      <c r="AL38" s="151"/>
      <c r="AM38" s="151"/>
      <c r="AN38" s="151"/>
      <c r="AO38" s="151"/>
      <c r="AP38" s="151"/>
      <c r="AQ38" s="151"/>
      <c r="AR38" s="151"/>
      <c r="AS38" s="151"/>
      <c r="AT38" s="35">
        <f t="shared" si="13"/>
        <v>0</v>
      </c>
      <c r="AU38" s="103" t="str">
        <f t="shared" ref="AU38:AU55" si="20">IF(ABS(AG38-AT38)&lt;0.01,"OK","Error")</f>
        <v>OK</v>
      </c>
    </row>
    <row r="39" spans="1:47" ht="14.25">
      <c r="A39" s="300"/>
      <c r="B39" s="300"/>
      <c r="C39" s="302"/>
      <c r="D39" s="104" t="s">
        <v>207</v>
      </c>
      <c r="F39" s="103" t="s">
        <v>105</v>
      </c>
      <c r="G39" s="150"/>
      <c r="H39" s="151"/>
      <c r="I39" s="151"/>
      <c r="J39" s="151"/>
      <c r="K39" s="151"/>
      <c r="L39" s="151"/>
      <c r="M39" s="151"/>
      <c r="N39" s="151"/>
      <c r="O39" s="151"/>
      <c r="P39" s="151"/>
      <c r="Q39" s="35">
        <f t="shared" si="11"/>
        <v>0</v>
      </c>
      <c r="S39" s="103" t="str">
        <f t="shared" ca="1" si="17"/>
        <v>-</v>
      </c>
      <c r="T39" s="106"/>
      <c r="V39" s="103" t="str">
        <f t="shared" ca="1" si="18"/>
        <v>-</v>
      </c>
      <c r="W39" s="150"/>
      <c r="X39" s="151"/>
      <c r="Y39" s="151"/>
      <c r="Z39" s="151"/>
      <c r="AA39" s="151"/>
      <c r="AB39" s="151"/>
      <c r="AC39" s="151"/>
      <c r="AD39" s="151"/>
      <c r="AE39" s="151"/>
      <c r="AF39" s="151"/>
      <c r="AG39" s="35">
        <f t="shared" si="12"/>
        <v>0</v>
      </c>
      <c r="AI39" s="103" t="str">
        <f t="shared" ca="1" si="19"/>
        <v>-</v>
      </c>
      <c r="AJ39" s="150"/>
      <c r="AK39" s="151"/>
      <c r="AL39" s="151"/>
      <c r="AM39" s="151"/>
      <c r="AN39" s="151"/>
      <c r="AO39" s="151"/>
      <c r="AP39" s="151"/>
      <c r="AQ39" s="151"/>
      <c r="AR39" s="151"/>
      <c r="AS39" s="151"/>
      <c r="AT39" s="35">
        <f t="shared" si="13"/>
        <v>0</v>
      </c>
      <c r="AU39" s="103" t="str">
        <f t="shared" si="20"/>
        <v>OK</v>
      </c>
    </row>
    <row r="40" spans="1:47" ht="14.25">
      <c r="A40" s="300"/>
      <c r="B40" s="300"/>
      <c r="C40" s="302"/>
      <c r="D40" s="104" t="s">
        <v>3</v>
      </c>
      <c r="F40" s="103" t="s">
        <v>105</v>
      </c>
      <c r="G40" s="150"/>
      <c r="H40" s="151"/>
      <c r="I40" s="151"/>
      <c r="J40" s="151"/>
      <c r="K40" s="151"/>
      <c r="L40" s="151"/>
      <c r="M40" s="151"/>
      <c r="N40" s="151"/>
      <c r="O40" s="151"/>
      <c r="P40" s="151"/>
      <c r="Q40" s="35">
        <f t="shared" si="11"/>
        <v>0</v>
      </c>
      <c r="S40" s="103" t="str">
        <f t="shared" ca="1" si="17"/>
        <v>-</v>
      </c>
      <c r="T40" s="34"/>
      <c r="V40" s="103" t="str">
        <f t="shared" ca="1" si="18"/>
        <v>-</v>
      </c>
      <c r="W40" s="150"/>
      <c r="X40" s="151"/>
      <c r="Y40" s="151"/>
      <c r="Z40" s="151"/>
      <c r="AA40" s="151"/>
      <c r="AB40" s="151"/>
      <c r="AC40" s="151"/>
      <c r="AD40" s="151"/>
      <c r="AE40" s="151"/>
      <c r="AF40" s="151"/>
      <c r="AG40" s="35">
        <f t="shared" si="12"/>
        <v>0</v>
      </c>
      <c r="AI40" s="103" t="str">
        <f t="shared" ca="1" si="19"/>
        <v>-</v>
      </c>
      <c r="AJ40" s="150"/>
      <c r="AK40" s="151"/>
      <c r="AL40" s="151"/>
      <c r="AM40" s="151"/>
      <c r="AN40" s="151"/>
      <c r="AO40" s="151"/>
      <c r="AP40" s="151"/>
      <c r="AQ40" s="151"/>
      <c r="AR40" s="151"/>
      <c r="AS40" s="151"/>
      <c r="AT40" s="35">
        <f t="shared" si="13"/>
        <v>0</v>
      </c>
      <c r="AU40" s="103" t="str">
        <f t="shared" si="20"/>
        <v>OK</v>
      </c>
    </row>
    <row r="41" spans="1:47" ht="14.25">
      <c r="A41" s="300"/>
      <c r="B41" s="300"/>
      <c r="C41" s="302"/>
      <c r="D41" s="104" t="s">
        <v>114</v>
      </c>
      <c r="F41" s="103" t="s">
        <v>105</v>
      </c>
      <c r="G41" s="150"/>
      <c r="H41" s="151"/>
      <c r="I41" s="151"/>
      <c r="J41" s="151"/>
      <c r="K41" s="151"/>
      <c r="L41" s="151"/>
      <c r="M41" s="151"/>
      <c r="N41" s="151"/>
      <c r="O41" s="151"/>
      <c r="P41" s="151"/>
      <c r="Q41" s="35">
        <f t="shared" si="11"/>
        <v>0</v>
      </c>
      <c r="S41" s="103" t="str">
        <f t="shared" ca="1" si="17"/>
        <v>-</v>
      </c>
      <c r="T41" s="106"/>
      <c r="V41" s="103" t="str">
        <f t="shared" ca="1" si="18"/>
        <v>-</v>
      </c>
      <c r="W41" s="150"/>
      <c r="X41" s="151"/>
      <c r="Y41" s="151"/>
      <c r="Z41" s="151"/>
      <c r="AA41" s="151"/>
      <c r="AB41" s="151"/>
      <c r="AC41" s="151"/>
      <c r="AD41" s="151"/>
      <c r="AE41" s="151"/>
      <c r="AF41" s="151"/>
      <c r="AG41" s="35">
        <f t="shared" si="12"/>
        <v>0</v>
      </c>
      <c r="AI41" s="103" t="str">
        <f t="shared" ca="1" si="19"/>
        <v>-</v>
      </c>
      <c r="AJ41" s="150"/>
      <c r="AK41" s="151"/>
      <c r="AL41" s="151"/>
      <c r="AM41" s="151"/>
      <c r="AN41" s="151"/>
      <c r="AO41" s="151"/>
      <c r="AP41" s="151"/>
      <c r="AQ41" s="151"/>
      <c r="AR41" s="151"/>
      <c r="AS41" s="151"/>
      <c r="AT41" s="35">
        <f t="shared" si="13"/>
        <v>0</v>
      </c>
      <c r="AU41" s="103" t="str">
        <f t="shared" si="20"/>
        <v>OK</v>
      </c>
    </row>
    <row r="42" spans="1:47" ht="14.25">
      <c r="A42" s="300"/>
      <c r="B42" s="300"/>
      <c r="C42" s="302"/>
      <c r="D42" s="104" t="s">
        <v>104</v>
      </c>
      <c r="F42" s="103" t="s">
        <v>105</v>
      </c>
      <c r="G42" s="34"/>
      <c r="H42" s="34"/>
      <c r="I42" s="34"/>
      <c r="J42" s="34"/>
      <c r="K42" s="34"/>
      <c r="L42" s="34"/>
      <c r="M42" s="34"/>
      <c r="N42" s="34"/>
      <c r="O42" s="34"/>
      <c r="P42" s="34"/>
      <c r="Q42" s="35">
        <f t="shared" si="11"/>
        <v>0</v>
      </c>
      <c r="S42" s="103" t="str">
        <f t="shared" ca="1" si="17"/>
        <v>-</v>
      </c>
      <c r="T42" s="34"/>
      <c r="V42" s="103" t="str">
        <f t="shared" ca="1" si="18"/>
        <v>-</v>
      </c>
      <c r="W42" s="34"/>
      <c r="X42" s="34"/>
      <c r="Y42" s="34"/>
      <c r="Z42" s="34"/>
      <c r="AA42" s="34"/>
      <c r="AB42" s="34"/>
      <c r="AC42" s="34"/>
      <c r="AD42" s="34"/>
      <c r="AE42" s="34"/>
      <c r="AF42" s="34"/>
      <c r="AG42" s="35">
        <f t="shared" si="12"/>
        <v>0</v>
      </c>
      <c r="AI42" s="103" t="str">
        <f t="shared" ca="1" si="19"/>
        <v>-</v>
      </c>
      <c r="AJ42" s="34"/>
      <c r="AK42" s="34"/>
      <c r="AL42" s="34"/>
      <c r="AM42" s="34"/>
      <c r="AN42" s="34"/>
      <c r="AO42" s="34"/>
      <c r="AP42" s="34"/>
      <c r="AQ42" s="34"/>
      <c r="AR42" s="34"/>
      <c r="AS42" s="34"/>
      <c r="AT42" s="35">
        <f t="shared" si="13"/>
        <v>0</v>
      </c>
      <c r="AU42" s="103" t="str">
        <f t="shared" si="20"/>
        <v>OK</v>
      </c>
    </row>
    <row r="43" spans="1:47" ht="14.25">
      <c r="A43" s="300"/>
      <c r="B43" s="300"/>
      <c r="C43" s="302"/>
      <c r="D43" s="104" t="s">
        <v>113</v>
      </c>
      <c r="F43" s="103" t="s">
        <v>105</v>
      </c>
      <c r="G43" s="150"/>
      <c r="H43" s="151"/>
      <c r="I43" s="151"/>
      <c r="J43" s="151"/>
      <c r="K43" s="151"/>
      <c r="L43" s="151"/>
      <c r="M43" s="151"/>
      <c r="N43" s="151"/>
      <c r="O43" s="151"/>
      <c r="P43" s="151"/>
      <c r="Q43" s="35">
        <f t="shared" si="11"/>
        <v>0</v>
      </c>
      <c r="S43" s="103" t="str">
        <f t="shared" ca="1" si="17"/>
        <v>-</v>
      </c>
      <c r="T43" s="106"/>
      <c r="V43" s="103" t="str">
        <f t="shared" ca="1" si="18"/>
        <v>-</v>
      </c>
      <c r="W43" s="150"/>
      <c r="X43" s="151"/>
      <c r="Y43" s="151"/>
      <c r="Z43" s="151"/>
      <c r="AA43" s="151"/>
      <c r="AB43" s="151"/>
      <c r="AC43" s="151"/>
      <c r="AD43" s="151"/>
      <c r="AE43" s="151"/>
      <c r="AF43" s="151"/>
      <c r="AG43" s="35">
        <f t="shared" si="12"/>
        <v>0</v>
      </c>
      <c r="AI43" s="103" t="str">
        <f t="shared" ca="1" si="19"/>
        <v>-</v>
      </c>
      <c r="AJ43" s="150"/>
      <c r="AK43" s="151"/>
      <c r="AL43" s="151"/>
      <c r="AM43" s="151"/>
      <c r="AN43" s="151"/>
      <c r="AO43" s="151"/>
      <c r="AP43" s="151"/>
      <c r="AQ43" s="151"/>
      <c r="AR43" s="151"/>
      <c r="AS43" s="151"/>
      <c r="AT43" s="35">
        <f t="shared" si="13"/>
        <v>0</v>
      </c>
      <c r="AU43" s="103" t="str">
        <f t="shared" si="20"/>
        <v>OK</v>
      </c>
    </row>
    <row r="44" spans="1:47" ht="14.25">
      <c r="A44" s="300"/>
      <c r="B44" s="300"/>
      <c r="C44" s="302"/>
      <c r="D44" s="104" t="s">
        <v>389</v>
      </c>
      <c r="F44" s="103" t="s">
        <v>105</v>
      </c>
      <c r="G44" s="150"/>
      <c r="H44" s="151"/>
      <c r="I44" s="151"/>
      <c r="J44" s="151"/>
      <c r="K44" s="151"/>
      <c r="L44" s="151"/>
      <c r="M44" s="151"/>
      <c r="N44" s="151"/>
      <c r="O44" s="151"/>
      <c r="P44" s="151"/>
      <c r="Q44" s="35">
        <f t="shared" si="11"/>
        <v>0</v>
      </c>
      <c r="S44" s="103" t="str">
        <f t="shared" ca="1" si="17"/>
        <v>-</v>
      </c>
      <c r="T44" s="106"/>
      <c r="V44" s="103" t="str">
        <f t="shared" ca="1" si="18"/>
        <v>-</v>
      </c>
      <c r="W44" s="150"/>
      <c r="X44" s="151"/>
      <c r="Y44" s="151"/>
      <c r="Z44" s="151"/>
      <c r="AA44" s="151"/>
      <c r="AB44" s="151"/>
      <c r="AC44" s="151"/>
      <c r="AD44" s="151"/>
      <c r="AE44" s="151"/>
      <c r="AF44" s="151"/>
      <c r="AG44" s="35">
        <f t="shared" si="12"/>
        <v>0</v>
      </c>
      <c r="AI44" s="103" t="str">
        <f t="shared" ca="1" si="19"/>
        <v>-</v>
      </c>
      <c r="AJ44" s="150"/>
      <c r="AK44" s="151"/>
      <c r="AL44" s="151"/>
      <c r="AM44" s="151"/>
      <c r="AN44" s="151"/>
      <c r="AO44" s="151"/>
      <c r="AP44" s="151"/>
      <c r="AQ44" s="151"/>
      <c r="AR44" s="151"/>
      <c r="AS44" s="151"/>
      <c r="AT44" s="35">
        <f t="shared" si="13"/>
        <v>0</v>
      </c>
      <c r="AU44" s="103" t="str">
        <f t="shared" si="20"/>
        <v>OK</v>
      </c>
    </row>
    <row r="45" spans="1:47" ht="14.25">
      <c r="A45" s="300"/>
      <c r="B45" s="300"/>
      <c r="C45" s="302"/>
      <c r="D45" s="104" t="s">
        <v>112</v>
      </c>
      <c r="F45" s="103" t="s">
        <v>105</v>
      </c>
      <c r="G45" s="150"/>
      <c r="H45" s="151"/>
      <c r="I45" s="151"/>
      <c r="J45" s="151"/>
      <c r="K45" s="151"/>
      <c r="L45" s="151"/>
      <c r="M45" s="151"/>
      <c r="N45" s="151"/>
      <c r="O45" s="151"/>
      <c r="P45" s="151"/>
      <c r="Q45" s="35">
        <f t="shared" si="11"/>
        <v>0</v>
      </c>
      <c r="S45" s="103" t="str">
        <f t="shared" ca="1" si="17"/>
        <v>-</v>
      </c>
      <c r="T45" s="106"/>
      <c r="V45" s="103" t="str">
        <f t="shared" ca="1" si="18"/>
        <v>-</v>
      </c>
      <c r="W45" s="150"/>
      <c r="X45" s="151"/>
      <c r="Y45" s="151"/>
      <c r="Z45" s="151"/>
      <c r="AA45" s="151"/>
      <c r="AB45" s="151"/>
      <c r="AC45" s="151"/>
      <c r="AD45" s="151"/>
      <c r="AE45" s="151"/>
      <c r="AF45" s="151"/>
      <c r="AG45" s="35">
        <f t="shared" si="12"/>
        <v>0</v>
      </c>
      <c r="AI45" s="103" t="str">
        <f t="shared" ca="1" si="19"/>
        <v>-</v>
      </c>
      <c r="AJ45" s="150"/>
      <c r="AK45" s="151"/>
      <c r="AL45" s="151"/>
      <c r="AM45" s="151"/>
      <c r="AN45" s="151"/>
      <c r="AO45" s="151"/>
      <c r="AP45" s="151"/>
      <c r="AQ45" s="151"/>
      <c r="AR45" s="151"/>
      <c r="AS45" s="151"/>
      <c r="AT45" s="35">
        <f t="shared" si="13"/>
        <v>0</v>
      </c>
      <c r="AU45" s="103" t="str">
        <f t="shared" si="20"/>
        <v>OK</v>
      </c>
    </row>
    <row r="46" spans="1:47" ht="14.25">
      <c r="A46" s="300"/>
      <c r="B46" s="300"/>
      <c r="C46" s="302"/>
      <c r="D46" s="104" t="s">
        <v>111</v>
      </c>
      <c r="F46" s="103" t="s">
        <v>105</v>
      </c>
      <c r="G46" s="150"/>
      <c r="H46" s="151"/>
      <c r="I46" s="151"/>
      <c r="J46" s="151"/>
      <c r="K46" s="151"/>
      <c r="L46" s="151"/>
      <c r="M46" s="151"/>
      <c r="N46" s="151"/>
      <c r="O46" s="151"/>
      <c r="P46" s="151"/>
      <c r="Q46" s="35">
        <f t="shared" si="11"/>
        <v>0</v>
      </c>
      <c r="S46" s="103" t="str">
        <f t="shared" ca="1" si="17"/>
        <v>-</v>
      </c>
      <c r="T46" s="106"/>
      <c r="V46" s="103" t="str">
        <f t="shared" ca="1" si="18"/>
        <v>-</v>
      </c>
      <c r="W46" s="150"/>
      <c r="X46" s="151"/>
      <c r="Y46" s="151"/>
      <c r="Z46" s="151"/>
      <c r="AA46" s="151"/>
      <c r="AB46" s="151"/>
      <c r="AC46" s="151"/>
      <c r="AD46" s="151"/>
      <c r="AE46" s="151"/>
      <c r="AF46" s="151"/>
      <c r="AG46" s="35">
        <f t="shared" si="12"/>
        <v>0</v>
      </c>
      <c r="AI46" s="103" t="str">
        <f t="shared" ca="1" si="19"/>
        <v>-</v>
      </c>
      <c r="AJ46" s="150"/>
      <c r="AK46" s="151"/>
      <c r="AL46" s="151"/>
      <c r="AM46" s="151"/>
      <c r="AN46" s="151"/>
      <c r="AO46" s="151"/>
      <c r="AP46" s="151"/>
      <c r="AQ46" s="151"/>
      <c r="AR46" s="151"/>
      <c r="AS46" s="151"/>
      <c r="AT46" s="35">
        <f t="shared" si="13"/>
        <v>0</v>
      </c>
      <c r="AU46" s="103" t="str">
        <f t="shared" si="20"/>
        <v>OK</v>
      </c>
    </row>
    <row r="47" spans="1:47" ht="14.25">
      <c r="A47" s="300"/>
      <c r="B47" s="300"/>
      <c r="C47" s="302"/>
      <c r="D47" s="104" t="s">
        <v>390</v>
      </c>
      <c r="F47" s="103" t="s">
        <v>105</v>
      </c>
      <c r="G47" s="150"/>
      <c r="H47" s="151"/>
      <c r="I47" s="151"/>
      <c r="J47" s="151"/>
      <c r="K47" s="151"/>
      <c r="L47" s="151"/>
      <c r="M47" s="151"/>
      <c r="N47" s="151"/>
      <c r="O47" s="151"/>
      <c r="P47" s="151"/>
      <c r="Q47" s="35">
        <f t="shared" si="11"/>
        <v>0</v>
      </c>
      <c r="S47" s="103" t="str">
        <f t="shared" ca="1" si="17"/>
        <v>-</v>
      </c>
      <c r="T47" s="106"/>
      <c r="V47" s="103" t="str">
        <f t="shared" ca="1" si="18"/>
        <v>-</v>
      </c>
      <c r="W47" s="150"/>
      <c r="X47" s="151"/>
      <c r="Y47" s="151"/>
      <c r="Z47" s="151"/>
      <c r="AA47" s="151"/>
      <c r="AB47" s="151"/>
      <c r="AC47" s="151"/>
      <c r="AD47" s="151"/>
      <c r="AE47" s="151"/>
      <c r="AF47" s="151"/>
      <c r="AG47" s="35">
        <f t="shared" si="12"/>
        <v>0</v>
      </c>
      <c r="AI47" s="103" t="str">
        <f t="shared" ca="1" si="19"/>
        <v>-</v>
      </c>
      <c r="AJ47" s="150"/>
      <c r="AK47" s="151"/>
      <c r="AL47" s="151"/>
      <c r="AM47" s="151"/>
      <c r="AN47" s="151"/>
      <c r="AO47" s="151"/>
      <c r="AP47" s="151"/>
      <c r="AQ47" s="151"/>
      <c r="AR47" s="151"/>
      <c r="AS47" s="151"/>
      <c r="AT47" s="35">
        <f t="shared" si="13"/>
        <v>0</v>
      </c>
      <c r="AU47" s="103" t="str">
        <f t="shared" si="20"/>
        <v>OK</v>
      </c>
    </row>
    <row r="48" spans="1:47" ht="14.25">
      <c r="A48" s="300"/>
      <c r="B48" s="300"/>
      <c r="C48" s="302"/>
      <c r="D48" s="104" t="s">
        <v>110</v>
      </c>
      <c r="F48" s="103" t="s">
        <v>105</v>
      </c>
      <c r="G48" s="150"/>
      <c r="H48" s="151"/>
      <c r="I48" s="151"/>
      <c r="J48" s="151"/>
      <c r="K48" s="151"/>
      <c r="L48" s="151"/>
      <c r="M48" s="151"/>
      <c r="N48" s="151"/>
      <c r="O48" s="151"/>
      <c r="P48" s="151"/>
      <c r="Q48" s="35">
        <f t="shared" si="11"/>
        <v>0</v>
      </c>
      <c r="S48" s="103" t="str">
        <f t="shared" ca="1" si="17"/>
        <v>-</v>
      </c>
      <c r="T48" s="106"/>
      <c r="V48" s="103" t="str">
        <f t="shared" ca="1" si="18"/>
        <v>-</v>
      </c>
      <c r="W48" s="150"/>
      <c r="X48" s="151"/>
      <c r="Y48" s="151"/>
      <c r="Z48" s="151"/>
      <c r="AA48" s="151"/>
      <c r="AB48" s="151"/>
      <c r="AC48" s="151"/>
      <c r="AD48" s="151"/>
      <c r="AE48" s="151"/>
      <c r="AF48" s="151"/>
      <c r="AG48" s="35">
        <f t="shared" si="12"/>
        <v>0</v>
      </c>
      <c r="AI48" s="103" t="str">
        <f t="shared" ca="1" si="19"/>
        <v>-</v>
      </c>
      <c r="AJ48" s="150"/>
      <c r="AK48" s="151"/>
      <c r="AL48" s="151"/>
      <c r="AM48" s="151"/>
      <c r="AN48" s="151"/>
      <c r="AO48" s="151"/>
      <c r="AP48" s="151"/>
      <c r="AQ48" s="151"/>
      <c r="AR48" s="151"/>
      <c r="AS48" s="151"/>
      <c r="AT48" s="35">
        <f t="shared" si="13"/>
        <v>0</v>
      </c>
      <c r="AU48" s="103" t="str">
        <f t="shared" si="20"/>
        <v>OK</v>
      </c>
    </row>
    <row r="49" spans="1:47" ht="14.25">
      <c r="A49" s="300"/>
      <c r="B49" s="300"/>
      <c r="C49" s="302"/>
      <c r="D49" s="104" t="str">
        <f>D28</f>
        <v>Indirect Intervention</v>
      </c>
      <c r="F49" s="103" t="s">
        <v>105</v>
      </c>
      <c r="G49" s="150"/>
      <c r="H49" s="151"/>
      <c r="I49" s="151"/>
      <c r="J49" s="151"/>
      <c r="K49" s="151"/>
      <c r="L49" s="151"/>
      <c r="M49" s="151"/>
      <c r="N49" s="151"/>
      <c r="O49" s="151"/>
      <c r="P49" s="151"/>
      <c r="Q49" s="35">
        <f t="shared" si="11"/>
        <v>0</v>
      </c>
      <c r="S49" s="103" t="str">
        <f t="shared" ca="1" si="17"/>
        <v>-</v>
      </c>
      <c r="T49" s="106"/>
      <c r="V49" s="103" t="str">
        <f t="shared" ca="1" si="18"/>
        <v>-</v>
      </c>
      <c r="W49" s="150"/>
      <c r="X49" s="151"/>
      <c r="Y49" s="151"/>
      <c r="Z49" s="151"/>
      <c r="AA49" s="151"/>
      <c r="AB49" s="151"/>
      <c r="AC49" s="151"/>
      <c r="AD49" s="151"/>
      <c r="AE49" s="151"/>
      <c r="AF49" s="151"/>
      <c r="AG49" s="35">
        <f t="shared" si="12"/>
        <v>0</v>
      </c>
      <c r="AI49" s="103" t="str">
        <f t="shared" ca="1" si="19"/>
        <v>-</v>
      </c>
      <c r="AJ49" s="150"/>
      <c r="AK49" s="151"/>
      <c r="AL49" s="151"/>
      <c r="AM49" s="151"/>
      <c r="AN49" s="151"/>
      <c r="AO49" s="151"/>
      <c r="AP49" s="151"/>
      <c r="AQ49" s="151"/>
      <c r="AR49" s="151"/>
      <c r="AS49" s="151"/>
      <c r="AT49" s="35">
        <f t="shared" si="13"/>
        <v>0</v>
      </c>
      <c r="AU49" s="103" t="str">
        <f t="shared" si="20"/>
        <v>OK</v>
      </c>
    </row>
    <row r="50" spans="1:47" ht="14.25">
      <c r="A50" s="300"/>
      <c r="B50" s="300"/>
      <c r="C50" s="302"/>
      <c r="D50" s="104" t="s">
        <v>109</v>
      </c>
      <c r="F50" s="103" t="s">
        <v>105</v>
      </c>
      <c r="G50" s="34"/>
      <c r="H50" s="34"/>
      <c r="I50" s="34"/>
      <c r="J50" s="34"/>
      <c r="K50" s="34"/>
      <c r="L50" s="34"/>
      <c r="M50" s="34"/>
      <c r="N50" s="34"/>
      <c r="O50" s="34"/>
      <c r="P50" s="34"/>
      <c r="Q50" s="35">
        <f t="shared" si="11"/>
        <v>0</v>
      </c>
      <c r="S50" s="103" t="str">
        <f t="shared" ca="1" si="17"/>
        <v>-</v>
      </c>
      <c r="T50" s="34"/>
      <c r="V50" s="103" t="str">
        <f t="shared" ca="1" si="18"/>
        <v>-</v>
      </c>
      <c r="W50" s="34"/>
      <c r="X50" s="34"/>
      <c r="Y50" s="34"/>
      <c r="Z50" s="34"/>
      <c r="AA50" s="34"/>
      <c r="AB50" s="34"/>
      <c r="AC50" s="34"/>
      <c r="AD50" s="34"/>
      <c r="AE50" s="34"/>
      <c r="AF50" s="34"/>
      <c r="AG50" s="35">
        <f t="shared" si="12"/>
        <v>0</v>
      </c>
      <c r="AI50" s="103" t="str">
        <f t="shared" ca="1" si="19"/>
        <v>-</v>
      </c>
      <c r="AJ50" s="34"/>
      <c r="AK50" s="34"/>
      <c r="AL50" s="34"/>
      <c r="AM50" s="34"/>
      <c r="AN50" s="34"/>
      <c r="AO50" s="34"/>
      <c r="AP50" s="34"/>
      <c r="AQ50" s="34"/>
      <c r="AR50" s="34"/>
      <c r="AS50" s="34"/>
      <c r="AT50" s="35">
        <f t="shared" si="13"/>
        <v>0</v>
      </c>
      <c r="AU50" s="103" t="str">
        <f t="shared" si="20"/>
        <v>OK</v>
      </c>
    </row>
    <row r="51" spans="1:47" ht="14.25">
      <c r="A51" s="300"/>
      <c r="B51" s="300"/>
      <c r="C51" s="302"/>
      <c r="D51" s="104" t="s">
        <v>108</v>
      </c>
      <c r="F51" s="103" t="s">
        <v>105</v>
      </c>
      <c r="G51" s="34"/>
      <c r="H51" s="34"/>
      <c r="I51" s="34"/>
      <c r="J51" s="34"/>
      <c r="K51" s="34"/>
      <c r="L51" s="34"/>
      <c r="M51" s="34"/>
      <c r="N51" s="34"/>
      <c r="O51" s="34"/>
      <c r="P51" s="34"/>
      <c r="Q51" s="35">
        <f t="shared" si="11"/>
        <v>0</v>
      </c>
      <c r="S51" s="103" t="str">
        <f t="shared" ca="1" si="17"/>
        <v>-</v>
      </c>
      <c r="T51" s="34"/>
      <c r="V51" s="103" t="str">
        <f t="shared" ca="1" si="18"/>
        <v>-</v>
      </c>
      <c r="W51" s="34"/>
      <c r="X51" s="34"/>
      <c r="Y51" s="34"/>
      <c r="Z51" s="34"/>
      <c r="AA51" s="34"/>
      <c r="AB51" s="34"/>
      <c r="AC51" s="34"/>
      <c r="AD51" s="34"/>
      <c r="AE51" s="34"/>
      <c r="AF51" s="34"/>
      <c r="AG51" s="35">
        <f t="shared" si="12"/>
        <v>0</v>
      </c>
      <c r="AI51" s="103" t="str">
        <f t="shared" ca="1" si="19"/>
        <v>-</v>
      </c>
      <c r="AJ51" s="34"/>
      <c r="AK51" s="34"/>
      <c r="AL51" s="34"/>
      <c r="AM51" s="34"/>
      <c r="AN51" s="34"/>
      <c r="AO51" s="34"/>
      <c r="AP51" s="34"/>
      <c r="AQ51" s="34"/>
      <c r="AR51" s="34"/>
      <c r="AS51" s="34"/>
      <c r="AT51" s="35">
        <f t="shared" si="13"/>
        <v>0</v>
      </c>
      <c r="AU51" s="103" t="str">
        <f t="shared" si="20"/>
        <v>OK</v>
      </c>
    </row>
    <row r="52" spans="1:47" ht="14.25">
      <c r="A52" s="300"/>
      <c r="B52" s="300"/>
      <c r="C52" s="302"/>
      <c r="D52" s="104" t="s">
        <v>58</v>
      </c>
      <c r="F52" s="103" t="s">
        <v>105</v>
      </c>
      <c r="G52" s="34"/>
      <c r="H52" s="34"/>
      <c r="I52" s="34"/>
      <c r="J52" s="34"/>
      <c r="K52" s="34"/>
      <c r="L52" s="34"/>
      <c r="M52" s="34"/>
      <c r="N52" s="34"/>
      <c r="O52" s="34"/>
      <c r="P52" s="34"/>
      <c r="Q52" s="35">
        <f t="shared" si="11"/>
        <v>0</v>
      </c>
      <c r="S52" s="103" t="str">
        <f t="shared" ca="1" si="17"/>
        <v>-</v>
      </c>
      <c r="T52" s="34"/>
      <c r="V52" s="103" t="str">
        <f t="shared" ca="1" si="18"/>
        <v>-</v>
      </c>
      <c r="W52" s="34"/>
      <c r="X52" s="34"/>
      <c r="Y52" s="34"/>
      <c r="Z52" s="34"/>
      <c r="AA52" s="34"/>
      <c r="AB52" s="34"/>
      <c r="AC52" s="34"/>
      <c r="AD52" s="34"/>
      <c r="AE52" s="34"/>
      <c r="AF52" s="34"/>
      <c r="AG52" s="35">
        <f t="shared" si="12"/>
        <v>0</v>
      </c>
      <c r="AI52" s="103" t="str">
        <f t="shared" ca="1" si="19"/>
        <v>-</v>
      </c>
      <c r="AJ52" s="34"/>
      <c r="AK52" s="34"/>
      <c r="AL52" s="34"/>
      <c r="AM52" s="34"/>
      <c r="AN52" s="34"/>
      <c r="AO52" s="34"/>
      <c r="AP52" s="34"/>
      <c r="AQ52" s="34"/>
      <c r="AR52" s="34"/>
      <c r="AS52" s="34"/>
      <c r="AT52" s="35">
        <f t="shared" si="13"/>
        <v>0</v>
      </c>
      <c r="AU52" s="103" t="str">
        <f t="shared" si="20"/>
        <v>OK</v>
      </c>
    </row>
    <row r="53" spans="1:47" ht="14.25">
      <c r="A53" s="300"/>
      <c r="B53" s="300"/>
      <c r="C53" s="302"/>
      <c r="D53" s="104" t="s">
        <v>107</v>
      </c>
      <c r="F53" s="103" t="s">
        <v>105</v>
      </c>
      <c r="G53" s="34"/>
      <c r="H53" s="34"/>
      <c r="I53" s="34"/>
      <c r="J53" s="34"/>
      <c r="K53" s="34"/>
      <c r="L53" s="34"/>
      <c r="M53" s="34"/>
      <c r="N53" s="34"/>
      <c r="O53" s="34"/>
      <c r="P53" s="34"/>
      <c r="Q53" s="35">
        <f t="shared" si="11"/>
        <v>0</v>
      </c>
      <c r="S53" s="103" t="str">
        <f t="shared" ca="1" si="17"/>
        <v>-</v>
      </c>
      <c r="T53" s="34"/>
      <c r="V53" s="103" t="str">
        <f t="shared" ca="1" si="18"/>
        <v>-</v>
      </c>
      <c r="W53" s="34"/>
      <c r="X53" s="34"/>
      <c r="Y53" s="34"/>
      <c r="Z53" s="34"/>
      <c r="AA53" s="34"/>
      <c r="AB53" s="34"/>
      <c r="AC53" s="34"/>
      <c r="AD53" s="34"/>
      <c r="AE53" s="34"/>
      <c r="AF53" s="34"/>
      <c r="AG53" s="35">
        <f t="shared" si="12"/>
        <v>0</v>
      </c>
      <c r="AI53" s="103" t="str">
        <f t="shared" ca="1" si="19"/>
        <v>-</v>
      </c>
      <c r="AJ53" s="34"/>
      <c r="AK53" s="34"/>
      <c r="AL53" s="34"/>
      <c r="AM53" s="34"/>
      <c r="AN53" s="34"/>
      <c r="AO53" s="34"/>
      <c r="AP53" s="34"/>
      <c r="AQ53" s="34"/>
      <c r="AR53" s="34"/>
      <c r="AS53" s="34"/>
      <c r="AT53" s="35">
        <f t="shared" si="13"/>
        <v>0</v>
      </c>
      <c r="AU53" s="103" t="str">
        <f t="shared" si="20"/>
        <v>OK</v>
      </c>
    </row>
    <row r="54" spans="1:47" ht="14.25">
      <c r="A54" s="300"/>
      <c r="B54" s="300"/>
      <c r="C54" s="302"/>
      <c r="D54" s="104" t="s">
        <v>106</v>
      </c>
      <c r="F54" s="103" t="s">
        <v>105</v>
      </c>
      <c r="G54" s="150"/>
      <c r="H54" s="151"/>
      <c r="I54" s="151"/>
      <c r="J54" s="151"/>
      <c r="K54" s="151"/>
      <c r="L54" s="151"/>
      <c r="M54" s="151"/>
      <c r="N54" s="151"/>
      <c r="O54" s="151"/>
      <c r="P54" s="151"/>
      <c r="Q54" s="35">
        <f t="shared" si="11"/>
        <v>0</v>
      </c>
      <c r="S54" s="103" t="str">
        <f t="shared" ca="1" si="17"/>
        <v>-</v>
      </c>
      <c r="T54" s="106"/>
      <c r="V54" s="103" t="str">
        <f t="shared" ca="1" si="18"/>
        <v>-</v>
      </c>
      <c r="W54" s="150"/>
      <c r="X54" s="151"/>
      <c r="Y54" s="151"/>
      <c r="Z54" s="151"/>
      <c r="AA54" s="151"/>
      <c r="AB54" s="151"/>
      <c r="AC54" s="151"/>
      <c r="AD54" s="151"/>
      <c r="AE54" s="151"/>
      <c r="AF54" s="151"/>
      <c r="AG54" s="35">
        <f t="shared" si="12"/>
        <v>0</v>
      </c>
      <c r="AI54" s="103" t="str">
        <f t="shared" ca="1" si="19"/>
        <v>-</v>
      </c>
      <c r="AJ54" s="150"/>
      <c r="AK54" s="151"/>
      <c r="AL54" s="151"/>
      <c r="AM54" s="151"/>
      <c r="AN54" s="151"/>
      <c r="AO54" s="151"/>
      <c r="AP54" s="151"/>
      <c r="AQ54" s="151"/>
      <c r="AR54" s="151"/>
      <c r="AS54" s="151"/>
      <c r="AT54" s="35">
        <f t="shared" si="13"/>
        <v>0</v>
      </c>
      <c r="AU54" s="103" t="str">
        <f t="shared" si="20"/>
        <v>OK</v>
      </c>
    </row>
    <row r="55" spans="1:47" ht="14.25">
      <c r="A55" s="301"/>
      <c r="B55" s="301"/>
      <c r="C55" s="105" t="s">
        <v>224</v>
      </c>
      <c r="D55" s="104"/>
      <c r="F55" s="103" t="s">
        <v>105</v>
      </c>
      <c r="G55" s="35">
        <f t="shared" ref="G55:P55" si="21">SUM(G37:G54)</f>
        <v>0</v>
      </c>
      <c r="H55" s="35">
        <f t="shared" si="21"/>
        <v>0</v>
      </c>
      <c r="I55" s="35">
        <f t="shared" si="21"/>
        <v>0</v>
      </c>
      <c r="J55" s="35">
        <f t="shared" si="21"/>
        <v>0</v>
      </c>
      <c r="K55" s="35">
        <f t="shared" si="21"/>
        <v>0</v>
      </c>
      <c r="L55" s="35">
        <f t="shared" si="21"/>
        <v>0</v>
      </c>
      <c r="M55" s="35">
        <f t="shared" si="21"/>
        <v>0</v>
      </c>
      <c r="N55" s="35">
        <f t="shared" si="21"/>
        <v>0</v>
      </c>
      <c r="O55" s="35">
        <f t="shared" si="21"/>
        <v>0</v>
      </c>
      <c r="P55" s="35">
        <f t="shared" si="21"/>
        <v>0</v>
      </c>
      <c r="Q55" s="94">
        <f>SUM(G55:P55)</f>
        <v>0</v>
      </c>
      <c r="S55" s="103" t="str">
        <f t="shared" ca="1" si="17"/>
        <v>-</v>
      </c>
      <c r="T55" s="103"/>
      <c r="V55" s="103" t="str">
        <f t="shared" ca="1" si="18"/>
        <v>-</v>
      </c>
      <c r="W55" s="35">
        <f t="shared" ref="W55:AF55" si="22">SUM(W37:W54)</f>
        <v>0</v>
      </c>
      <c r="X55" s="35">
        <f t="shared" si="22"/>
        <v>0</v>
      </c>
      <c r="Y55" s="35">
        <f t="shared" si="22"/>
        <v>0</v>
      </c>
      <c r="Z55" s="35">
        <f t="shared" si="22"/>
        <v>0</v>
      </c>
      <c r="AA55" s="35">
        <f t="shared" si="22"/>
        <v>0</v>
      </c>
      <c r="AB55" s="35">
        <f t="shared" si="22"/>
        <v>0</v>
      </c>
      <c r="AC55" s="35">
        <f t="shared" si="22"/>
        <v>0</v>
      </c>
      <c r="AD55" s="35">
        <f t="shared" si="22"/>
        <v>0</v>
      </c>
      <c r="AE55" s="35">
        <f t="shared" si="22"/>
        <v>0</v>
      </c>
      <c r="AF55" s="35">
        <f t="shared" si="22"/>
        <v>0</v>
      </c>
      <c r="AG55" s="94">
        <f t="shared" si="12"/>
        <v>0</v>
      </c>
      <c r="AI55" s="103" t="str">
        <f t="shared" ca="1" si="19"/>
        <v>-</v>
      </c>
      <c r="AJ55" s="35">
        <f t="shared" ref="AJ55:AS55" si="23">SUM(AJ37:AJ54)</f>
        <v>0</v>
      </c>
      <c r="AK55" s="35">
        <f t="shared" si="23"/>
        <v>0</v>
      </c>
      <c r="AL55" s="35">
        <f t="shared" si="23"/>
        <v>0</v>
      </c>
      <c r="AM55" s="35">
        <f t="shared" si="23"/>
        <v>0</v>
      </c>
      <c r="AN55" s="35">
        <f t="shared" si="23"/>
        <v>0</v>
      </c>
      <c r="AO55" s="35">
        <f t="shared" si="23"/>
        <v>0</v>
      </c>
      <c r="AP55" s="35">
        <f t="shared" si="23"/>
        <v>0</v>
      </c>
      <c r="AQ55" s="35">
        <f t="shared" si="23"/>
        <v>0</v>
      </c>
      <c r="AR55" s="35">
        <f t="shared" si="23"/>
        <v>0</v>
      </c>
      <c r="AS55" s="35">
        <f t="shared" si="23"/>
        <v>0</v>
      </c>
      <c r="AT55" s="94">
        <f t="shared" si="13"/>
        <v>0</v>
      </c>
      <c r="AU55" s="103" t="str">
        <f t="shared" si="20"/>
        <v>OK</v>
      </c>
    </row>
  </sheetData>
  <mergeCells count="6">
    <mergeCell ref="A14:A34"/>
    <mergeCell ref="B14:B34"/>
    <mergeCell ref="C17:C33"/>
    <mergeCell ref="A35:A55"/>
    <mergeCell ref="B35:B55"/>
    <mergeCell ref="C38:C5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8" tint="-0.249977111117893"/>
  </sheetPr>
  <dimension ref="A1:K60"/>
  <sheetViews>
    <sheetView workbookViewId="0"/>
  </sheetViews>
  <sheetFormatPr defaultColWidth="9" defaultRowHeight="12.75"/>
  <cols>
    <col min="1" max="1" width="42.140625" style="152" customWidth="1"/>
    <col min="2" max="2" width="34" style="152" customWidth="1"/>
    <col min="3" max="3" width="10.140625" style="152" customWidth="1"/>
    <col min="4" max="4" width="27.42578125" style="152" bestFit="1" customWidth="1"/>
    <col min="5" max="5" width="10.140625" style="152" customWidth="1"/>
    <col min="6" max="6" width="28.5703125" style="152" bestFit="1" customWidth="1"/>
    <col min="7" max="7" width="9" style="152" customWidth="1"/>
    <col min="8" max="8" width="44" style="152" bestFit="1" customWidth="1"/>
    <col min="9" max="10" width="9" style="152" customWidth="1"/>
    <col min="11" max="11" width="9" style="152" hidden="1" customWidth="1"/>
    <col min="12" max="46" width="9" style="152" customWidth="1"/>
    <col min="47" max="47" width="9.42578125" style="152" bestFit="1" customWidth="1"/>
    <col min="48" max="16384" width="9" style="152"/>
  </cols>
  <sheetData>
    <row r="1" spans="1:11" s="49" customFormat="1" ht="24.75">
      <c r="A1" s="1" t="str">
        <f>N0_Cover!A1</f>
        <v>RIIO-2 Business Plan Data Template</v>
      </c>
      <c r="B1" s="2"/>
      <c r="C1" s="2"/>
      <c r="D1" s="2"/>
      <c r="E1" s="2"/>
      <c r="F1" s="73"/>
      <c r="G1" s="2"/>
      <c r="H1" s="2"/>
      <c r="I1" s="2"/>
      <c r="J1" s="2"/>
    </row>
    <row r="2" spans="1:11" s="62" customFormat="1" ht="22.5">
      <c r="A2" s="1" t="str">
        <f>N0_Cover!$B$12</f>
        <v>Scottish Power Transmission</v>
      </c>
      <c r="B2" s="4"/>
      <c r="C2" s="4"/>
      <c r="D2" s="4"/>
      <c r="E2" s="4"/>
      <c r="F2" s="4"/>
      <c r="G2" s="4"/>
      <c r="H2" s="4"/>
      <c r="I2" s="4"/>
      <c r="J2" s="4"/>
    </row>
    <row r="3" spans="1:11" s="48" customFormat="1" ht="19.5">
      <c r="A3" s="5" t="str">
        <f>"Workbook " &amp; N0_Cover!$B$14</f>
        <v>Workbook N: NARM</v>
      </c>
      <c r="B3" s="6"/>
      <c r="C3" s="6"/>
      <c r="D3" s="6"/>
      <c r="E3" s="6"/>
      <c r="F3" s="6"/>
      <c r="G3" s="6"/>
      <c r="H3" s="6"/>
      <c r="I3" s="6"/>
      <c r="J3" s="6"/>
    </row>
    <row r="4" spans="1:11" s="48" customFormat="1" ht="19.5">
      <c r="A4" s="7" t="str">
        <f>"Submission Version " &amp; N0_Cover!$B$15 &amp; " - Submitted on " &amp; TEXT(N0_Cover!$B$16,"dd mmm yyyy")</f>
        <v>Submission Version 3.0 - Submitted on 09 Dec 2019</v>
      </c>
      <c r="B4" s="8"/>
      <c r="C4" s="8"/>
      <c r="D4" s="8"/>
      <c r="E4" s="8"/>
      <c r="F4" s="8"/>
      <c r="G4" s="8"/>
      <c r="H4" s="8"/>
      <c r="I4" s="8"/>
      <c r="J4" s="8"/>
    </row>
    <row r="5" spans="1:11" s="48" customFormat="1" ht="19.5">
      <c r="A5" s="7" t="str">
        <f>"Template Version: " &amp; N0_Cover!$B$11</f>
        <v>Template Version: v3.0</v>
      </c>
      <c r="B5" s="8"/>
      <c r="C5" s="8"/>
      <c r="D5" s="8"/>
      <c r="E5" s="8"/>
      <c r="F5" s="8"/>
      <c r="G5" s="8"/>
      <c r="H5" s="8"/>
      <c r="I5" s="8"/>
      <c r="J5" s="8"/>
    </row>
    <row r="6" spans="1:11" s="47" customFormat="1" ht="19.5">
      <c r="A6" s="5" t="str">
        <f ca="1">"Sheet: " &amp;VLOOKUP(RIGHT(CELL("filename",A1),LEN(CELL("filename",A1))-FIND("]",CELL("filename",A1))),'N0.1_Contents'!$A$11:$B$87,2,FALSE)</f>
        <v>Sheet: N0.6 Lookup References</v>
      </c>
      <c r="B6" s="6"/>
      <c r="C6" s="6"/>
      <c r="D6" s="6"/>
      <c r="E6" s="6"/>
      <c r="F6" s="6"/>
      <c r="G6" s="6"/>
      <c r="H6" s="6"/>
      <c r="I6" s="6"/>
      <c r="J6" s="6"/>
    </row>
    <row r="7" spans="1:11" s="49" customFormat="1" ht="18">
      <c r="A7" s="7" t="str">
        <f>"Prices Base: " &amp; 'N0.5_Data_Constants'!C13</f>
        <v>Prices Base: 2018/19</v>
      </c>
      <c r="B7" s="8"/>
      <c r="C7" s="8"/>
      <c r="D7" s="8"/>
      <c r="E7" s="8"/>
      <c r="F7" s="8"/>
      <c r="G7" s="8"/>
      <c r="H7" s="8"/>
      <c r="I7" s="8"/>
      <c r="J7" s="8"/>
    </row>
    <row r="8" spans="1:11" s="160" customFormat="1">
      <c r="A8" s="171" t="str">
        <f>"Error Checks: " &amp; IF(ISERROR(MATCH("Error",$A$9:$G$9,0)),"OK","Error")</f>
        <v>Error Checks: OK</v>
      </c>
      <c r="B8" s="172"/>
      <c r="C8" s="172"/>
      <c r="D8" s="172"/>
      <c r="E8" s="172"/>
      <c r="F8" s="172"/>
      <c r="G8" s="172"/>
      <c r="H8" s="172"/>
      <c r="I8" s="172"/>
      <c r="J8" s="172"/>
    </row>
    <row r="9" spans="1:11" s="160" customFormat="1">
      <c r="A9" s="178" t="str">
        <f t="shared" ref="A9:G9" si="0">IF(ISERROR(MATCH("Error",A10:A195,0)),"-","Error")</f>
        <v>-</v>
      </c>
      <c r="B9" s="178" t="str">
        <f t="shared" si="0"/>
        <v>-</v>
      </c>
      <c r="C9" s="178" t="str">
        <f t="shared" si="0"/>
        <v>-</v>
      </c>
      <c r="D9" s="178" t="str">
        <f t="shared" si="0"/>
        <v>-</v>
      </c>
      <c r="E9" s="178" t="str">
        <f t="shared" si="0"/>
        <v>-</v>
      </c>
      <c r="F9" s="178" t="str">
        <f t="shared" si="0"/>
        <v>-</v>
      </c>
      <c r="G9" s="178" t="str">
        <f t="shared" si="0"/>
        <v>-</v>
      </c>
      <c r="H9" s="178" t="str">
        <f>IF(ISERROR(MATCH("Error",H10:H195,0)),"-","Error")</f>
        <v>-</v>
      </c>
      <c r="I9" s="178" t="str">
        <f>IF(ISERROR(MATCH("Error",I10:I195,0)),"-","Error")</f>
        <v>-</v>
      </c>
      <c r="J9" s="178" t="str">
        <f>IF(ISERROR(MATCH("Error",J10:J195,0)),"-","Error")</f>
        <v>-</v>
      </c>
    </row>
    <row r="12" spans="1:11" ht="18">
      <c r="A12" s="9" t="s">
        <v>99</v>
      </c>
      <c r="B12" s="239" t="str">
        <f>VLOOKUP(N0_Cover!B12,N0_Cover!A21:C32, 3, FALSE)</f>
        <v>ET</v>
      </c>
      <c r="D12" s="240"/>
      <c r="E12" s="3"/>
    </row>
    <row r="13" spans="1:11">
      <c r="A13" s="79" t="s">
        <v>100</v>
      </c>
      <c r="B13" s="79" t="s">
        <v>53</v>
      </c>
      <c r="D13" s="79" t="s">
        <v>429</v>
      </c>
      <c r="E13" s="79" t="s">
        <v>53</v>
      </c>
      <c r="F13" s="79" t="s">
        <v>436</v>
      </c>
      <c r="G13" s="79" t="s">
        <v>53</v>
      </c>
      <c r="H13" s="79" t="s">
        <v>451</v>
      </c>
      <c r="I13" s="79" t="s">
        <v>53</v>
      </c>
      <c r="J13" s="79" t="s">
        <v>452</v>
      </c>
      <c r="K13" s="241" t="s">
        <v>530</v>
      </c>
    </row>
    <row r="14" spans="1:11">
      <c r="A14" s="242" t="str">
        <f t="shared" ref="A14:A41" si="1">INDEX($D$14:$I$50, $J14, MATCH($B$12, $D$13:$I$13, 0))</f>
        <v>132kV Circuit Breaker</v>
      </c>
      <c r="B14" s="242" t="str">
        <f t="shared" ref="B14:B50" si="2">INDEX($D$14:$I$50, $J14, MATCH($B$12, $D$13:$I$13, 0)+1)</f>
        <v>#</v>
      </c>
      <c r="D14" s="152" t="s">
        <v>453</v>
      </c>
      <c r="E14" s="152" t="s">
        <v>54</v>
      </c>
      <c r="F14" s="243" t="s">
        <v>454</v>
      </c>
      <c r="G14" s="152" t="s">
        <v>1</v>
      </c>
      <c r="H14" s="3" t="s">
        <v>455</v>
      </c>
      <c r="I14" s="152" t="s">
        <v>54</v>
      </c>
      <c r="J14" s="152">
        <v>1</v>
      </c>
      <c r="K14" s="152">
        <v>1</v>
      </c>
    </row>
    <row r="15" spans="1:11">
      <c r="A15" s="242" t="str">
        <f t="shared" si="1"/>
        <v>132kV Transformer</v>
      </c>
      <c r="B15" s="242" t="str">
        <f t="shared" si="2"/>
        <v>#</v>
      </c>
      <c r="D15" s="152" t="s">
        <v>456</v>
      </c>
      <c r="E15" s="152" t="s">
        <v>54</v>
      </c>
      <c r="F15" s="243" t="s">
        <v>457</v>
      </c>
      <c r="G15" s="152" t="s">
        <v>1</v>
      </c>
      <c r="H15" s="3" t="s">
        <v>458</v>
      </c>
      <c r="I15" s="152" t="s">
        <v>54</v>
      </c>
      <c r="J15" s="152">
        <v>2</v>
      </c>
      <c r="K15" s="152">
        <v>2</v>
      </c>
    </row>
    <row r="16" spans="1:11">
      <c r="A16" s="242" t="str">
        <f t="shared" si="1"/>
        <v>132kV Reactor</v>
      </c>
      <c r="B16" s="242" t="str">
        <f t="shared" si="2"/>
        <v>#</v>
      </c>
      <c r="D16" s="152" t="s">
        <v>459</v>
      </c>
      <c r="E16" s="152" t="s">
        <v>54</v>
      </c>
      <c r="F16" s="243" t="s">
        <v>460</v>
      </c>
      <c r="G16" s="152" t="s">
        <v>1</v>
      </c>
      <c r="H16" s="3" t="s">
        <v>461</v>
      </c>
      <c r="I16" s="152" t="s">
        <v>54</v>
      </c>
      <c r="J16" s="152">
        <v>3</v>
      </c>
      <c r="K16" s="152">
        <v>3</v>
      </c>
    </row>
    <row r="17" spans="1:11">
      <c r="A17" s="242" t="str">
        <f t="shared" si="1"/>
        <v>132kV Underground Cable</v>
      </c>
      <c r="B17" s="242" t="str">
        <f t="shared" si="2"/>
        <v>km</v>
      </c>
      <c r="D17" s="152" t="s">
        <v>462</v>
      </c>
      <c r="E17" s="152" t="s">
        <v>1</v>
      </c>
      <c r="F17" s="243" t="s">
        <v>463</v>
      </c>
      <c r="G17" s="152" t="s">
        <v>1</v>
      </c>
      <c r="H17" s="3" t="s">
        <v>464</v>
      </c>
      <c r="I17" s="152" t="s">
        <v>54</v>
      </c>
      <c r="J17" s="152">
        <v>4</v>
      </c>
      <c r="K17" s="152">
        <v>4</v>
      </c>
    </row>
    <row r="18" spans="1:11">
      <c r="A18" s="242" t="str">
        <f t="shared" si="1"/>
        <v>132kV OHL Conductor</v>
      </c>
      <c r="B18" s="242" t="str">
        <f t="shared" si="2"/>
        <v>km</v>
      </c>
      <c r="D18" s="152" t="s">
        <v>465</v>
      </c>
      <c r="E18" s="152" t="s">
        <v>1</v>
      </c>
      <c r="F18" s="243" t="s">
        <v>466</v>
      </c>
      <c r="G18" s="152" t="s">
        <v>1</v>
      </c>
      <c r="H18" s="3" t="s">
        <v>467</v>
      </c>
      <c r="I18" s="152" t="s">
        <v>54</v>
      </c>
      <c r="J18" s="152">
        <v>5</v>
      </c>
      <c r="K18" s="152">
        <v>5</v>
      </c>
    </row>
    <row r="19" spans="1:11">
      <c r="A19" s="242" t="str">
        <f t="shared" si="1"/>
        <v>132kV OHL Fittings</v>
      </c>
      <c r="B19" s="242" t="str">
        <f t="shared" si="2"/>
        <v>#</v>
      </c>
      <c r="D19" s="152" t="s">
        <v>468</v>
      </c>
      <c r="E19" s="152" t="s">
        <v>54</v>
      </c>
      <c r="F19" s="243" t="s">
        <v>469</v>
      </c>
      <c r="G19" s="152" t="s">
        <v>1</v>
      </c>
      <c r="H19" s="3" t="s">
        <v>470</v>
      </c>
      <c r="I19" s="152" t="s">
        <v>54</v>
      </c>
      <c r="J19" s="152">
        <v>6</v>
      </c>
      <c r="K19" s="152">
        <v>6</v>
      </c>
    </row>
    <row r="20" spans="1:11">
      <c r="A20" s="242" t="str">
        <f t="shared" si="1"/>
        <v>132kV OHL Tower</v>
      </c>
      <c r="B20" s="242" t="str">
        <f t="shared" si="2"/>
        <v>#</v>
      </c>
      <c r="D20" s="152" t="s">
        <v>471</v>
      </c>
      <c r="E20" s="152" t="s">
        <v>54</v>
      </c>
      <c r="F20" s="243" t="s">
        <v>472</v>
      </c>
      <c r="G20" s="152" t="s">
        <v>54</v>
      </c>
      <c r="H20" s="3" t="s">
        <v>485</v>
      </c>
      <c r="I20" s="152" t="s">
        <v>54</v>
      </c>
      <c r="J20" s="152">
        <v>7</v>
      </c>
      <c r="K20" s="152">
        <v>13</v>
      </c>
    </row>
    <row r="21" spans="1:11">
      <c r="A21" s="242" t="str">
        <f t="shared" si="1"/>
        <v>275kV Circuit Breaker</v>
      </c>
      <c r="B21" s="242" t="str">
        <f t="shared" si="2"/>
        <v>#</v>
      </c>
      <c r="D21" s="152" t="s">
        <v>473</v>
      </c>
      <c r="E21" s="152" t="s">
        <v>54</v>
      </c>
      <c r="F21" s="243" t="s">
        <v>474</v>
      </c>
      <c r="G21" s="152" t="s">
        <v>54</v>
      </c>
      <c r="H21" s="3" t="s">
        <v>488</v>
      </c>
      <c r="I21" s="152" t="s">
        <v>54</v>
      </c>
      <c r="J21" s="152">
        <v>8</v>
      </c>
      <c r="K21" s="152">
        <v>14</v>
      </c>
    </row>
    <row r="22" spans="1:11">
      <c r="A22" s="242" t="str">
        <f t="shared" si="1"/>
        <v>275kV Transformer</v>
      </c>
      <c r="B22" s="242" t="str">
        <f t="shared" si="2"/>
        <v>#</v>
      </c>
      <c r="D22" s="152" t="s">
        <v>475</v>
      </c>
      <c r="E22" s="152" t="s">
        <v>54</v>
      </c>
      <c r="F22" s="243" t="s">
        <v>476</v>
      </c>
      <c r="G22" s="152" t="s">
        <v>54</v>
      </c>
      <c r="H22" s="3" t="s">
        <v>491</v>
      </c>
      <c r="I22" s="152" t="s">
        <v>54</v>
      </c>
      <c r="J22" s="152">
        <v>9</v>
      </c>
      <c r="K22" s="152">
        <v>15</v>
      </c>
    </row>
    <row r="23" spans="1:11">
      <c r="A23" s="242" t="str">
        <f t="shared" si="1"/>
        <v>275kV Reactor</v>
      </c>
      <c r="B23" s="242" t="str">
        <f t="shared" si="2"/>
        <v>#</v>
      </c>
      <c r="D23" s="152" t="s">
        <v>477</v>
      </c>
      <c r="E23" s="152" t="s">
        <v>54</v>
      </c>
      <c r="F23" s="243" t="s">
        <v>478</v>
      </c>
      <c r="G23" s="152" t="s">
        <v>54</v>
      </c>
      <c r="H23" s="3" t="s">
        <v>494</v>
      </c>
      <c r="I23" s="152" t="s">
        <v>54</v>
      </c>
      <c r="J23" s="152">
        <v>10</v>
      </c>
      <c r="K23" s="152">
        <v>16</v>
      </c>
    </row>
    <row r="24" spans="1:11">
      <c r="A24" s="242" t="str">
        <f t="shared" si="1"/>
        <v>275kV Underground Cable</v>
      </c>
      <c r="B24" s="242" t="str">
        <f t="shared" si="2"/>
        <v>km</v>
      </c>
      <c r="D24" s="152" t="s">
        <v>479</v>
      </c>
      <c r="E24" s="152" t="s">
        <v>1</v>
      </c>
      <c r="F24" s="243" t="s">
        <v>480</v>
      </c>
      <c r="G24" s="152" t="s">
        <v>54</v>
      </c>
      <c r="H24" s="3" t="s">
        <v>497</v>
      </c>
      <c r="I24" s="152" t="s">
        <v>54</v>
      </c>
      <c r="J24" s="152">
        <v>11</v>
      </c>
      <c r="K24" s="152">
        <v>17</v>
      </c>
    </row>
    <row r="25" spans="1:11">
      <c r="A25" s="242" t="str">
        <f t="shared" si="1"/>
        <v>275kV OHL Conductor</v>
      </c>
      <c r="B25" s="242" t="str">
        <f t="shared" si="2"/>
        <v>km</v>
      </c>
      <c r="D25" s="152" t="s">
        <v>481</v>
      </c>
      <c r="E25" s="152" t="s">
        <v>1</v>
      </c>
      <c r="F25" s="243" t="s">
        <v>482</v>
      </c>
      <c r="G25" s="152" t="s">
        <v>54</v>
      </c>
      <c r="H25" s="3" t="s">
        <v>500</v>
      </c>
      <c r="I25" s="152" t="s">
        <v>54</v>
      </c>
      <c r="J25" s="152">
        <v>12</v>
      </c>
      <c r="K25" s="152">
        <v>18</v>
      </c>
    </row>
    <row r="26" spans="1:11">
      <c r="A26" s="242" t="str">
        <f t="shared" si="1"/>
        <v>275kV OHL Fittings</v>
      </c>
      <c r="B26" s="242" t="str">
        <f t="shared" si="2"/>
        <v>#</v>
      </c>
      <c r="D26" s="152" t="s">
        <v>483</v>
      </c>
      <c r="E26" s="152" t="s">
        <v>54</v>
      </c>
      <c r="F26" s="244" t="s">
        <v>484</v>
      </c>
      <c r="G26" s="244" t="s">
        <v>54</v>
      </c>
      <c r="H26" s="3" t="s">
        <v>503</v>
      </c>
      <c r="I26" s="152" t="s">
        <v>54</v>
      </c>
      <c r="J26" s="152">
        <v>13</v>
      </c>
      <c r="K26" s="152">
        <v>19</v>
      </c>
    </row>
    <row r="27" spans="1:11">
      <c r="A27" s="242" t="str">
        <f t="shared" si="1"/>
        <v>275kV OHL Tower</v>
      </c>
      <c r="B27" s="242" t="str">
        <f t="shared" si="2"/>
        <v>#</v>
      </c>
      <c r="D27" s="152" t="s">
        <v>486</v>
      </c>
      <c r="E27" s="152" t="s">
        <v>54</v>
      </c>
      <c r="F27" s="244" t="s">
        <v>487</v>
      </c>
      <c r="G27" s="244" t="s">
        <v>54</v>
      </c>
      <c r="H27" s="3" t="s">
        <v>505</v>
      </c>
      <c r="I27" s="152" t="s">
        <v>54</v>
      </c>
      <c r="J27" s="152">
        <v>14</v>
      </c>
      <c r="K27" s="152">
        <v>20</v>
      </c>
    </row>
    <row r="28" spans="1:11">
      <c r="A28" s="242" t="str">
        <f t="shared" si="1"/>
        <v>400kV Circuit Breaker</v>
      </c>
      <c r="B28" s="242" t="str">
        <f t="shared" si="2"/>
        <v>#</v>
      </c>
      <c r="D28" s="152" t="s">
        <v>489</v>
      </c>
      <c r="E28" s="152" t="s">
        <v>54</v>
      </c>
      <c r="F28" s="244" t="s">
        <v>490</v>
      </c>
      <c r="G28" s="244" t="s">
        <v>54</v>
      </c>
      <c r="H28" s="3" t="s">
        <v>507</v>
      </c>
      <c r="I28" s="152" t="s">
        <v>54</v>
      </c>
      <c r="J28" s="152">
        <v>15</v>
      </c>
      <c r="K28" s="152">
        <v>21</v>
      </c>
    </row>
    <row r="29" spans="1:11">
      <c r="A29" s="242" t="str">
        <f t="shared" si="1"/>
        <v>400kV Transformer</v>
      </c>
      <c r="B29" s="242" t="str">
        <f t="shared" si="2"/>
        <v>#</v>
      </c>
      <c r="D29" s="244" t="s">
        <v>492</v>
      </c>
      <c r="E29" s="244" t="s">
        <v>54</v>
      </c>
      <c r="F29" s="244" t="s">
        <v>493</v>
      </c>
      <c r="G29" s="244" t="s">
        <v>54</v>
      </c>
      <c r="H29" s="3" t="s">
        <v>508</v>
      </c>
      <c r="I29" s="152" t="s">
        <v>54</v>
      </c>
      <c r="J29" s="152">
        <v>16</v>
      </c>
      <c r="K29" s="152">
        <v>22</v>
      </c>
    </row>
    <row r="30" spans="1:11">
      <c r="A30" s="242" t="str">
        <f t="shared" si="1"/>
        <v>400kV Reactor</v>
      </c>
      <c r="B30" s="242" t="str">
        <f t="shared" si="2"/>
        <v>#</v>
      </c>
      <c r="D30" s="244" t="s">
        <v>495</v>
      </c>
      <c r="E30" s="244" t="s">
        <v>54</v>
      </c>
      <c r="F30" s="244" t="s">
        <v>496</v>
      </c>
      <c r="G30" s="244" t="s">
        <v>54</v>
      </c>
      <c r="H30" s="3" t="s">
        <v>509</v>
      </c>
      <c r="I30" s="152" t="s">
        <v>54</v>
      </c>
      <c r="J30" s="152">
        <v>17</v>
      </c>
      <c r="K30" s="152">
        <v>23</v>
      </c>
    </row>
    <row r="31" spans="1:11">
      <c r="A31" s="242" t="str">
        <f t="shared" si="1"/>
        <v>400kV Underground Cable</v>
      </c>
      <c r="B31" s="242" t="str">
        <f t="shared" si="2"/>
        <v>km</v>
      </c>
      <c r="D31" s="244" t="s">
        <v>498</v>
      </c>
      <c r="E31" s="244" t="s">
        <v>1</v>
      </c>
      <c r="F31" s="244" t="s">
        <v>499</v>
      </c>
      <c r="G31" s="244" t="s">
        <v>54</v>
      </c>
      <c r="H31" s="3" t="s">
        <v>510</v>
      </c>
      <c r="I31" s="152" t="s">
        <v>54</v>
      </c>
      <c r="J31" s="152">
        <v>18</v>
      </c>
      <c r="K31" s="152">
        <v>27</v>
      </c>
    </row>
    <row r="32" spans="1:11">
      <c r="A32" s="242" t="str">
        <f t="shared" si="1"/>
        <v>400kV OHL Conductor</v>
      </c>
      <c r="B32" s="242" t="str">
        <f t="shared" si="2"/>
        <v>km</v>
      </c>
      <c r="D32" s="244" t="s">
        <v>501</v>
      </c>
      <c r="E32" s="244" t="s">
        <v>1</v>
      </c>
      <c r="F32" s="244" t="s">
        <v>531</v>
      </c>
      <c r="G32" s="244" t="s">
        <v>502</v>
      </c>
      <c r="H32" s="3" t="s">
        <v>511</v>
      </c>
      <c r="I32" s="152" t="s">
        <v>54</v>
      </c>
      <c r="J32" s="152">
        <v>19</v>
      </c>
      <c r="K32" s="152">
        <v>28</v>
      </c>
    </row>
    <row r="33" spans="1:11">
      <c r="A33" s="242" t="str">
        <f t="shared" si="1"/>
        <v>400kV OHL Fittings</v>
      </c>
      <c r="B33" s="242" t="str">
        <f t="shared" si="2"/>
        <v>#</v>
      </c>
      <c r="D33" s="244" t="s">
        <v>504</v>
      </c>
      <c r="E33" s="152" t="s">
        <v>54</v>
      </c>
      <c r="F33" s="244" t="s">
        <v>531</v>
      </c>
      <c r="G33" s="244" t="s">
        <v>502</v>
      </c>
      <c r="H33" s="3" t="s">
        <v>512</v>
      </c>
      <c r="I33" s="152" t="s">
        <v>54</v>
      </c>
      <c r="J33" s="152">
        <v>20</v>
      </c>
      <c r="K33" s="152">
        <v>29</v>
      </c>
    </row>
    <row r="34" spans="1:11">
      <c r="A34" s="242" t="str">
        <f t="shared" si="1"/>
        <v>400kV OHL Tower</v>
      </c>
      <c r="B34" s="242" t="str">
        <f t="shared" si="2"/>
        <v>#</v>
      </c>
      <c r="D34" s="244" t="s">
        <v>506</v>
      </c>
      <c r="E34" s="244" t="s">
        <v>54</v>
      </c>
      <c r="F34" s="244" t="s">
        <v>531</v>
      </c>
      <c r="G34" s="244" t="s">
        <v>502</v>
      </c>
      <c r="H34" s="3" t="s">
        <v>513</v>
      </c>
      <c r="I34" s="152" t="s">
        <v>54</v>
      </c>
      <c r="J34" s="152">
        <v>21</v>
      </c>
      <c r="K34" s="152">
        <v>30</v>
      </c>
    </row>
    <row r="35" spans="1:11">
      <c r="A35" s="242" t="str">
        <f t="shared" si="1"/>
        <v>No entry required</v>
      </c>
      <c r="B35" s="242" t="str">
        <f t="shared" si="2"/>
        <v>-</v>
      </c>
      <c r="D35" s="244" t="s">
        <v>531</v>
      </c>
      <c r="E35" s="244" t="s">
        <v>502</v>
      </c>
      <c r="F35" s="244" t="s">
        <v>531</v>
      </c>
      <c r="G35" s="244" t="s">
        <v>502</v>
      </c>
      <c r="H35" s="3" t="s">
        <v>514</v>
      </c>
      <c r="I35" s="152" t="s">
        <v>54</v>
      </c>
      <c r="J35" s="152">
        <v>22</v>
      </c>
      <c r="K35" s="152">
        <v>31</v>
      </c>
    </row>
    <row r="36" spans="1:11">
      <c r="A36" s="242" t="str">
        <f t="shared" si="1"/>
        <v>No entry required</v>
      </c>
      <c r="B36" s="242" t="str">
        <f t="shared" si="2"/>
        <v>-</v>
      </c>
      <c r="D36" s="244" t="s">
        <v>531</v>
      </c>
      <c r="E36" s="244" t="s">
        <v>502</v>
      </c>
      <c r="F36" s="244" t="s">
        <v>531</v>
      </c>
      <c r="G36" s="244" t="s">
        <v>502</v>
      </c>
      <c r="H36" s="3" t="s">
        <v>515</v>
      </c>
      <c r="I36" s="152" t="s">
        <v>1</v>
      </c>
      <c r="J36" s="152">
        <v>23</v>
      </c>
      <c r="K36" s="152">
        <v>32</v>
      </c>
    </row>
    <row r="37" spans="1:11">
      <c r="A37" s="242" t="str">
        <f t="shared" si="1"/>
        <v>No entry required</v>
      </c>
      <c r="B37" s="242" t="str">
        <f t="shared" si="2"/>
        <v>-</v>
      </c>
      <c r="D37" s="244" t="s">
        <v>531</v>
      </c>
      <c r="E37" s="244" t="s">
        <v>502</v>
      </c>
      <c r="F37" s="244" t="s">
        <v>531</v>
      </c>
      <c r="G37" s="244" t="s">
        <v>502</v>
      </c>
      <c r="H37" s="3" t="s">
        <v>516</v>
      </c>
      <c r="I37" s="152" t="s">
        <v>1</v>
      </c>
      <c r="J37" s="152">
        <v>24</v>
      </c>
      <c r="K37" s="152">
        <v>33</v>
      </c>
    </row>
    <row r="38" spans="1:11">
      <c r="A38" s="242" t="str">
        <f t="shared" si="1"/>
        <v>No entry required</v>
      </c>
      <c r="B38" s="242" t="str">
        <f t="shared" si="2"/>
        <v>-</v>
      </c>
      <c r="D38" s="244" t="s">
        <v>531</v>
      </c>
      <c r="E38" s="244" t="s">
        <v>502</v>
      </c>
      <c r="F38" s="244" t="s">
        <v>531</v>
      </c>
      <c r="G38" s="244" t="s">
        <v>502</v>
      </c>
      <c r="H38" s="3" t="s">
        <v>517</v>
      </c>
      <c r="I38" s="152" t="s">
        <v>54</v>
      </c>
      <c r="J38" s="152">
        <v>25</v>
      </c>
      <c r="K38" s="152">
        <v>34</v>
      </c>
    </row>
    <row r="39" spans="1:11">
      <c r="A39" s="242" t="str">
        <f t="shared" si="1"/>
        <v>No entry required</v>
      </c>
      <c r="B39" s="242" t="str">
        <f t="shared" si="2"/>
        <v>-</v>
      </c>
      <c r="D39" s="244" t="s">
        <v>531</v>
      </c>
      <c r="E39" s="244" t="s">
        <v>502</v>
      </c>
      <c r="F39" s="244" t="s">
        <v>531</v>
      </c>
      <c r="G39" s="244" t="s">
        <v>502</v>
      </c>
      <c r="H39" s="3" t="s">
        <v>518</v>
      </c>
      <c r="I39" s="152" t="s">
        <v>54</v>
      </c>
      <c r="J39" s="152">
        <v>26</v>
      </c>
      <c r="K39" s="152">
        <v>35</v>
      </c>
    </row>
    <row r="40" spans="1:11">
      <c r="A40" s="242" t="str">
        <f t="shared" si="1"/>
        <v>No entry required</v>
      </c>
      <c r="B40" s="242" t="str">
        <f t="shared" si="2"/>
        <v>-</v>
      </c>
      <c r="D40" s="244" t="s">
        <v>531</v>
      </c>
      <c r="E40" s="244" t="s">
        <v>502</v>
      </c>
      <c r="F40" s="244" t="s">
        <v>531</v>
      </c>
      <c r="G40" s="244" t="s">
        <v>502</v>
      </c>
      <c r="H40" s="3" t="s">
        <v>519</v>
      </c>
      <c r="I40" s="152" t="s">
        <v>54</v>
      </c>
      <c r="J40" s="152">
        <v>27</v>
      </c>
      <c r="K40" s="152">
        <v>36</v>
      </c>
    </row>
    <row r="41" spans="1:11">
      <c r="A41" s="242" t="str">
        <f t="shared" si="1"/>
        <v>No entry required</v>
      </c>
      <c r="B41" s="242" t="str">
        <f t="shared" si="2"/>
        <v>-</v>
      </c>
      <c r="D41" s="244" t="s">
        <v>531</v>
      </c>
      <c r="E41" s="244" t="s">
        <v>502</v>
      </c>
      <c r="F41" s="244" t="s">
        <v>531</v>
      </c>
      <c r="G41" s="244" t="s">
        <v>502</v>
      </c>
      <c r="H41" s="3" t="s">
        <v>520</v>
      </c>
      <c r="I41" s="152" t="s">
        <v>54</v>
      </c>
      <c r="J41" s="152">
        <v>28</v>
      </c>
      <c r="K41" s="152">
        <v>37</v>
      </c>
    </row>
    <row r="42" spans="1:11">
      <c r="A42" s="242" t="str">
        <f t="shared" ref="A42:A50" si="3">INDEX($D$14:$I$50, $J42, MATCH($B$12, $D$13:$I$13, 0))</f>
        <v>No entry required</v>
      </c>
      <c r="B42" s="242" t="str">
        <f t="shared" si="2"/>
        <v>-</v>
      </c>
      <c r="D42" s="244" t="s">
        <v>531</v>
      </c>
      <c r="E42" s="244" t="s">
        <v>502</v>
      </c>
      <c r="F42" s="244" t="s">
        <v>531</v>
      </c>
      <c r="G42" s="244" t="s">
        <v>502</v>
      </c>
      <c r="H42" s="3" t="s">
        <v>521</v>
      </c>
      <c r="I42" s="152" t="s">
        <v>54</v>
      </c>
      <c r="J42" s="152">
        <v>29</v>
      </c>
      <c r="K42" s="152">
        <v>38</v>
      </c>
    </row>
    <row r="43" spans="1:11">
      <c r="A43" s="242" t="str">
        <f t="shared" si="3"/>
        <v>No entry required</v>
      </c>
      <c r="B43" s="242" t="str">
        <f t="shared" si="2"/>
        <v>-</v>
      </c>
      <c r="D43" s="244" t="s">
        <v>531</v>
      </c>
      <c r="E43" s="244" t="s">
        <v>502</v>
      </c>
      <c r="F43" s="244" t="s">
        <v>531</v>
      </c>
      <c r="G43" s="244" t="s">
        <v>502</v>
      </c>
      <c r="H43" s="3" t="s">
        <v>522</v>
      </c>
      <c r="I43" s="152" t="s">
        <v>54</v>
      </c>
      <c r="J43" s="152">
        <v>30</v>
      </c>
      <c r="K43" s="152">
        <v>40</v>
      </c>
    </row>
    <row r="44" spans="1:11">
      <c r="A44" s="242" t="str">
        <f t="shared" si="3"/>
        <v>No entry required</v>
      </c>
      <c r="B44" s="242" t="str">
        <f t="shared" si="2"/>
        <v>-</v>
      </c>
      <c r="D44" s="244" t="s">
        <v>531</v>
      </c>
      <c r="E44" s="244" t="s">
        <v>502</v>
      </c>
      <c r="F44" s="244" t="s">
        <v>531</v>
      </c>
      <c r="G44" s="244" t="s">
        <v>502</v>
      </c>
      <c r="H44" s="3" t="s">
        <v>523</v>
      </c>
      <c r="I44" s="152" t="s">
        <v>54</v>
      </c>
      <c r="J44" s="152">
        <v>31</v>
      </c>
      <c r="K44" s="152">
        <v>41</v>
      </c>
    </row>
    <row r="45" spans="1:11">
      <c r="A45" s="242" t="str">
        <f t="shared" si="3"/>
        <v>No entry required</v>
      </c>
      <c r="B45" s="242" t="str">
        <f t="shared" si="2"/>
        <v>-</v>
      </c>
      <c r="D45" s="244" t="s">
        <v>531</v>
      </c>
      <c r="E45" s="244" t="s">
        <v>502</v>
      </c>
      <c r="F45" s="244" t="s">
        <v>531</v>
      </c>
      <c r="G45" s="244" t="s">
        <v>502</v>
      </c>
      <c r="H45" s="3" t="s">
        <v>524</v>
      </c>
      <c r="I45" s="152" t="s">
        <v>54</v>
      </c>
      <c r="J45" s="152">
        <v>32</v>
      </c>
      <c r="K45" s="152">
        <v>42</v>
      </c>
    </row>
    <row r="46" spans="1:11">
      <c r="A46" s="242" t="str">
        <f t="shared" si="3"/>
        <v>No entry required</v>
      </c>
      <c r="B46" s="242" t="str">
        <f t="shared" si="2"/>
        <v>-</v>
      </c>
      <c r="D46" s="244" t="s">
        <v>531</v>
      </c>
      <c r="E46" s="244" t="s">
        <v>502</v>
      </c>
      <c r="F46" s="244" t="s">
        <v>531</v>
      </c>
      <c r="G46" s="244" t="s">
        <v>502</v>
      </c>
      <c r="H46" s="3" t="s">
        <v>525</v>
      </c>
      <c r="I46" s="152" t="s">
        <v>54</v>
      </c>
      <c r="J46" s="152">
        <v>33</v>
      </c>
      <c r="K46" s="152">
        <v>43</v>
      </c>
    </row>
    <row r="47" spans="1:11">
      <c r="A47" s="242" t="str">
        <f t="shared" si="3"/>
        <v>No entry required</v>
      </c>
      <c r="B47" s="242" t="str">
        <f t="shared" si="2"/>
        <v>-</v>
      </c>
      <c r="D47" s="244" t="s">
        <v>531</v>
      </c>
      <c r="E47" s="244" t="s">
        <v>502</v>
      </c>
      <c r="F47" s="244" t="s">
        <v>531</v>
      </c>
      <c r="G47" s="244" t="s">
        <v>502</v>
      </c>
      <c r="H47" s="3" t="s">
        <v>526</v>
      </c>
      <c r="I47" s="152" t="s">
        <v>54</v>
      </c>
      <c r="J47" s="152">
        <v>34</v>
      </c>
      <c r="K47" s="152">
        <v>44</v>
      </c>
    </row>
    <row r="48" spans="1:11">
      <c r="A48" s="242" t="str">
        <f t="shared" si="3"/>
        <v>No entry required</v>
      </c>
      <c r="B48" s="242" t="str">
        <f t="shared" si="2"/>
        <v>-</v>
      </c>
      <c r="D48" s="244" t="s">
        <v>531</v>
      </c>
      <c r="E48" s="244" t="s">
        <v>502</v>
      </c>
      <c r="F48" s="244" t="s">
        <v>531</v>
      </c>
      <c r="G48" s="244" t="s">
        <v>502</v>
      </c>
      <c r="H48" s="3" t="s">
        <v>527</v>
      </c>
      <c r="I48" s="152" t="s">
        <v>54</v>
      </c>
      <c r="J48" s="152">
        <v>35</v>
      </c>
      <c r="K48" s="152">
        <v>45</v>
      </c>
    </row>
    <row r="49" spans="1:11">
      <c r="A49" s="242" t="str">
        <f t="shared" si="3"/>
        <v>No entry required</v>
      </c>
      <c r="B49" s="242" t="str">
        <f t="shared" si="2"/>
        <v>-</v>
      </c>
      <c r="D49" s="244" t="s">
        <v>531</v>
      </c>
      <c r="E49" s="244" t="s">
        <v>502</v>
      </c>
      <c r="F49" s="244" t="s">
        <v>531</v>
      </c>
      <c r="G49" s="244" t="s">
        <v>502</v>
      </c>
      <c r="H49" s="3" t="s">
        <v>528</v>
      </c>
      <c r="I49" s="152" t="s">
        <v>54</v>
      </c>
      <c r="J49" s="152">
        <v>36</v>
      </c>
      <c r="K49" s="152">
        <v>46</v>
      </c>
    </row>
    <row r="50" spans="1:11">
      <c r="A50" s="242" t="str">
        <f t="shared" si="3"/>
        <v>No entry required</v>
      </c>
      <c r="B50" s="242" t="str">
        <f t="shared" si="2"/>
        <v>-</v>
      </c>
      <c r="D50" s="244" t="s">
        <v>531</v>
      </c>
      <c r="E50" s="244" t="s">
        <v>502</v>
      </c>
      <c r="F50" s="244" t="s">
        <v>531</v>
      </c>
      <c r="G50" s="244" t="s">
        <v>502</v>
      </c>
      <c r="H50" s="3" t="s">
        <v>529</v>
      </c>
      <c r="I50" s="152" t="s">
        <v>54</v>
      </c>
      <c r="J50" s="152">
        <v>37</v>
      </c>
      <c r="K50" s="152">
        <v>47</v>
      </c>
    </row>
    <row r="51" spans="1:11" ht="15">
      <c r="A51" s="77" t="s">
        <v>95</v>
      </c>
      <c r="B51" s="77" t="s">
        <v>95</v>
      </c>
      <c r="C51"/>
      <c r="D51" s="77" t="s">
        <v>95</v>
      </c>
      <c r="E51" s="77" t="s">
        <v>95</v>
      </c>
      <c r="F51" s="77" t="s">
        <v>95</v>
      </c>
      <c r="G51" s="77" t="s">
        <v>95</v>
      </c>
      <c r="H51" s="77" t="s">
        <v>95</v>
      </c>
      <c r="I51" s="77" t="s">
        <v>95</v>
      </c>
      <c r="J51" s="77" t="s">
        <v>95</v>
      </c>
    </row>
    <row r="52" spans="1:11">
      <c r="A52" s="3"/>
      <c r="B52" s="78"/>
      <c r="C52" s="10"/>
      <c r="D52" s="3"/>
    </row>
    <row r="53" spans="1:11">
      <c r="A53" s="3"/>
      <c r="B53" s="78"/>
      <c r="C53" s="10"/>
      <c r="D53" s="3"/>
    </row>
    <row r="54" spans="1:11" ht="18">
      <c r="A54" s="9" t="s">
        <v>256</v>
      </c>
      <c r="B54" s="3"/>
      <c r="C54" s="3"/>
      <c r="D54" s="3"/>
    </row>
    <row r="55" spans="1:11">
      <c r="A55" s="184" t="s">
        <v>257</v>
      </c>
      <c r="B55" s="185" t="s">
        <v>63</v>
      </c>
      <c r="C55" s="3"/>
      <c r="D55" s="3"/>
    </row>
    <row r="56" spans="1:11">
      <c r="A56" s="186" t="s">
        <v>258</v>
      </c>
      <c r="B56" s="186" t="s">
        <v>262</v>
      </c>
      <c r="C56" s="3"/>
      <c r="D56" s="3"/>
    </row>
    <row r="57" spans="1:11">
      <c r="A57" s="186" t="s">
        <v>259</v>
      </c>
      <c r="B57" s="186" t="s">
        <v>263</v>
      </c>
      <c r="C57" s="3"/>
      <c r="D57" s="3"/>
    </row>
    <row r="58" spans="1:11">
      <c r="A58" s="186" t="s">
        <v>260</v>
      </c>
      <c r="B58" s="186" t="s">
        <v>264</v>
      </c>
      <c r="C58" s="3"/>
      <c r="D58" s="3"/>
    </row>
    <row r="59" spans="1:11">
      <c r="A59" s="186" t="s">
        <v>261</v>
      </c>
      <c r="B59" s="186" t="s">
        <v>265</v>
      </c>
      <c r="C59" s="3"/>
      <c r="D59" s="3"/>
    </row>
    <row r="60" spans="1:11">
      <c r="A60" s="77" t="s">
        <v>95</v>
      </c>
      <c r="B60" s="77" t="s">
        <v>95</v>
      </c>
      <c r="C60" s="3"/>
      <c r="D60" s="3"/>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5" tint="-0.499984740745262"/>
  </sheetPr>
  <dimension ref="A1:P37"/>
  <sheetViews>
    <sheetView workbookViewId="0"/>
  </sheetViews>
  <sheetFormatPr defaultColWidth="7.85546875" defaultRowHeight="12.75"/>
  <cols>
    <col min="1" max="1" width="15.28515625" style="3" customWidth="1"/>
    <col min="2" max="2" width="35.28515625" style="3" customWidth="1"/>
    <col min="3" max="3" width="9" style="10" customWidth="1"/>
    <col min="4" max="4" width="18.5703125" style="3" bestFit="1" customWidth="1"/>
    <col min="5" max="46" width="7.85546875" style="3"/>
    <col min="47" max="47" width="9.42578125" style="3" bestFit="1" customWidth="1"/>
    <col min="48" max="16384" width="7.85546875" style="3"/>
  </cols>
  <sheetData>
    <row r="1" spans="1:16" ht="24.75">
      <c r="A1" s="1" t="str">
        <f>N0_Cover!A1</f>
        <v>RIIO-2 Business Plan Data Template</v>
      </c>
      <c r="B1" s="2"/>
      <c r="C1" s="2"/>
      <c r="D1" s="2"/>
      <c r="E1" s="2"/>
      <c r="F1" s="73"/>
      <c r="G1" s="2"/>
      <c r="H1" s="2"/>
      <c r="I1" s="2"/>
      <c r="J1" s="2"/>
      <c r="K1" s="2"/>
      <c r="L1" s="2"/>
      <c r="M1" s="2"/>
      <c r="N1" s="2"/>
      <c r="O1" s="2"/>
      <c r="P1" s="2"/>
    </row>
    <row r="2" spans="1:16" ht="22.5">
      <c r="A2" s="1" t="str">
        <f>N0_Cover!$B$12</f>
        <v>Scottish Power Transmission</v>
      </c>
      <c r="B2" s="4"/>
      <c r="C2" s="4"/>
      <c r="D2" s="4"/>
      <c r="E2" s="4"/>
      <c r="F2" s="4"/>
      <c r="G2" s="4"/>
      <c r="H2" s="4"/>
      <c r="I2" s="4"/>
      <c r="J2" s="4"/>
      <c r="K2" s="4"/>
      <c r="L2" s="4"/>
      <c r="M2" s="4"/>
      <c r="N2" s="4"/>
      <c r="O2" s="4"/>
      <c r="P2" s="4"/>
    </row>
    <row r="3" spans="1:16" ht="19.5">
      <c r="A3" s="5" t="str">
        <f>"Workbook " &amp; N0_Cover!$B$14</f>
        <v>Workbook N: NARM</v>
      </c>
      <c r="B3" s="6"/>
      <c r="C3" s="6"/>
      <c r="D3" s="6"/>
      <c r="E3" s="6"/>
      <c r="F3" s="6"/>
      <c r="G3" s="6"/>
      <c r="H3" s="6"/>
      <c r="I3" s="6"/>
      <c r="J3" s="6"/>
      <c r="K3" s="6"/>
      <c r="L3" s="6"/>
      <c r="M3" s="6"/>
      <c r="N3" s="6"/>
      <c r="O3" s="6"/>
      <c r="P3" s="6"/>
    </row>
    <row r="4" spans="1:16" ht="18">
      <c r="A4" s="7" t="str">
        <f>"Submission Version " &amp; N0_Cover!$B$15 &amp; " - Submitted on " &amp; TEXT(N0_Cover!$B$16,"dd mmm yyyy")</f>
        <v>Submission Version 3.0 - Submitted on 09 Dec 2019</v>
      </c>
      <c r="B4" s="8"/>
      <c r="C4" s="8"/>
      <c r="D4" s="8"/>
      <c r="E4" s="8"/>
      <c r="F4" s="8"/>
      <c r="G4" s="8"/>
      <c r="H4" s="8"/>
      <c r="I4" s="8"/>
      <c r="J4" s="8"/>
      <c r="K4" s="8"/>
      <c r="L4" s="8"/>
      <c r="M4" s="8"/>
      <c r="N4" s="8"/>
      <c r="O4" s="8"/>
      <c r="P4" s="8"/>
    </row>
    <row r="5" spans="1:16" ht="18">
      <c r="A5" s="7" t="str">
        <f>"Template Version: " &amp; N0_Cover!$B$11</f>
        <v>Template Version: v3.0</v>
      </c>
      <c r="B5" s="8"/>
      <c r="C5" s="8"/>
      <c r="D5" s="8"/>
      <c r="E5" s="8"/>
      <c r="F5" s="8"/>
      <c r="G5" s="8"/>
      <c r="H5" s="8"/>
      <c r="I5" s="8"/>
      <c r="J5" s="8"/>
      <c r="K5" s="8"/>
      <c r="L5" s="8"/>
      <c r="M5" s="8"/>
      <c r="N5" s="8"/>
      <c r="O5" s="8"/>
      <c r="P5" s="8"/>
    </row>
    <row r="6" spans="1:16" ht="19.5">
      <c r="A6" s="5" t="str">
        <f ca="1">"Sheet: " &amp;VLOOKUP(RIGHT(CELL("filename",A1),LEN(CELL("filename",A1))-FIND("]",CELL("filename",A1))),'N0.1_Contents'!$A$11:$B$87,2,FALSE)</f>
        <v>Sheet: N1 Output Delivery</v>
      </c>
      <c r="B6" s="6"/>
      <c r="C6" s="6"/>
      <c r="D6" s="6"/>
      <c r="E6" s="6"/>
      <c r="F6" s="6"/>
      <c r="G6" s="6"/>
      <c r="H6" s="6"/>
      <c r="I6" s="6"/>
      <c r="J6" s="6"/>
      <c r="K6" s="6"/>
      <c r="L6" s="6"/>
      <c r="M6" s="6"/>
      <c r="N6" s="6"/>
      <c r="O6" s="6"/>
      <c r="P6" s="6"/>
    </row>
    <row r="7" spans="1:16" ht="18">
      <c r="A7" s="7" t="str">
        <f>"Prices Base: " &amp; 'N0.5_Data_Constants'!C13</f>
        <v>Prices Base: 2018/19</v>
      </c>
      <c r="B7" s="8"/>
      <c r="C7" s="8"/>
      <c r="D7" s="8"/>
      <c r="E7" s="8"/>
      <c r="F7" s="8"/>
      <c r="G7" s="8"/>
      <c r="H7" s="8"/>
      <c r="I7" s="8"/>
      <c r="J7" s="8"/>
      <c r="K7" s="8"/>
      <c r="L7" s="8"/>
      <c r="M7" s="8"/>
      <c r="N7" s="8"/>
      <c r="O7" s="8"/>
      <c r="P7" s="8"/>
    </row>
    <row r="8" spans="1:16" s="169" customFormat="1">
      <c r="A8" s="171" t="str">
        <f>"Error Checks: " &amp; IF(ISERROR(MATCH("Error",$A$9:$P$9,0)),"OK","Error")</f>
        <v>Error Checks: OK</v>
      </c>
      <c r="B8" s="172"/>
      <c r="C8" s="172"/>
      <c r="D8" s="172"/>
      <c r="E8" s="172"/>
      <c r="F8" s="172"/>
      <c r="G8" s="172"/>
      <c r="H8" s="172"/>
      <c r="I8" s="172"/>
      <c r="J8" s="172"/>
      <c r="K8" s="172"/>
      <c r="L8" s="172"/>
      <c r="M8" s="172"/>
      <c r="N8" s="172"/>
      <c r="O8" s="172"/>
      <c r="P8" s="172"/>
    </row>
    <row r="9" spans="1:16" s="169" customFormat="1">
      <c r="A9" s="175" t="str">
        <f t="shared" ref="A9:P9" si="0">IF(ISERROR(MATCH("Error",A10:A162,0)),"-","Error")</f>
        <v>-</v>
      </c>
      <c r="B9" s="175" t="str">
        <f t="shared" si="0"/>
        <v>-</v>
      </c>
      <c r="C9" s="175" t="str">
        <f t="shared" si="0"/>
        <v>-</v>
      </c>
      <c r="D9" s="175" t="str">
        <f t="shared" si="0"/>
        <v>-</v>
      </c>
      <c r="E9" s="175" t="str">
        <f t="shared" si="0"/>
        <v>-</v>
      </c>
      <c r="F9" s="175" t="str">
        <f t="shared" si="0"/>
        <v>-</v>
      </c>
      <c r="G9" s="175" t="str">
        <f t="shared" si="0"/>
        <v>-</v>
      </c>
      <c r="H9" s="175" t="str">
        <f t="shared" si="0"/>
        <v>-</v>
      </c>
      <c r="I9" s="175" t="str">
        <f t="shared" si="0"/>
        <v>-</v>
      </c>
      <c r="J9" s="175" t="str">
        <f t="shared" si="0"/>
        <v>-</v>
      </c>
      <c r="K9" s="175" t="str">
        <f t="shared" si="0"/>
        <v>-</v>
      </c>
      <c r="L9" s="175" t="str">
        <f t="shared" si="0"/>
        <v>-</v>
      </c>
      <c r="M9" s="175" t="str">
        <f t="shared" si="0"/>
        <v>-</v>
      </c>
      <c r="N9" s="175" t="str">
        <f t="shared" si="0"/>
        <v>-</v>
      </c>
      <c r="O9" s="175" t="str">
        <f t="shared" si="0"/>
        <v>-</v>
      </c>
      <c r="P9" s="175" t="str">
        <f t="shared" si="0"/>
        <v>-</v>
      </c>
    </row>
    <row r="28" spans="2:3">
      <c r="C28" s="3"/>
    </row>
    <row r="29" spans="2:3">
      <c r="C29" s="3"/>
    </row>
    <row r="30" spans="2:3">
      <c r="C30" s="3"/>
    </row>
    <row r="31" spans="2:3">
      <c r="B31" s="78"/>
    </row>
    <row r="32" spans="2:3">
      <c r="C32" s="3"/>
    </row>
    <row r="33" spans="3:3">
      <c r="C33" s="3"/>
    </row>
    <row r="34" spans="3:3">
      <c r="C34" s="3"/>
    </row>
    <row r="35" spans="3:3">
      <c r="C35" s="3"/>
    </row>
    <row r="36" spans="3:3">
      <c r="C36" s="3"/>
    </row>
    <row r="37" spans="3:3">
      <c r="C37" s="3"/>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tint="-0.499984740745262"/>
  </sheetPr>
  <dimension ref="A1:N272"/>
  <sheetViews>
    <sheetView workbookViewId="0"/>
  </sheetViews>
  <sheetFormatPr defaultRowHeight="15"/>
  <cols>
    <col min="1" max="1" width="3" customWidth="1"/>
    <col min="2" max="2" width="27.85546875" bestFit="1" customWidth="1"/>
    <col min="3" max="3" width="47.7109375" bestFit="1" customWidth="1"/>
    <col min="4" max="12" width="8" customWidth="1"/>
    <col min="13" max="13" width="18" bestFit="1" customWidth="1"/>
    <col min="14" max="14" width="14.7109375" bestFit="1" customWidth="1"/>
    <col min="15" max="23" width="8" customWidth="1"/>
  </cols>
  <sheetData>
    <row r="1" spans="1:14" ht="24.75">
      <c r="A1" s="1" t="str">
        <f>N0_Cover!A1</f>
        <v>RIIO-2 Business Plan Data Template</v>
      </c>
      <c r="B1" s="212"/>
      <c r="C1" s="212"/>
      <c r="D1" s="212"/>
      <c r="E1" s="212"/>
      <c r="F1" s="212"/>
      <c r="G1" s="212"/>
      <c r="H1" s="212"/>
      <c r="I1" s="212"/>
      <c r="J1" s="212"/>
      <c r="K1" s="212"/>
      <c r="L1" s="212"/>
      <c r="M1" s="212"/>
      <c r="N1" s="212"/>
    </row>
    <row r="2" spans="1:14" ht="22.5">
      <c r="A2" s="211" t="str">
        <f>N0_Cover!$B$12</f>
        <v>Scottish Power Transmission</v>
      </c>
      <c r="B2" s="213"/>
      <c r="C2" s="213"/>
      <c r="D2" s="213"/>
      <c r="E2" s="213"/>
      <c r="F2" s="213"/>
      <c r="G2" s="213"/>
      <c r="H2" s="213"/>
      <c r="I2" s="213"/>
      <c r="J2" s="213"/>
      <c r="K2" s="213"/>
      <c r="L2" s="213"/>
      <c r="M2" s="213"/>
      <c r="N2" s="213"/>
    </row>
    <row r="3" spans="1:14" ht="19.5">
      <c r="A3" s="214" t="str">
        <f>"Workbook " &amp; N0_Cover!$B$14</f>
        <v>Workbook N: NARM</v>
      </c>
      <c r="B3" s="215"/>
      <c r="C3" s="215"/>
      <c r="D3" s="215"/>
      <c r="E3" s="215"/>
      <c r="F3" s="215"/>
      <c r="G3" s="215"/>
      <c r="H3" s="215"/>
      <c r="I3" s="215"/>
      <c r="J3" s="215"/>
      <c r="K3" s="215"/>
      <c r="L3" s="215"/>
      <c r="M3" s="215"/>
      <c r="N3" s="215"/>
    </row>
    <row r="4" spans="1:14" ht="18">
      <c r="A4" s="216" t="str">
        <f>"Submission Version " &amp; N0_Cover!$B$15 &amp; " - Submitted on " &amp; TEXT(N0_Cover!$B$16,"dd mmm yyyy")</f>
        <v>Submission Version 3.0 - Submitted on 09 Dec 2019</v>
      </c>
      <c r="B4" s="217"/>
      <c r="C4" s="217"/>
      <c r="D4" s="217"/>
      <c r="E4" s="217"/>
      <c r="F4" s="217"/>
      <c r="G4" s="217"/>
      <c r="H4" s="217"/>
      <c r="I4" s="217"/>
      <c r="J4" s="217"/>
      <c r="K4" s="217"/>
      <c r="L4" s="217"/>
      <c r="M4" s="217"/>
      <c r="N4" s="217"/>
    </row>
    <row r="5" spans="1:14" ht="18">
      <c r="A5" s="216" t="str">
        <f>"Template Version: " &amp; N0_Cover!$B$11</f>
        <v>Template Version: v3.0</v>
      </c>
      <c r="B5" s="217"/>
      <c r="C5" s="217"/>
      <c r="D5" s="217"/>
      <c r="E5" s="217"/>
      <c r="F5" s="217"/>
      <c r="G5" s="217"/>
      <c r="H5" s="217"/>
      <c r="I5" s="217"/>
      <c r="J5" s="217"/>
      <c r="K5" s="217"/>
      <c r="L5" s="217"/>
      <c r="M5" s="217"/>
      <c r="N5" s="217"/>
    </row>
    <row r="6" spans="1:14" ht="19.5">
      <c r="A6" s="214" t="str">
        <f ca="1">"Sheet: " &amp;VLOOKUP(RIGHT(CELL("filename",A1),LEN(CELL("filename",A1))-FIND("]",CELL("filename",A1))),'N0.1_Contents'!$A$11:$B$63,2,FALSE)</f>
        <v>Sheet: N1.0_Intervention_Summary</v>
      </c>
      <c r="B6" s="214"/>
      <c r="C6" s="214"/>
      <c r="D6" s="214"/>
      <c r="E6" s="214"/>
      <c r="F6" s="214"/>
      <c r="G6" s="214"/>
      <c r="H6" s="214"/>
      <c r="I6" s="214"/>
      <c r="J6" s="214"/>
      <c r="K6" s="214"/>
      <c r="L6" s="214"/>
      <c r="M6" s="214"/>
      <c r="N6" s="214"/>
    </row>
    <row r="7" spans="1:14" ht="18">
      <c r="A7" s="216" t="str">
        <f>"Prices Base: " &amp; 'N0.5_Data_Constants'!C13</f>
        <v>Prices Base: 2018/19</v>
      </c>
      <c r="B7" s="217"/>
      <c r="C7" s="217"/>
      <c r="D7" s="217"/>
      <c r="E7" s="217"/>
      <c r="F7" s="217"/>
      <c r="G7" s="217"/>
      <c r="H7" s="217"/>
      <c r="I7" s="217"/>
      <c r="J7" s="217"/>
      <c r="K7" s="217"/>
      <c r="L7" s="217"/>
      <c r="M7" s="217"/>
      <c r="N7" s="217"/>
    </row>
    <row r="8" spans="1:14">
      <c r="A8" s="218" t="str">
        <f>"Error Checks: " &amp; IF(ISERROR(MATCH("Error",$A$9:$L$9,0)),"OK","Error")</f>
        <v>Error Checks: OK</v>
      </c>
      <c r="B8" s="219"/>
      <c r="C8" s="219"/>
      <c r="D8" s="219"/>
      <c r="E8" s="219"/>
      <c r="F8" s="219"/>
      <c r="G8" s="219"/>
      <c r="H8" s="219"/>
      <c r="I8" s="219"/>
      <c r="J8" s="219"/>
      <c r="K8" s="219"/>
      <c r="L8" s="219"/>
      <c r="M8" s="219"/>
      <c r="N8" s="219"/>
    </row>
    <row r="9" spans="1:14">
      <c r="A9" s="176" t="str">
        <f t="shared" ref="A9:L9" si="0">IF(ISERROR(MATCH("Error",A50:A146,0)),"-","Error")</f>
        <v>-</v>
      </c>
      <c r="B9" s="176" t="str">
        <f t="shared" si="0"/>
        <v>-</v>
      </c>
      <c r="C9" s="176" t="str">
        <f t="shared" si="0"/>
        <v>-</v>
      </c>
      <c r="D9" s="176" t="str">
        <f t="shared" si="0"/>
        <v>-</v>
      </c>
      <c r="E9" s="176" t="str">
        <f t="shared" si="0"/>
        <v>-</v>
      </c>
      <c r="F9" s="176" t="str">
        <f t="shared" si="0"/>
        <v>-</v>
      </c>
      <c r="G9" s="176" t="str">
        <f t="shared" si="0"/>
        <v>-</v>
      </c>
      <c r="H9" s="176" t="str">
        <f t="shared" si="0"/>
        <v>-</v>
      </c>
      <c r="I9" s="176" t="str">
        <f t="shared" si="0"/>
        <v>-</v>
      </c>
      <c r="J9" s="176" t="str">
        <f t="shared" si="0"/>
        <v>-</v>
      </c>
      <c r="K9" s="176" t="str">
        <f t="shared" si="0"/>
        <v>-</v>
      </c>
      <c r="L9" s="176" t="str">
        <f t="shared" si="0"/>
        <v>-</v>
      </c>
      <c r="M9" s="176" t="str">
        <f>IF(ISERROR(MATCH("Error",#REF!,0)),"-","Error")</f>
        <v>-</v>
      </c>
      <c r="N9" s="176" t="str">
        <f>IF(ISERROR(MATCH("Error",#REF!,0)),"-","Error")</f>
        <v>-</v>
      </c>
    </row>
    <row r="11" spans="1:14" ht="15" customHeight="1">
      <c r="B11" s="220" t="s">
        <v>97</v>
      </c>
      <c r="C11" s="232"/>
      <c r="D11" s="221"/>
      <c r="E11" s="221"/>
      <c r="F11" s="221"/>
      <c r="G11" s="221"/>
      <c r="H11" s="221"/>
      <c r="I11" s="221"/>
      <c r="J11" s="221"/>
      <c r="K11" s="221"/>
      <c r="L11" s="221"/>
      <c r="M11" s="221"/>
      <c r="N11" s="222"/>
    </row>
    <row r="12" spans="1:14" ht="15" customHeight="1">
      <c r="B12" s="229" t="s">
        <v>60</v>
      </c>
      <c r="C12" s="229" t="s">
        <v>4</v>
      </c>
      <c r="D12" s="229" t="s">
        <v>53</v>
      </c>
      <c r="E12" s="19">
        <v>2019</v>
      </c>
      <c r="F12" s="19">
        <v>2020</v>
      </c>
      <c r="G12" s="19">
        <v>2021</v>
      </c>
      <c r="H12" s="19">
        <v>2022</v>
      </c>
      <c r="I12" s="19">
        <v>2023</v>
      </c>
      <c r="J12" s="19">
        <v>2024</v>
      </c>
      <c r="K12" s="19">
        <v>2025</v>
      </c>
      <c r="L12" s="19">
        <v>2026</v>
      </c>
      <c r="M12" s="229" t="s">
        <v>153</v>
      </c>
      <c r="N12" s="19" t="s">
        <v>101</v>
      </c>
    </row>
    <row r="13" spans="1:14">
      <c r="B13" s="233" t="s">
        <v>164</v>
      </c>
      <c r="C13" s="224" t="str">
        <f>'N0.6_Lookup_References'!A14</f>
        <v>132kV Circuit Breaker</v>
      </c>
      <c r="D13" s="224" t="str">
        <f>'N0.6_Lookup_References'!B14</f>
        <v>#</v>
      </c>
      <c r="E13" s="228">
        <f t="array" ref="E13">SUM(IF($C$50:$C$271=$C50,E$50:E$271,0))</f>
        <v>0</v>
      </c>
      <c r="F13" s="228">
        <f t="array" ref="F13">SUM(IF($C$50:$C$271=$C50,F$50:F$271,0))</f>
        <v>11</v>
      </c>
      <c r="G13" s="228">
        <f t="array" ref="G13">SUM(IF($C$50:$C$271=$C50,G$50:G$271,0))</f>
        <v>21</v>
      </c>
      <c r="H13" s="228">
        <f t="array" ref="H13">SUM(IF($C$50:$C$271=$C50,H$50:H$271,0))</f>
        <v>5</v>
      </c>
      <c r="I13" s="228">
        <f t="array" ref="I13">SUM(IF($C$50:$C$271=$C50,I$50:I$271,0))</f>
        <v>0</v>
      </c>
      <c r="J13" s="228">
        <f t="array" ref="J13">SUM(IF($C$50:$C$271=$C50,J$50:J$271,0))</f>
        <v>16</v>
      </c>
      <c r="K13" s="228">
        <f t="array" ref="K13">SUM(IF($C$50:$C$271=$C50,K$50:K$271,0))</f>
        <v>0</v>
      </c>
      <c r="L13" s="228">
        <f t="array" ref="L13">SUM(IF($C$50:$C$271=$C50,L$50:L$271,0))</f>
        <v>7</v>
      </c>
      <c r="M13" s="228">
        <f t="array" ref="M13">SUM(IF($C$50:$C$271=$C50,M$50:M$271,0))</f>
        <v>32</v>
      </c>
      <c r="N13" s="228">
        <f t="array" ref="N13">SUM(IF($C$50:$C$271=$C50,N$50:N$271,0))</f>
        <v>28</v>
      </c>
    </row>
    <row r="14" spans="1:14">
      <c r="B14" s="233" t="str">
        <f>B13</f>
        <v>All Interventions</v>
      </c>
      <c r="C14" s="224" t="str">
        <f>'N0.6_Lookup_References'!A15</f>
        <v>132kV Transformer</v>
      </c>
      <c r="D14" s="224" t="str">
        <f>'N0.6_Lookup_References'!B15</f>
        <v>#</v>
      </c>
      <c r="E14" s="228">
        <f t="array" ref="E14">SUM(IF($C$50:$C$271=$C51,E$50:E$271,0))</f>
        <v>0</v>
      </c>
      <c r="F14" s="228">
        <f t="array" ref="F14">SUM(IF($C$50:$C$271=$C51,F$50:F$271,0))</f>
        <v>7</v>
      </c>
      <c r="G14" s="228">
        <f t="array" ref="G14">SUM(IF($C$50:$C$271=$C51,G$50:G$271,0))</f>
        <v>4</v>
      </c>
      <c r="H14" s="228">
        <f t="array" ref="H14">SUM(IF($C$50:$C$271=$C51,H$50:H$271,0))</f>
        <v>0</v>
      </c>
      <c r="I14" s="228">
        <f t="array" ref="I14">SUM(IF($C$50:$C$271=$C51,I$50:I$271,0))</f>
        <v>4</v>
      </c>
      <c r="J14" s="228">
        <f t="array" ref="J14">SUM(IF($C$50:$C$271=$C51,J$50:J$271,0))</f>
        <v>2</v>
      </c>
      <c r="K14" s="228">
        <f t="array" ref="K14">SUM(IF($C$50:$C$271=$C51,K$50:K$271,0))</f>
        <v>2</v>
      </c>
      <c r="L14" s="228">
        <f t="array" ref="L14">SUM(IF($C$50:$C$271=$C51,L$50:L$271,0))</f>
        <v>2</v>
      </c>
      <c r="M14" s="228">
        <f t="array" ref="M14">SUM(IF($C$50:$C$271=$C51,M$50:M$271,0))</f>
        <v>11</v>
      </c>
      <c r="N14" s="228">
        <f t="array" ref="N14">SUM(IF($C$50:$C$271=$C51,N$50:N$271,0))</f>
        <v>10</v>
      </c>
    </row>
    <row r="15" spans="1:14">
      <c r="B15" s="233" t="str">
        <f t="shared" ref="B15:B49" si="1">B14</f>
        <v>All Interventions</v>
      </c>
      <c r="C15" s="224" t="str">
        <f>'N0.6_Lookup_References'!A16</f>
        <v>132kV Reactor</v>
      </c>
      <c r="D15" s="224" t="str">
        <f>'N0.6_Lookup_References'!B16</f>
        <v>#</v>
      </c>
      <c r="E15" s="228">
        <f t="array" ref="E15">SUM(IF($C$50:$C$271=$C52,E$50:E$271,0))</f>
        <v>0</v>
      </c>
      <c r="F15" s="228">
        <f t="array" ref="F15">SUM(IF($C$50:$C$271=$C52,F$50:F$271,0))</f>
        <v>0</v>
      </c>
      <c r="G15" s="228">
        <f t="array" ref="G15">SUM(IF($C$50:$C$271=$C52,G$50:G$271,0))</f>
        <v>0</v>
      </c>
      <c r="H15" s="228">
        <f t="array" ref="H15">SUM(IF($C$50:$C$271=$C52,H$50:H$271,0))</f>
        <v>0</v>
      </c>
      <c r="I15" s="228">
        <f t="array" ref="I15">SUM(IF($C$50:$C$271=$C52,I$50:I$271,0))</f>
        <v>0</v>
      </c>
      <c r="J15" s="228">
        <f t="array" ref="J15">SUM(IF($C$50:$C$271=$C52,J$50:J$271,0))</f>
        <v>0</v>
      </c>
      <c r="K15" s="228">
        <f t="array" ref="K15">SUM(IF($C$50:$C$271=$C52,K$50:K$271,0))</f>
        <v>0</v>
      </c>
      <c r="L15" s="228">
        <f t="array" ref="L15">SUM(IF($C$50:$C$271=$C52,L$50:L$271,0))</f>
        <v>0</v>
      </c>
      <c r="M15" s="228">
        <f t="array" ref="M15">SUM(IF($C$50:$C$271=$C52,M$50:M$271,0))</f>
        <v>0</v>
      </c>
      <c r="N15" s="228">
        <f t="array" ref="N15">SUM(IF($C$50:$C$271=$C52,N$50:N$271,0))</f>
        <v>0</v>
      </c>
    </row>
    <row r="16" spans="1:14">
      <c r="B16" s="233" t="str">
        <f t="shared" si="1"/>
        <v>All Interventions</v>
      </c>
      <c r="C16" s="224" t="str">
        <f>'N0.6_Lookup_References'!A17</f>
        <v>132kV Underground Cable</v>
      </c>
      <c r="D16" s="224" t="str">
        <f>'N0.6_Lookup_References'!B17</f>
        <v>km</v>
      </c>
      <c r="E16" s="228">
        <f t="array" ref="E16">SUM(IF($C$50:$C$271=$C53,E$50:E$271,0))</f>
        <v>0</v>
      </c>
      <c r="F16" s="228">
        <f t="array" ref="F16">SUM(IF($C$50:$C$271=$C53,F$50:F$271,0))</f>
        <v>36.159999999999997</v>
      </c>
      <c r="G16" s="228">
        <f t="array" ref="G16">SUM(IF($C$50:$C$271=$C53,G$50:G$271,0))</f>
        <v>3.2</v>
      </c>
      <c r="H16" s="228">
        <f t="array" ref="H16">SUM(IF($C$50:$C$271=$C53,H$50:H$271,0))</f>
        <v>0</v>
      </c>
      <c r="I16" s="228">
        <f t="array" ref="I16">SUM(IF($C$50:$C$271=$C53,I$50:I$271,0))</f>
        <v>0</v>
      </c>
      <c r="J16" s="228">
        <f t="array" ref="J16">SUM(IF($C$50:$C$271=$C53,J$50:J$271,0))</f>
        <v>31.442599999999992</v>
      </c>
      <c r="K16" s="228">
        <f t="array" ref="K16">SUM(IF($C$50:$C$271=$C53,K$50:K$271,0))</f>
        <v>0</v>
      </c>
      <c r="L16" s="228">
        <f t="array" ref="L16">SUM(IF($C$50:$C$271=$C53,L$50:L$271,0))</f>
        <v>17.569700000000001</v>
      </c>
      <c r="M16" s="228">
        <f t="array" ref="M16">SUM(IF($C$50:$C$271=$C53,M$50:M$271,0))</f>
        <v>39.36</v>
      </c>
      <c r="N16" s="228">
        <f t="array" ref="N16">SUM(IF($C$50:$C$271=$C53,N$50:N$271,0))</f>
        <v>49.012299999999996</v>
      </c>
    </row>
    <row r="17" spans="2:14">
      <c r="B17" s="233" t="str">
        <f t="shared" si="1"/>
        <v>All Interventions</v>
      </c>
      <c r="C17" s="224" t="str">
        <f>'N0.6_Lookup_References'!A18</f>
        <v>132kV OHL Conductor</v>
      </c>
      <c r="D17" s="224" t="str">
        <f>'N0.6_Lookup_References'!B18</f>
        <v>km</v>
      </c>
      <c r="E17" s="228">
        <f t="array" ref="E17">SUM(IF($C$50:$C$271=$C54,E$50:E$271,0))</f>
        <v>0</v>
      </c>
      <c r="F17" s="228">
        <f t="array" ref="F17">SUM(IF($C$50:$C$271=$C54,F$50:F$271,0))</f>
        <v>26.819300000000002</v>
      </c>
      <c r="G17" s="228">
        <f t="array" ref="G17">SUM(IF($C$50:$C$271=$C54,G$50:G$271,0))</f>
        <v>137.54199999999986</v>
      </c>
      <c r="H17" s="228">
        <f t="array" ref="H17">SUM(IF($C$50:$C$271=$C54,H$50:H$271,0))</f>
        <v>0</v>
      </c>
      <c r="I17" s="228">
        <f t="array" ref="I17">SUM(IF($C$50:$C$271=$C54,I$50:I$271,0))</f>
        <v>70.184520000000049</v>
      </c>
      <c r="J17" s="228">
        <f t="array" ref="J17">SUM(IF($C$50:$C$271=$C54,J$50:J$271,0))</f>
        <v>61.942999999999969</v>
      </c>
      <c r="K17" s="228">
        <f t="array" ref="K17">SUM(IF($C$50:$C$271=$C54,K$50:K$271,0))</f>
        <v>71.362099999999984</v>
      </c>
      <c r="L17" s="228">
        <f t="array" ref="L17">SUM(IF($C$50:$C$271=$C54,L$50:L$271,0))</f>
        <v>81.411600000000035</v>
      </c>
      <c r="M17" s="228">
        <f t="array" ref="M17">SUM(IF($C$50:$C$271=$C54,M$50:M$271,0))</f>
        <v>164.36129999999986</v>
      </c>
      <c r="N17" s="228">
        <f t="array" ref="N17">SUM(IF($C$50:$C$271=$C54,N$50:N$271,0))</f>
        <v>284.90122000000002</v>
      </c>
    </row>
    <row r="18" spans="2:14">
      <c r="B18" s="233" t="str">
        <f t="shared" si="1"/>
        <v>All Interventions</v>
      </c>
      <c r="C18" s="224" t="str">
        <f>'N0.6_Lookup_References'!A19</f>
        <v>132kV OHL Fittings</v>
      </c>
      <c r="D18" s="224" t="str">
        <f>'N0.6_Lookup_References'!B19</f>
        <v>#</v>
      </c>
      <c r="E18" s="228">
        <f t="array" ref="E18">SUM(IF($C$50:$C$271=$C55,E$50:E$271,0))</f>
        <v>0</v>
      </c>
      <c r="F18" s="228">
        <f t="array" ref="F18">SUM(IF($C$50:$C$271=$C55,F$50:F$271,0))</f>
        <v>213</v>
      </c>
      <c r="G18" s="228">
        <f t="array" ref="G18">SUM(IF($C$50:$C$271=$C55,G$50:G$271,0))</f>
        <v>366</v>
      </c>
      <c r="H18" s="228">
        <f t="array" ref="H18">SUM(IF($C$50:$C$271=$C55,H$50:H$271,0))</f>
        <v>0</v>
      </c>
      <c r="I18" s="228">
        <f t="array" ref="I18">SUM(IF($C$50:$C$271=$C55,I$50:I$271,0))</f>
        <v>276</v>
      </c>
      <c r="J18" s="228">
        <f t="array" ref="J18">SUM(IF($C$50:$C$271=$C55,J$50:J$271,0))</f>
        <v>70</v>
      </c>
      <c r="K18" s="228">
        <f t="array" ref="K18">SUM(IF($C$50:$C$271=$C55,K$50:K$271,0))</f>
        <v>0</v>
      </c>
      <c r="L18" s="228">
        <f t="array" ref="L18">SUM(IF($C$50:$C$271=$C55,L$50:L$271,0))</f>
        <v>248</v>
      </c>
      <c r="M18" s="228">
        <f t="array" ref="M18">SUM(IF($C$50:$C$271=$C55,M$50:M$271,0))</f>
        <v>579</v>
      </c>
      <c r="N18" s="228">
        <f t="array" ref="N18">SUM(IF($C$50:$C$271=$C55,N$50:N$271,0))</f>
        <v>594</v>
      </c>
    </row>
    <row r="19" spans="2:14">
      <c r="B19" s="233" t="str">
        <f t="shared" si="1"/>
        <v>All Interventions</v>
      </c>
      <c r="C19" s="224" t="str">
        <f>'N0.6_Lookup_References'!A20</f>
        <v>132kV OHL Tower</v>
      </c>
      <c r="D19" s="224" t="str">
        <f>'N0.6_Lookup_References'!B20</f>
        <v>#</v>
      </c>
      <c r="E19" s="228">
        <f t="array" ref="E19">SUM(IF($C$50:$C$271=$C56,E$50:E$271,0))</f>
        <v>0</v>
      </c>
      <c r="F19" s="228">
        <f t="array" ref="F19">SUM(IF($C$50:$C$271=$C56,F$50:F$271,0))</f>
        <v>47</v>
      </c>
      <c r="G19" s="228">
        <f t="array" ref="G19">SUM(IF($C$50:$C$271=$C56,G$50:G$271,0))</f>
        <v>0</v>
      </c>
      <c r="H19" s="228">
        <f t="array" ref="H19">SUM(IF($C$50:$C$271=$C56,H$50:H$271,0))</f>
        <v>0</v>
      </c>
      <c r="I19" s="228">
        <f t="array" ref="I19">SUM(IF($C$50:$C$271=$C56,I$50:I$271,0))</f>
        <v>46</v>
      </c>
      <c r="J19" s="228">
        <f t="array" ref="J19">SUM(IF($C$50:$C$271=$C56,J$50:J$271,0))</f>
        <v>11</v>
      </c>
      <c r="K19" s="228">
        <f t="array" ref="K19">SUM(IF($C$50:$C$271=$C56,K$50:K$271,0))</f>
        <v>43</v>
      </c>
      <c r="L19" s="228">
        <f t="array" ref="L19">SUM(IF($C$50:$C$271=$C56,L$50:L$271,0))</f>
        <v>564</v>
      </c>
      <c r="M19" s="228">
        <f t="array" ref="M19">SUM(IF($C$50:$C$271=$C56,M$50:M$271,0))</f>
        <v>47</v>
      </c>
      <c r="N19" s="228">
        <f t="array" ref="N19">SUM(IF($C$50:$C$271=$C56,N$50:N$271,0))</f>
        <v>664</v>
      </c>
    </row>
    <row r="20" spans="2:14">
      <c r="B20" s="233" t="str">
        <f t="shared" si="1"/>
        <v>All Interventions</v>
      </c>
      <c r="C20" s="224" t="str">
        <f>'N0.6_Lookup_References'!A21</f>
        <v>275kV Circuit Breaker</v>
      </c>
      <c r="D20" s="224" t="str">
        <f>'N0.6_Lookup_References'!B21</f>
        <v>#</v>
      </c>
      <c r="E20" s="228">
        <f t="array" ref="E20">SUM(IF($C$50:$C$271=$C57,E$50:E$271,0))</f>
        <v>0</v>
      </c>
      <c r="F20" s="228">
        <f t="array" ref="F20">SUM(IF($C$50:$C$271=$C57,F$50:F$271,0))</f>
        <v>10</v>
      </c>
      <c r="G20" s="228">
        <f t="array" ref="G20">SUM(IF($C$50:$C$271=$C57,G$50:G$271,0))</f>
        <v>13</v>
      </c>
      <c r="H20" s="228">
        <f t="array" ref="H20">SUM(IF($C$50:$C$271=$C57,H$50:H$271,0))</f>
        <v>0</v>
      </c>
      <c r="I20" s="228">
        <f t="array" ref="I20">SUM(IF($C$50:$C$271=$C57,I$50:I$271,0))</f>
        <v>0</v>
      </c>
      <c r="J20" s="228">
        <f t="array" ref="J20">SUM(IF($C$50:$C$271=$C57,J$50:J$271,0))</f>
        <v>3</v>
      </c>
      <c r="K20" s="228">
        <f t="array" ref="K20">SUM(IF($C$50:$C$271=$C57,K$50:K$271,0))</f>
        <v>2</v>
      </c>
      <c r="L20" s="228">
        <f t="array" ref="L20">SUM(IF($C$50:$C$271=$C57,L$50:L$271,0))</f>
        <v>34</v>
      </c>
      <c r="M20" s="228">
        <f t="array" ref="M20">SUM(IF($C$50:$C$271=$C57,M$50:M$271,0))</f>
        <v>23</v>
      </c>
      <c r="N20" s="228">
        <f t="array" ref="N20">SUM(IF($C$50:$C$271=$C57,N$50:N$271,0))</f>
        <v>39</v>
      </c>
    </row>
    <row r="21" spans="2:14">
      <c r="B21" s="233" t="str">
        <f t="shared" si="1"/>
        <v>All Interventions</v>
      </c>
      <c r="C21" s="224" t="str">
        <f>'N0.6_Lookup_References'!A22</f>
        <v>275kV Transformer</v>
      </c>
      <c r="D21" s="224" t="str">
        <f>'N0.6_Lookup_References'!B22</f>
        <v>#</v>
      </c>
      <c r="E21" s="228">
        <f t="array" ref="E21">SUM(IF($C$50:$C$271=$C58,E$50:E$271,0))</f>
        <v>0</v>
      </c>
      <c r="F21" s="228">
        <f t="array" ref="F21">SUM(IF($C$50:$C$271=$C58,F$50:F$271,0))</f>
        <v>3</v>
      </c>
      <c r="G21" s="228">
        <f t="array" ref="G21">SUM(IF($C$50:$C$271=$C58,G$50:G$271,0))</f>
        <v>2</v>
      </c>
      <c r="H21" s="228">
        <f t="array" ref="H21">SUM(IF($C$50:$C$271=$C58,H$50:H$271,0))</f>
        <v>2</v>
      </c>
      <c r="I21" s="228">
        <f t="array" ref="I21">SUM(IF($C$50:$C$271=$C58,I$50:I$271,0))</f>
        <v>4</v>
      </c>
      <c r="J21" s="228">
        <f t="array" ref="J21">SUM(IF($C$50:$C$271=$C58,J$50:J$271,0))</f>
        <v>6</v>
      </c>
      <c r="K21" s="228">
        <f t="array" ref="K21">SUM(IF($C$50:$C$271=$C58,K$50:K$271,0))</f>
        <v>5</v>
      </c>
      <c r="L21" s="228">
        <f t="array" ref="L21">SUM(IF($C$50:$C$271=$C58,L$50:L$271,0))</f>
        <v>1</v>
      </c>
      <c r="M21" s="228">
        <f t="array" ref="M21">SUM(IF($C$50:$C$271=$C58,M$50:M$271,0))</f>
        <v>5</v>
      </c>
      <c r="N21" s="228">
        <f t="array" ref="N21">SUM(IF($C$50:$C$271=$C58,N$50:N$271,0))</f>
        <v>18</v>
      </c>
    </row>
    <row r="22" spans="2:14">
      <c r="B22" s="233" t="str">
        <f t="shared" si="1"/>
        <v>All Interventions</v>
      </c>
      <c r="C22" s="224" t="str">
        <f>'N0.6_Lookup_References'!A23</f>
        <v>275kV Reactor</v>
      </c>
      <c r="D22" s="224" t="str">
        <f>'N0.6_Lookup_References'!B23</f>
        <v>#</v>
      </c>
      <c r="E22" s="228">
        <f t="array" ref="E22">SUM(IF($C$50:$C$271=$C59,E$50:E$271,0))</f>
        <v>0</v>
      </c>
      <c r="F22" s="228">
        <f t="array" ref="F22">SUM(IF($C$50:$C$271=$C59,F$50:F$271,0))</f>
        <v>2</v>
      </c>
      <c r="G22" s="228">
        <f t="array" ref="G22">SUM(IF($C$50:$C$271=$C59,G$50:G$271,0))</f>
        <v>2</v>
      </c>
      <c r="H22" s="228">
        <f t="array" ref="H22">SUM(IF($C$50:$C$271=$C59,H$50:H$271,0))</f>
        <v>0</v>
      </c>
      <c r="I22" s="228">
        <f t="array" ref="I22">SUM(IF($C$50:$C$271=$C59,I$50:I$271,0))</f>
        <v>0</v>
      </c>
      <c r="J22" s="228">
        <f t="array" ref="J22">SUM(IF($C$50:$C$271=$C59,J$50:J$271,0))</f>
        <v>0</v>
      </c>
      <c r="K22" s="228">
        <f t="array" ref="K22">SUM(IF($C$50:$C$271=$C59,K$50:K$271,0))</f>
        <v>0</v>
      </c>
      <c r="L22" s="228">
        <f t="array" ref="L22">SUM(IF($C$50:$C$271=$C59,L$50:L$271,0))</f>
        <v>2</v>
      </c>
      <c r="M22" s="228">
        <f t="array" ref="M22">SUM(IF($C$50:$C$271=$C59,M$50:M$271,0))</f>
        <v>4</v>
      </c>
      <c r="N22" s="228">
        <f t="array" ref="N22">SUM(IF($C$50:$C$271=$C59,N$50:N$271,0))</f>
        <v>2</v>
      </c>
    </row>
    <row r="23" spans="2:14">
      <c r="B23" s="233" t="str">
        <f t="shared" si="1"/>
        <v>All Interventions</v>
      </c>
      <c r="C23" s="224" t="str">
        <f>'N0.6_Lookup_References'!A24</f>
        <v>275kV Underground Cable</v>
      </c>
      <c r="D23" s="224" t="str">
        <f>'N0.6_Lookup_References'!B24</f>
        <v>km</v>
      </c>
      <c r="E23" s="228">
        <f t="array" ref="E23">SUM(IF($C$50:$C$271=$C60,E$50:E$271,0))</f>
        <v>0</v>
      </c>
      <c r="F23" s="228">
        <f t="array" ref="F23">SUM(IF($C$50:$C$271=$C60,F$50:F$271,0))</f>
        <v>0.32</v>
      </c>
      <c r="G23" s="228">
        <f t="array" ref="G23">SUM(IF($C$50:$C$271=$C60,G$50:G$271,0))</f>
        <v>0</v>
      </c>
      <c r="H23" s="228">
        <f t="array" ref="H23">SUM(IF($C$50:$C$271=$C60,H$50:H$271,0))</f>
        <v>0</v>
      </c>
      <c r="I23" s="228">
        <f t="array" ref="I23">SUM(IF($C$50:$C$271=$C60,I$50:I$271,0))</f>
        <v>9.0006000000000039</v>
      </c>
      <c r="J23" s="228">
        <f t="array" ref="J23">SUM(IF($C$50:$C$271=$C60,J$50:J$271,0))</f>
        <v>1.2000000000000002</v>
      </c>
      <c r="K23" s="228">
        <f t="array" ref="K23">SUM(IF($C$50:$C$271=$C60,K$50:K$271,0))</f>
        <v>0</v>
      </c>
      <c r="L23" s="228">
        <f t="array" ref="L23">SUM(IF($C$50:$C$271=$C60,L$50:L$271,0))</f>
        <v>2.512</v>
      </c>
      <c r="M23" s="228">
        <f t="array" ref="M23">SUM(IF($C$50:$C$271=$C60,M$50:M$271,0))</f>
        <v>0.32</v>
      </c>
      <c r="N23" s="228">
        <f t="array" ref="N23">SUM(IF($C$50:$C$271=$C60,N$50:N$271,0))</f>
        <v>12.712600000000004</v>
      </c>
    </row>
    <row r="24" spans="2:14">
      <c r="B24" s="233" t="str">
        <f t="shared" si="1"/>
        <v>All Interventions</v>
      </c>
      <c r="C24" s="224" t="str">
        <f>'N0.6_Lookup_References'!A25</f>
        <v>275kV OHL Conductor</v>
      </c>
      <c r="D24" s="224" t="str">
        <f>'N0.6_Lookup_References'!B25</f>
        <v>km</v>
      </c>
      <c r="E24" s="228">
        <f t="array" ref="E24">SUM(IF($C$50:$C$271=$C61,E$50:E$271,0))</f>
        <v>0</v>
      </c>
      <c r="F24" s="228">
        <f t="array" ref="F24">SUM(IF($C$50:$C$271=$C61,F$50:F$271,0))</f>
        <v>21.587999999999997</v>
      </c>
      <c r="G24" s="228">
        <f t="array" ref="G24">SUM(IF($C$50:$C$271=$C61,G$50:G$271,0))</f>
        <v>58.98099999999998</v>
      </c>
      <c r="H24" s="228">
        <f t="array" ref="H24">SUM(IF($C$50:$C$271=$C61,H$50:H$271,0))</f>
        <v>0</v>
      </c>
      <c r="I24" s="228">
        <f t="array" ref="I24">SUM(IF($C$50:$C$271=$C61,I$50:I$271,0))</f>
        <v>27.931500000000007</v>
      </c>
      <c r="J24" s="228">
        <f t="array" ref="J24">SUM(IF($C$50:$C$271=$C61,J$50:J$271,0))</f>
        <v>8.0477000000000007</v>
      </c>
      <c r="K24" s="228">
        <f t="array" ref="K24">SUM(IF($C$50:$C$271=$C61,K$50:K$271,0))</f>
        <v>103.0202</v>
      </c>
      <c r="L24" s="228">
        <f t="array" ref="L24">SUM(IF($C$50:$C$271=$C61,L$50:L$271,0))</f>
        <v>65.291399999999996</v>
      </c>
      <c r="M24" s="228">
        <f t="array" ref="M24">SUM(IF($C$50:$C$271=$C61,M$50:M$271,0))</f>
        <v>80.568999999999974</v>
      </c>
      <c r="N24" s="228">
        <f t="array" ref="N24">SUM(IF($C$50:$C$271=$C61,N$50:N$271,0))</f>
        <v>204.29080000000002</v>
      </c>
    </row>
    <row r="25" spans="2:14">
      <c r="B25" s="233" t="str">
        <f t="shared" si="1"/>
        <v>All Interventions</v>
      </c>
      <c r="C25" s="224" t="str">
        <f>'N0.6_Lookup_References'!A26</f>
        <v>275kV OHL Fittings</v>
      </c>
      <c r="D25" s="224" t="str">
        <f>'N0.6_Lookup_References'!B26</f>
        <v>#</v>
      </c>
      <c r="E25" s="228">
        <f t="array" ref="E25">SUM(IF($C$50:$C$271=$C62,E$50:E$271,0))</f>
        <v>0</v>
      </c>
      <c r="F25" s="228">
        <f t="array" ref="F25">SUM(IF($C$50:$C$271=$C62,F$50:F$271,0))</f>
        <v>676</v>
      </c>
      <c r="G25" s="228">
        <f t="array" ref="G25">SUM(IF($C$50:$C$271=$C62,G$50:G$271,0))</f>
        <v>180</v>
      </c>
      <c r="H25" s="228">
        <f t="array" ref="H25">SUM(IF($C$50:$C$271=$C62,H$50:H$271,0))</f>
        <v>0</v>
      </c>
      <c r="I25" s="228">
        <f t="array" ref="I25">SUM(IF($C$50:$C$271=$C62,I$50:I$271,0))</f>
        <v>28</v>
      </c>
      <c r="J25" s="228">
        <f t="array" ref="J25">SUM(IF($C$50:$C$271=$C62,J$50:J$271,0))</f>
        <v>0</v>
      </c>
      <c r="K25" s="228">
        <f t="array" ref="K25">SUM(IF($C$50:$C$271=$C62,K$50:K$271,0))</f>
        <v>108</v>
      </c>
      <c r="L25" s="228">
        <f t="array" ref="L25">SUM(IF($C$50:$C$271=$C62,L$50:L$271,0))</f>
        <v>199</v>
      </c>
      <c r="M25" s="228">
        <f t="array" ref="M25">SUM(IF($C$50:$C$271=$C62,M$50:M$271,0))</f>
        <v>856</v>
      </c>
      <c r="N25" s="228">
        <f t="array" ref="N25">SUM(IF($C$50:$C$271=$C62,N$50:N$271,0))</f>
        <v>335</v>
      </c>
    </row>
    <row r="26" spans="2:14">
      <c r="B26" s="233" t="str">
        <f t="shared" si="1"/>
        <v>All Interventions</v>
      </c>
      <c r="C26" s="224" t="str">
        <f>'N0.6_Lookup_References'!A27</f>
        <v>275kV OHL Tower</v>
      </c>
      <c r="D26" s="224" t="str">
        <f>'N0.6_Lookup_References'!B27</f>
        <v>#</v>
      </c>
      <c r="E26" s="228">
        <f t="array" ref="E26">SUM(IF($C$50:$C$271=$C63,E$50:E$271,0))</f>
        <v>0</v>
      </c>
      <c r="F26" s="228">
        <f t="array" ref="F26">SUM(IF($C$50:$C$271=$C63,F$50:F$271,0))</f>
        <v>0</v>
      </c>
      <c r="G26" s="228">
        <f t="array" ref="G26">SUM(IF($C$50:$C$271=$C63,G$50:G$271,0))</f>
        <v>3</v>
      </c>
      <c r="H26" s="228">
        <f t="array" ref="H26">SUM(IF($C$50:$C$271=$C63,H$50:H$271,0))</f>
        <v>0</v>
      </c>
      <c r="I26" s="228">
        <f t="array" ref="I26">SUM(IF($C$50:$C$271=$C63,I$50:I$271,0))</f>
        <v>6</v>
      </c>
      <c r="J26" s="228">
        <f t="array" ref="J26">SUM(IF($C$50:$C$271=$C63,J$50:J$271,0))</f>
        <v>15</v>
      </c>
      <c r="K26" s="228">
        <f t="array" ref="K26">SUM(IF($C$50:$C$271=$C63,K$50:K$271,0))</f>
        <v>99</v>
      </c>
      <c r="L26" s="228">
        <f t="array" ref="L26">SUM(IF($C$50:$C$271=$C63,L$50:L$271,0))</f>
        <v>238</v>
      </c>
      <c r="M26" s="228">
        <f t="array" ref="M26">SUM(IF($C$50:$C$271=$C63,M$50:M$271,0))</f>
        <v>3</v>
      </c>
      <c r="N26" s="228">
        <f t="array" ref="N26">SUM(IF($C$50:$C$271=$C63,N$50:N$271,0))</f>
        <v>358</v>
      </c>
    </row>
    <row r="27" spans="2:14">
      <c r="B27" s="233" t="str">
        <f t="shared" si="1"/>
        <v>All Interventions</v>
      </c>
      <c r="C27" s="224" t="str">
        <f>'N0.6_Lookup_References'!A28</f>
        <v>400kV Circuit Breaker</v>
      </c>
      <c r="D27" s="224" t="str">
        <f>'N0.6_Lookup_References'!B28</f>
        <v>#</v>
      </c>
      <c r="E27" s="228">
        <f t="array" ref="E27">SUM(IF($C$50:$C$271=$C64,E$50:E$271,0))</f>
        <v>0</v>
      </c>
      <c r="F27" s="228">
        <f t="array" ref="F27">SUM(IF($C$50:$C$271=$C64,F$50:F$271,0))</f>
        <v>2</v>
      </c>
      <c r="G27" s="228">
        <f t="array" ref="G27">SUM(IF($C$50:$C$271=$C64,G$50:G$271,0))</f>
        <v>4</v>
      </c>
      <c r="H27" s="228">
        <f t="array" ref="H27">SUM(IF($C$50:$C$271=$C64,H$50:H$271,0))</f>
        <v>0</v>
      </c>
      <c r="I27" s="228">
        <f t="array" ref="I27">SUM(IF($C$50:$C$271=$C64,I$50:I$271,0))</f>
        <v>0</v>
      </c>
      <c r="J27" s="228">
        <f t="array" ref="J27">SUM(IF($C$50:$C$271=$C64,J$50:J$271,0))</f>
        <v>11</v>
      </c>
      <c r="K27" s="228">
        <f t="array" ref="K27">SUM(IF($C$50:$C$271=$C64,K$50:K$271,0))</f>
        <v>0</v>
      </c>
      <c r="L27" s="228">
        <f t="array" ref="L27">SUM(IF($C$50:$C$271=$C64,L$50:L$271,0))</f>
        <v>4</v>
      </c>
      <c r="M27" s="228">
        <f t="array" ref="M27">SUM(IF($C$50:$C$271=$C64,M$50:M$271,0))</f>
        <v>6</v>
      </c>
      <c r="N27" s="228">
        <f t="array" ref="N27">SUM(IF($C$50:$C$271=$C64,N$50:N$271,0))</f>
        <v>15</v>
      </c>
    </row>
    <row r="28" spans="2:14">
      <c r="B28" s="233" t="str">
        <f t="shared" si="1"/>
        <v>All Interventions</v>
      </c>
      <c r="C28" s="224" t="str">
        <f>'N0.6_Lookup_References'!A29</f>
        <v>400kV Transformer</v>
      </c>
      <c r="D28" s="224" t="str">
        <f>'N0.6_Lookup_References'!B29</f>
        <v>#</v>
      </c>
      <c r="E28" s="228">
        <f t="array" ref="E28">SUM(IF($C$50:$C$271=$C65,E$50:E$271,0))</f>
        <v>0</v>
      </c>
      <c r="F28" s="228">
        <f t="array" ref="F28">SUM(IF($C$50:$C$271=$C65,F$50:F$271,0))</f>
        <v>2</v>
      </c>
      <c r="G28" s="228">
        <f t="array" ref="G28">SUM(IF($C$50:$C$271=$C65,G$50:G$271,0))</f>
        <v>0</v>
      </c>
      <c r="H28" s="228">
        <f t="array" ref="H28">SUM(IF($C$50:$C$271=$C65,H$50:H$271,0))</f>
        <v>0</v>
      </c>
      <c r="I28" s="228">
        <f t="array" ref="I28">SUM(IF($C$50:$C$271=$C65,I$50:I$271,0))</f>
        <v>0</v>
      </c>
      <c r="J28" s="228">
        <f t="array" ref="J28">SUM(IF($C$50:$C$271=$C65,J$50:J$271,0))</f>
        <v>0</v>
      </c>
      <c r="K28" s="228">
        <f t="array" ref="K28">SUM(IF($C$50:$C$271=$C65,K$50:K$271,0))</f>
        <v>2</v>
      </c>
      <c r="L28" s="228">
        <f t="array" ref="L28">SUM(IF($C$50:$C$271=$C65,L$50:L$271,0))</f>
        <v>2</v>
      </c>
      <c r="M28" s="228">
        <f t="array" ref="M28">SUM(IF($C$50:$C$271=$C65,M$50:M$271,0))</f>
        <v>2</v>
      </c>
      <c r="N28" s="228">
        <f t="array" ref="N28">SUM(IF($C$50:$C$271=$C65,N$50:N$271,0))</f>
        <v>4</v>
      </c>
    </row>
    <row r="29" spans="2:14">
      <c r="B29" s="233" t="str">
        <f t="shared" si="1"/>
        <v>All Interventions</v>
      </c>
      <c r="C29" s="224" t="str">
        <f>'N0.6_Lookup_References'!A30</f>
        <v>400kV Reactor</v>
      </c>
      <c r="D29" s="224" t="str">
        <f>'N0.6_Lookup_References'!B30</f>
        <v>#</v>
      </c>
      <c r="E29" s="228">
        <f t="array" ref="E29">SUM(IF($C$50:$C$271=$C66,E$50:E$271,0))</f>
        <v>0</v>
      </c>
      <c r="F29" s="228">
        <f t="array" ref="F29">SUM(IF($C$50:$C$271=$C66,F$50:F$271,0))</f>
        <v>2</v>
      </c>
      <c r="G29" s="228">
        <f t="array" ref="G29">SUM(IF($C$50:$C$271=$C66,G$50:G$271,0))</f>
        <v>1</v>
      </c>
      <c r="H29" s="228">
        <f t="array" ref="H29">SUM(IF($C$50:$C$271=$C66,H$50:H$271,0))</f>
        <v>0</v>
      </c>
      <c r="I29" s="228">
        <f t="array" ref="I29">SUM(IF($C$50:$C$271=$C66,I$50:I$271,0))</f>
        <v>0</v>
      </c>
      <c r="J29" s="228">
        <f t="array" ref="J29">SUM(IF($C$50:$C$271=$C66,J$50:J$271,0))</f>
        <v>2</v>
      </c>
      <c r="K29" s="228">
        <f t="array" ref="K29">SUM(IF($C$50:$C$271=$C66,K$50:K$271,0))</f>
        <v>0</v>
      </c>
      <c r="L29" s="228">
        <f t="array" ref="L29">SUM(IF($C$50:$C$271=$C66,L$50:L$271,0))</f>
        <v>0</v>
      </c>
      <c r="M29" s="228">
        <f t="array" ref="M29">SUM(IF($C$50:$C$271=$C66,M$50:M$271,0))</f>
        <v>3</v>
      </c>
      <c r="N29" s="228">
        <f t="array" ref="N29">SUM(IF($C$50:$C$271=$C66,N$50:N$271,0))</f>
        <v>2</v>
      </c>
    </row>
    <row r="30" spans="2:14">
      <c r="B30" s="233" t="str">
        <f t="shared" si="1"/>
        <v>All Interventions</v>
      </c>
      <c r="C30" s="224" t="str">
        <f>'N0.6_Lookup_References'!A31</f>
        <v>400kV Underground Cable</v>
      </c>
      <c r="D30" s="224" t="str">
        <f>'N0.6_Lookup_References'!B31</f>
        <v>km</v>
      </c>
      <c r="E30" s="228">
        <f t="array" ref="E30">SUM(IF($C$50:$C$271=$C67,E$50:E$271,0))</f>
        <v>0</v>
      </c>
      <c r="F30" s="228">
        <f t="array" ref="F30">SUM(IF($C$50:$C$271=$C67,F$50:F$271,0))</f>
        <v>0</v>
      </c>
      <c r="G30" s="228">
        <f t="array" ref="G30">SUM(IF($C$50:$C$271=$C67,G$50:G$271,0))</f>
        <v>0</v>
      </c>
      <c r="H30" s="228">
        <f t="array" ref="H30">SUM(IF($C$50:$C$271=$C67,H$50:H$271,0))</f>
        <v>0</v>
      </c>
      <c r="I30" s="228">
        <f t="array" ref="I30">SUM(IF($C$50:$C$271=$C67,I$50:I$271,0))</f>
        <v>0</v>
      </c>
      <c r="J30" s="228">
        <f t="array" ref="J30">SUM(IF($C$50:$C$271=$C67,J$50:J$271,0))</f>
        <v>0</v>
      </c>
      <c r="K30" s="228">
        <f t="array" ref="K30">SUM(IF($C$50:$C$271=$C67,K$50:K$271,0))</f>
        <v>0</v>
      </c>
      <c r="L30" s="228">
        <f t="array" ref="L30">SUM(IF($C$50:$C$271=$C67,L$50:L$271,0))</f>
        <v>0</v>
      </c>
      <c r="M30" s="228">
        <f t="array" ref="M30">SUM(IF($C$50:$C$271=$C67,M$50:M$271,0))</f>
        <v>0</v>
      </c>
      <c r="N30" s="228">
        <f t="array" ref="N30">SUM(IF($C$50:$C$271=$C67,N$50:N$271,0))</f>
        <v>0</v>
      </c>
    </row>
    <row r="31" spans="2:14">
      <c r="B31" s="233" t="str">
        <f t="shared" si="1"/>
        <v>All Interventions</v>
      </c>
      <c r="C31" s="224" t="str">
        <f>'N0.6_Lookup_References'!A32</f>
        <v>400kV OHL Conductor</v>
      </c>
      <c r="D31" s="224" t="str">
        <f>'N0.6_Lookup_References'!B32</f>
        <v>km</v>
      </c>
      <c r="E31" s="228">
        <f t="array" ref="E31">SUM(IF($C$50:$C$271=$C68,E$50:E$271,0))</f>
        <v>0</v>
      </c>
      <c r="F31" s="228">
        <f t="array" ref="F31">SUM(IF($C$50:$C$271=$C68,F$50:F$271,0))</f>
        <v>0</v>
      </c>
      <c r="G31" s="228">
        <f t="array" ref="G31">SUM(IF($C$50:$C$271=$C68,G$50:G$271,0))</f>
        <v>0</v>
      </c>
      <c r="H31" s="228">
        <f t="array" ref="H31">SUM(IF($C$50:$C$271=$C68,H$50:H$271,0))</f>
        <v>33.851799999999997</v>
      </c>
      <c r="I31" s="228">
        <f t="array" ref="I31">SUM(IF($C$50:$C$271=$C68,I$50:I$271,0))</f>
        <v>161.44150000000013</v>
      </c>
      <c r="J31" s="228">
        <f t="array" ref="J31">SUM(IF($C$50:$C$271=$C68,J$50:J$271,0))</f>
        <v>0</v>
      </c>
      <c r="K31" s="228">
        <f t="array" ref="K31">SUM(IF($C$50:$C$271=$C68,K$50:K$271,0))</f>
        <v>177.05529999999987</v>
      </c>
      <c r="L31" s="228">
        <f t="array" ref="L31">SUM(IF($C$50:$C$271=$C68,L$50:L$271,0))</f>
        <v>175.86290000000014</v>
      </c>
      <c r="M31" s="228">
        <f t="array" ref="M31">SUM(IF($C$50:$C$271=$C68,M$50:M$271,0))</f>
        <v>0</v>
      </c>
      <c r="N31" s="228">
        <f t="array" ref="N31">SUM(IF($C$50:$C$271=$C68,N$50:N$271,0))</f>
        <v>548.21150000000011</v>
      </c>
    </row>
    <row r="32" spans="2:14">
      <c r="B32" s="233" t="str">
        <f t="shared" si="1"/>
        <v>All Interventions</v>
      </c>
      <c r="C32" s="224" t="str">
        <f>'N0.6_Lookup_References'!A33</f>
        <v>400kV OHL Fittings</v>
      </c>
      <c r="D32" s="224" t="str">
        <f>'N0.6_Lookup_References'!B33</f>
        <v>#</v>
      </c>
      <c r="E32" s="228">
        <f t="array" ref="E32">SUM(IF($C$50:$C$271=$C69,E$50:E$271,0))</f>
        <v>0</v>
      </c>
      <c r="F32" s="228">
        <f t="array" ref="F32">SUM(IF($C$50:$C$271=$C69,F$50:F$271,0))</f>
        <v>12</v>
      </c>
      <c r="G32" s="228">
        <f t="array" ref="G32">SUM(IF($C$50:$C$271=$C69,G$50:G$271,0))</f>
        <v>0</v>
      </c>
      <c r="H32" s="228">
        <f t="array" ref="H32">SUM(IF($C$50:$C$271=$C69,H$50:H$271,0))</f>
        <v>98</v>
      </c>
      <c r="I32" s="228">
        <f t="array" ref="I32">SUM(IF($C$50:$C$271=$C69,I$50:I$271,0))</f>
        <v>463</v>
      </c>
      <c r="J32" s="228">
        <f t="array" ref="J32">SUM(IF($C$50:$C$271=$C69,J$50:J$271,0))</f>
        <v>0</v>
      </c>
      <c r="K32" s="228">
        <f t="array" ref="K32">SUM(IF($C$50:$C$271=$C69,K$50:K$271,0))</f>
        <v>0</v>
      </c>
      <c r="L32" s="228">
        <f t="array" ref="L32">SUM(IF($C$50:$C$271=$C69,L$50:L$271,0))</f>
        <v>83</v>
      </c>
      <c r="M32" s="228">
        <f t="array" ref="M32">SUM(IF($C$50:$C$271=$C69,M$50:M$271,0))</f>
        <v>12</v>
      </c>
      <c r="N32" s="228">
        <f t="array" ref="N32">SUM(IF($C$50:$C$271=$C69,N$50:N$271,0))</f>
        <v>644</v>
      </c>
    </row>
    <row r="33" spans="2:14">
      <c r="B33" s="233" t="str">
        <f t="shared" si="1"/>
        <v>All Interventions</v>
      </c>
      <c r="C33" s="224" t="str">
        <f>'N0.6_Lookup_References'!A34</f>
        <v>400kV OHL Tower</v>
      </c>
      <c r="D33" s="224" t="str">
        <f>'N0.6_Lookup_References'!B34</f>
        <v>#</v>
      </c>
      <c r="E33" s="228">
        <f t="array" ref="E33">SUM(IF($C$50:$C$271=$C70,E$50:E$271,0))</f>
        <v>0</v>
      </c>
      <c r="F33" s="228">
        <f t="array" ref="F33">SUM(IF($C$50:$C$271=$C70,F$50:F$271,0))</f>
        <v>0</v>
      </c>
      <c r="G33" s="228">
        <f t="array" ref="G33">SUM(IF($C$50:$C$271=$C70,G$50:G$271,0))</f>
        <v>0</v>
      </c>
      <c r="H33" s="228">
        <f t="array" ref="H33">SUM(IF($C$50:$C$271=$C70,H$50:H$271,0))</f>
        <v>0</v>
      </c>
      <c r="I33" s="228">
        <f t="array" ref="I33">SUM(IF($C$50:$C$271=$C70,I$50:I$271,0))</f>
        <v>319</v>
      </c>
      <c r="J33" s="228">
        <f t="array" ref="J33">SUM(IF($C$50:$C$271=$C70,J$50:J$271,0))</f>
        <v>2</v>
      </c>
      <c r="K33" s="228">
        <f t="array" ref="K33">SUM(IF($C$50:$C$271=$C70,K$50:K$271,0))</f>
        <v>178</v>
      </c>
      <c r="L33" s="228">
        <f t="array" ref="L33">SUM(IF($C$50:$C$271=$C70,L$50:L$271,0))</f>
        <v>41</v>
      </c>
      <c r="M33" s="228">
        <f t="array" ref="M33">SUM(IF($C$50:$C$271=$C70,M$50:M$271,0))</f>
        <v>0</v>
      </c>
      <c r="N33" s="228">
        <f t="array" ref="N33">SUM(IF($C$50:$C$271=$C70,N$50:N$271,0))</f>
        <v>540</v>
      </c>
    </row>
    <row r="34" spans="2:14">
      <c r="B34" s="233" t="str">
        <f t="shared" si="1"/>
        <v>All Interventions</v>
      </c>
      <c r="C34" s="224" t="str">
        <f>'N0.6_Lookup_References'!A35</f>
        <v>No entry required</v>
      </c>
      <c r="D34" s="224" t="str">
        <f>'N0.6_Lookup_References'!B35</f>
        <v>-</v>
      </c>
      <c r="E34" s="228">
        <f t="array" ref="E34">SUM(IF($C$50:$C$271=$C71,E$50:E$271,0))</f>
        <v>0</v>
      </c>
      <c r="F34" s="228">
        <f t="array" ref="F34">SUM(IF($C$50:$C$271=$C71,F$50:F$271,0))</f>
        <v>0</v>
      </c>
      <c r="G34" s="228">
        <f t="array" ref="G34">SUM(IF($C$50:$C$271=$C71,G$50:G$271,0))</f>
        <v>0</v>
      </c>
      <c r="H34" s="228">
        <f t="array" ref="H34">SUM(IF($C$50:$C$271=$C71,H$50:H$271,0))</f>
        <v>0</v>
      </c>
      <c r="I34" s="228">
        <f t="array" ref="I34">SUM(IF($C$50:$C$271=$C71,I$50:I$271,0))</f>
        <v>0</v>
      </c>
      <c r="J34" s="228">
        <f t="array" ref="J34">SUM(IF($C$50:$C$271=$C71,J$50:J$271,0))</f>
        <v>0</v>
      </c>
      <c r="K34" s="228">
        <f t="array" ref="K34">SUM(IF($C$50:$C$271=$C71,K$50:K$271,0))</f>
        <v>0</v>
      </c>
      <c r="L34" s="228">
        <f t="array" ref="L34">SUM(IF($C$50:$C$271=$C71,L$50:L$271,0))</f>
        <v>0</v>
      </c>
      <c r="M34" s="228">
        <f t="array" ref="M34">SUM(IF($C$50:$C$271=$C71,M$50:M$271,0))</f>
        <v>0</v>
      </c>
      <c r="N34" s="228">
        <f t="array" ref="N34">SUM(IF($C$50:$C$271=$C71,N$50:N$271,0))</f>
        <v>0</v>
      </c>
    </row>
    <row r="35" spans="2:14">
      <c r="B35" s="233" t="str">
        <f t="shared" si="1"/>
        <v>All Interventions</v>
      </c>
      <c r="C35" s="224" t="str">
        <f>'N0.6_Lookup_References'!A36</f>
        <v>No entry required</v>
      </c>
      <c r="D35" s="224" t="str">
        <f>'N0.6_Lookup_References'!B36</f>
        <v>-</v>
      </c>
      <c r="E35" s="228">
        <f t="array" ref="E35">SUM(IF($C$50:$C$271=$C72,E$50:E$271,0))</f>
        <v>0</v>
      </c>
      <c r="F35" s="228">
        <f t="array" ref="F35">SUM(IF($C$50:$C$271=$C72,F$50:F$271,0))</f>
        <v>0</v>
      </c>
      <c r="G35" s="228">
        <f t="array" ref="G35">SUM(IF($C$50:$C$271=$C72,G$50:G$271,0))</f>
        <v>0</v>
      </c>
      <c r="H35" s="228">
        <f t="array" ref="H35">SUM(IF($C$50:$C$271=$C72,H$50:H$271,0))</f>
        <v>0</v>
      </c>
      <c r="I35" s="228">
        <f t="array" ref="I35">SUM(IF($C$50:$C$271=$C72,I$50:I$271,0))</f>
        <v>0</v>
      </c>
      <c r="J35" s="228">
        <f t="array" ref="J35">SUM(IF($C$50:$C$271=$C72,J$50:J$271,0))</f>
        <v>0</v>
      </c>
      <c r="K35" s="228">
        <f t="array" ref="K35">SUM(IF($C$50:$C$271=$C72,K$50:K$271,0))</f>
        <v>0</v>
      </c>
      <c r="L35" s="228">
        <f t="array" ref="L35">SUM(IF($C$50:$C$271=$C72,L$50:L$271,0))</f>
        <v>0</v>
      </c>
      <c r="M35" s="228">
        <f t="array" ref="M35">SUM(IF($C$50:$C$271=$C72,M$50:M$271,0))</f>
        <v>0</v>
      </c>
      <c r="N35" s="228">
        <f t="array" ref="N35">SUM(IF($C$50:$C$271=$C72,N$50:N$271,0))</f>
        <v>0</v>
      </c>
    </row>
    <row r="36" spans="2:14">
      <c r="B36" s="233" t="str">
        <f t="shared" si="1"/>
        <v>All Interventions</v>
      </c>
      <c r="C36" s="224" t="str">
        <f>'N0.6_Lookup_References'!A37</f>
        <v>No entry required</v>
      </c>
      <c r="D36" s="224" t="str">
        <f>'N0.6_Lookup_References'!B37</f>
        <v>-</v>
      </c>
      <c r="E36" s="228">
        <f t="array" ref="E36">SUM(IF($C$50:$C$271=$C73,E$50:E$271,0))</f>
        <v>0</v>
      </c>
      <c r="F36" s="228">
        <f t="array" ref="F36">SUM(IF($C$50:$C$271=$C73,F$50:F$271,0))</f>
        <v>0</v>
      </c>
      <c r="G36" s="228">
        <f t="array" ref="G36">SUM(IF($C$50:$C$271=$C73,G$50:G$271,0))</f>
        <v>0</v>
      </c>
      <c r="H36" s="228">
        <f t="array" ref="H36">SUM(IF($C$50:$C$271=$C73,H$50:H$271,0))</f>
        <v>0</v>
      </c>
      <c r="I36" s="228">
        <f t="array" ref="I36">SUM(IF($C$50:$C$271=$C73,I$50:I$271,0))</f>
        <v>0</v>
      </c>
      <c r="J36" s="228">
        <f t="array" ref="J36">SUM(IF($C$50:$C$271=$C73,J$50:J$271,0))</f>
        <v>0</v>
      </c>
      <c r="K36" s="228">
        <f t="array" ref="K36">SUM(IF($C$50:$C$271=$C73,K$50:K$271,0))</f>
        <v>0</v>
      </c>
      <c r="L36" s="228">
        <f t="array" ref="L36">SUM(IF($C$50:$C$271=$C73,L$50:L$271,0))</f>
        <v>0</v>
      </c>
      <c r="M36" s="228">
        <f t="array" ref="M36">SUM(IF($C$50:$C$271=$C73,M$50:M$271,0))</f>
        <v>0</v>
      </c>
      <c r="N36" s="228">
        <f t="array" ref="N36">SUM(IF($C$50:$C$271=$C73,N$50:N$271,0))</f>
        <v>0</v>
      </c>
    </row>
    <row r="37" spans="2:14">
      <c r="B37" s="233" t="str">
        <f t="shared" si="1"/>
        <v>All Interventions</v>
      </c>
      <c r="C37" s="224" t="str">
        <f>'N0.6_Lookup_References'!A38</f>
        <v>No entry required</v>
      </c>
      <c r="D37" s="224" t="str">
        <f>'N0.6_Lookup_References'!B38</f>
        <v>-</v>
      </c>
      <c r="E37" s="228">
        <f t="array" ref="E37">SUM(IF($C$50:$C$271=$C74,E$50:E$271,0))</f>
        <v>0</v>
      </c>
      <c r="F37" s="228">
        <f t="array" ref="F37">SUM(IF($C$50:$C$271=$C74,F$50:F$271,0))</f>
        <v>0</v>
      </c>
      <c r="G37" s="228">
        <f t="array" ref="G37">SUM(IF($C$50:$C$271=$C74,G$50:G$271,0))</f>
        <v>0</v>
      </c>
      <c r="H37" s="228">
        <f t="array" ref="H37">SUM(IF($C$50:$C$271=$C74,H$50:H$271,0))</f>
        <v>0</v>
      </c>
      <c r="I37" s="228">
        <f t="array" ref="I37">SUM(IF($C$50:$C$271=$C74,I$50:I$271,0))</f>
        <v>0</v>
      </c>
      <c r="J37" s="228">
        <f t="array" ref="J37">SUM(IF($C$50:$C$271=$C74,J$50:J$271,0))</f>
        <v>0</v>
      </c>
      <c r="K37" s="228">
        <f t="array" ref="K37">SUM(IF($C$50:$C$271=$C74,K$50:K$271,0))</f>
        <v>0</v>
      </c>
      <c r="L37" s="228">
        <f t="array" ref="L37">SUM(IF($C$50:$C$271=$C74,L$50:L$271,0))</f>
        <v>0</v>
      </c>
      <c r="M37" s="228">
        <f t="array" ref="M37">SUM(IF($C$50:$C$271=$C74,M$50:M$271,0))</f>
        <v>0</v>
      </c>
      <c r="N37" s="228">
        <f t="array" ref="N37">SUM(IF($C$50:$C$271=$C74,N$50:N$271,0))</f>
        <v>0</v>
      </c>
    </row>
    <row r="38" spans="2:14">
      <c r="B38" s="233" t="str">
        <f t="shared" si="1"/>
        <v>All Interventions</v>
      </c>
      <c r="C38" s="224" t="str">
        <f>'N0.6_Lookup_References'!A39</f>
        <v>No entry required</v>
      </c>
      <c r="D38" s="224" t="str">
        <f>'N0.6_Lookup_References'!B39</f>
        <v>-</v>
      </c>
      <c r="E38" s="228">
        <f t="array" ref="E38">SUM(IF($C$50:$C$271=$C75,E$50:E$271,0))</f>
        <v>0</v>
      </c>
      <c r="F38" s="228">
        <f t="array" ref="F38">SUM(IF($C$50:$C$271=$C75,F$50:F$271,0))</f>
        <v>0</v>
      </c>
      <c r="G38" s="228">
        <f t="array" ref="G38">SUM(IF($C$50:$C$271=$C75,G$50:G$271,0))</f>
        <v>0</v>
      </c>
      <c r="H38" s="228">
        <f t="array" ref="H38">SUM(IF($C$50:$C$271=$C75,H$50:H$271,0))</f>
        <v>0</v>
      </c>
      <c r="I38" s="228">
        <f t="array" ref="I38">SUM(IF($C$50:$C$271=$C75,I$50:I$271,0))</f>
        <v>0</v>
      </c>
      <c r="J38" s="228">
        <f t="array" ref="J38">SUM(IF($C$50:$C$271=$C75,J$50:J$271,0))</f>
        <v>0</v>
      </c>
      <c r="K38" s="228">
        <f t="array" ref="K38">SUM(IF($C$50:$C$271=$C75,K$50:K$271,0))</f>
        <v>0</v>
      </c>
      <c r="L38" s="228">
        <f t="array" ref="L38">SUM(IF($C$50:$C$271=$C75,L$50:L$271,0))</f>
        <v>0</v>
      </c>
      <c r="M38" s="228">
        <f t="array" ref="M38">SUM(IF($C$50:$C$271=$C75,M$50:M$271,0))</f>
        <v>0</v>
      </c>
      <c r="N38" s="228">
        <f t="array" ref="N38">SUM(IF($C$50:$C$271=$C75,N$50:N$271,0))</f>
        <v>0</v>
      </c>
    </row>
    <row r="39" spans="2:14">
      <c r="B39" s="233" t="str">
        <f t="shared" si="1"/>
        <v>All Interventions</v>
      </c>
      <c r="C39" s="224" t="str">
        <f>'N0.6_Lookup_References'!A40</f>
        <v>No entry required</v>
      </c>
      <c r="D39" s="224" t="str">
        <f>'N0.6_Lookup_References'!B40</f>
        <v>-</v>
      </c>
      <c r="E39" s="228">
        <f t="array" ref="E39">SUM(IF($C$50:$C$271=$C76,E$50:E$271,0))</f>
        <v>0</v>
      </c>
      <c r="F39" s="228">
        <f t="array" ref="F39">SUM(IF($C$50:$C$271=$C76,F$50:F$271,0))</f>
        <v>0</v>
      </c>
      <c r="G39" s="228">
        <f t="array" ref="G39">SUM(IF($C$50:$C$271=$C76,G$50:G$271,0))</f>
        <v>0</v>
      </c>
      <c r="H39" s="228">
        <f t="array" ref="H39">SUM(IF($C$50:$C$271=$C76,H$50:H$271,0))</f>
        <v>0</v>
      </c>
      <c r="I39" s="228">
        <f t="array" ref="I39">SUM(IF($C$50:$C$271=$C76,I$50:I$271,0))</f>
        <v>0</v>
      </c>
      <c r="J39" s="228">
        <f t="array" ref="J39">SUM(IF($C$50:$C$271=$C76,J$50:J$271,0))</f>
        <v>0</v>
      </c>
      <c r="K39" s="228">
        <f t="array" ref="K39">SUM(IF($C$50:$C$271=$C76,K$50:K$271,0))</f>
        <v>0</v>
      </c>
      <c r="L39" s="228">
        <f t="array" ref="L39">SUM(IF($C$50:$C$271=$C76,L$50:L$271,0))</f>
        <v>0</v>
      </c>
      <c r="M39" s="228">
        <f t="array" ref="M39">SUM(IF($C$50:$C$271=$C76,M$50:M$271,0))</f>
        <v>0</v>
      </c>
      <c r="N39" s="228">
        <f t="array" ref="N39">SUM(IF($C$50:$C$271=$C76,N$50:N$271,0))</f>
        <v>0</v>
      </c>
    </row>
    <row r="40" spans="2:14">
      <c r="B40" s="233" t="str">
        <f t="shared" si="1"/>
        <v>All Interventions</v>
      </c>
      <c r="C40" s="224" t="str">
        <f>'N0.6_Lookup_References'!A41</f>
        <v>No entry required</v>
      </c>
      <c r="D40" s="224" t="str">
        <f>'N0.6_Lookup_References'!B41</f>
        <v>-</v>
      </c>
      <c r="E40" s="228">
        <f t="array" ref="E40">SUM(IF($C$50:$C$271=$C77,E$50:E$271,0))</f>
        <v>0</v>
      </c>
      <c r="F40" s="228">
        <f t="array" ref="F40">SUM(IF($C$50:$C$271=$C77,F$50:F$271,0))</f>
        <v>0</v>
      </c>
      <c r="G40" s="228">
        <f t="array" ref="G40">SUM(IF($C$50:$C$271=$C77,G$50:G$271,0))</f>
        <v>0</v>
      </c>
      <c r="H40" s="228">
        <f t="array" ref="H40">SUM(IF($C$50:$C$271=$C77,H$50:H$271,0))</f>
        <v>0</v>
      </c>
      <c r="I40" s="228">
        <f t="array" ref="I40">SUM(IF($C$50:$C$271=$C77,I$50:I$271,0))</f>
        <v>0</v>
      </c>
      <c r="J40" s="228">
        <f t="array" ref="J40">SUM(IF($C$50:$C$271=$C77,J$50:J$271,0))</f>
        <v>0</v>
      </c>
      <c r="K40" s="228">
        <f t="array" ref="K40">SUM(IF($C$50:$C$271=$C77,K$50:K$271,0))</f>
        <v>0</v>
      </c>
      <c r="L40" s="228">
        <f t="array" ref="L40">SUM(IF($C$50:$C$271=$C77,L$50:L$271,0))</f>
        <v>0</v>
      </c>
      <c r="M40" s="228">
        <f t="array" ref="M40">SUM(IF($C$50:$C$271=$C77,M$50:M$271,0))</f>
        <v>0</v>
      </c>
      <c r="N40" s="228">
        <f t="array" ref="N40">SUM(IF($C$50:$C$271=$C77,N$50:N$271,0))</f>
        <v>0</v>
      </c>
    </row>
    <row r="41" spans="2:14">
      <c r="B41" s="233" t="str">
        <f t="shared" si="1"/>
        <v>All Interventions</v>
      </c>
      <c r="C41" s="224" t="str">
        <f>'N0.6_Lookup_References'!A42</f>
        <v>No entry required</v>
      </c>
      <c r="D41" s="224" t="str">
        <f>'N0.6_Lookup_References'!B42</f>
        <v>-</v>
      </c>
      <c r="E41" s="228">
        <f t="array" ref="E41">SUM(IF($C$50:$C$271=$C78,E$50:E$271,0))</f>
        <v>0</v>
      </c>
      <c r="F41" s="228">
        <f t="array" ref="F41">SUM(IF($C$50:$C$271=$C78,F$50:F$271,0))</f>
        <v>0</v>
      </c>
      <c r="G41" s="228">
        <f t="array" ref="G41">SUM(IF($C$50:$C$271=$C78,G$50:G$271,0))</f>
        <v>0</v>
      </c>
      <c r="H41" s="228">
        <f t="array" ref="H41">SUM(IF($C$50:$C$271=$C78,H$50:H$271,0))</f>
        <v>0</v>
      </c>
      <c r="I41" s="228">
        <f t="array" ref="I41">SUM(IF($C$50:$C$271=$C78,I$50:I$271,0))</f>
        <v>0</v>
      </c>
      <c r="J41" s="228">
        <f t="array" ref="J41">SUM(IF($C$50:$C$271=$C78,J$50:J$271,0))</f>
        <v>0</v>
      </c>
      <c r="K41" s="228">
        <f t="array" ref="K41">SUM(IF($C$50:$C$271=$C78,K$50:K$271,0))</f>
        <v>0</v>
      </c>
      <c r="L41" s="228">
        <f t="array" ref="L41">SUM(IF($C$50:$C$271=$C78,L$50:L$271,0))</f>
        <v>0</v>
      </c>
      <c r="M41" s="228">
        <f t="array" ref="M41">SUM(IF($C$50:$C$271=$C78,M$50:M$271,0))</f>
        <v>0</v>
      </c>
      <c r="N41" s="228">
        <f t="array" ref="N41">SUM(IF($C$50:$C$271=$C78,N$50:N$271,0))</f>
        <v>0</v>
      </c>
    </row>
    <row r="42" spans="2:14">
      <c r="B42" s="233" t="str">
        <f t="shared" si="1"/>
        <v>All Interventions</v>
      </c>
      <c r="C42" s="224" t="str">
        <f>'N0.6_Lookup_References'!A43</f>
        <v>No entry required</v>
      </c>
      <c r="D42" s="224" t="str">
        <f>'N0.6_Lookup_References'!B43</f>
        <v>-</v>
      </c>
      <c r="E42" s="228">
        <f t="array" ref="E42">SUM(IF($C$50:$C$271=$C79,E$50:E$271,0))</f>
        <v>0</v>
      </c>
      <c r="F42" s="228">
        <f t="array" ref="F42">SUM(IF($C$50:$C$271=$C79,F$50:F$271,0))</f>
        <v>0</v>
      </c>
      <c r="G42" s="228">
        <f t="array" ref="G42">SUM(IF($C$50:$C$271=$C79,G$50:G$271,0))</f>
        <v>0</v>
      </c>
      <c r="H42" s="228">
        <f t="array" ref="H42">SUM(IF($C$50:$C$271=$C79,H$50:H$271,0))</f>
        <v>0</v>
      </c>
      <c r="I42" s="228">
        <f t="array" ref="I42">SUM(IF($C$50:$C$271=$C79,I$50:I$271,0))</f>
        <v>0</v>
      </c>
      <c r="J42" s="228">
        <f t="array" ref="J42">SUM(IF($C$50:$C$271=$C79,J$50:J$271,0))</f>
        <v>0</v>
      </c>
      <c r="K42" s="228">
        <f t="array" ref="K42">SUM(IF($C$50:$C$271=$C79,K$50:K$271,0))</f>
        <v>0</v>
      </c>
      <c r="L42" s="228">
        <f t="array" ref="L42">SUM(IF($C$50:$C$271=$C79,L$50:L$271,0))</f>
        <v>0</v>
      </c>
      <c r="M42" s="228">
        <f t="array" ref="M42">SUM(IF($C$50:$C$271=$C79,M$50:M$271,0))</f>
        <v>0</v>
      </c>
      <c r="N42" s="228">
        <f t="array" ref="N42">SUM(IF($C$50:$C$271=$C79,N$50:N$271,0))</f>
        <v>0</v>
      </c>
    </row>
    <row r="43" spans="2:14">
      <c r="B43" s="233" t="str">
        <f t="shared" si="1"/>
        <v>All Interventions</v>
      </c>
      <c r="C43" s="224" t="str">
        <f>'N0.6_Lookup_References'!A44</f>
        <v>No entry required</v>
      </c>
      <c r="D43" s="224" t="str">
        <f>'N0.6_Lookup_References'!B44</f>
        <v>-</v>
      </c>
      <c r="E43" s="228">
        <f t="array" ref="E43">SUM(IF($C$50:$C$271=$C80,E$50:E$271,0))</f>
        <v>0</v>
      </c>
      <c r="F43" s="228">
        <f t="array" ref="F43">SUM(IF($C$50:$C$271=$C80,F$50:F$271,0))</f>
        <v>0</v>
      </c>
      <c r="G43" s="228">
        <f t="array" ref="G43">SUM(IF($C$50:$C$271=$C80,G$50:G$271,0))</f>
        <v>0</v>
      </c>
      <c r="H43" s="228">
        <f t="array" ref="H43">SUM(IF($C$50:$C$271=$C80,H$50:H$271,0))</f>
        <v>0</v>
      </c>
      <c r="I43" s="228">
        <f t="array" ref="I43">SUM(IF($C$50:$C$271=$C80,I$50:I$271,0))</f>
        <v>0</v>
      </c>
      <c r="J43" s="228">
        <f t="array" ref="J43">SUM(IF($C$50:$C$271=$C80,J$50:J$271,0))</f>
        <v>0</v>
      </c>
      <c r="K43" s="228">
        <f t="array" ref="K43">SUM(IF($C$50:$C$271=$C80,K$50:K$271,0))</f>
        <v>0</v>
      </c>
      <c r="L43" s="228">
        <f t="array" ref="L43">SUM(IF($C$50:$C$271=$C80,L$50:L$271,0))</f>
        <v>0</v>
      </c>
      <c r="M43" s="228">
        <f t="array" ref="M43">SUM(IF($C$50:$C$271=$C80,M$50:M$271,0))</f>
        <v>0</v>
      </c>
      <c r="N43" s="228">
        <f t="array" ref="N43">SUM(IF($C$50:$C$271=$C80,N$50:N$271,0))</f>
        <v>0</v>
      </c>
    </row>
    <row r="44" spans="2:14">
      <c r="B44" s="233" t="str">
        <f t="shared" si="1"/>
        <v>All Interventions</v>
      </c>
      <c r="C44" s="224" t="str">
        <f>'N0.6_Lookup_References'!A45</f>
        <v>No entry required</v>
      </c>
      <c r="D44" s="224" t="str">
        <f>'N0.6_Lookup_References'!B45</f>
        <v>-</v>
      </c>
      <c r="E44" s="228">
        <f t="array" ref="E44">SUM(IF($C$50:$C$271=$C81,E$50:E$271,0))</f>
        <v>0</v>
      </c>
      <c r="F44" s="228">
        <f t="array" ref="F44">SUM(IF($C$50:$C$271=$C81,F$50:F$271,0))</f>
        <v>0</v>
      </c>
      <c r="G44" s="228">
        <f t="array" ref="G44">SUM(IF($C$50:$C$271=$C81,G$50:G$271,0))</f>
        <v>0</v>
      </c>
      <c r="H44" s="228">
        <f t="array" ref="H44">SUM(IF($C$50:$C$271=$C81,H$50:H$271,0))</f>
        <v>0</v>
      </c>
      <c r="I44" s="228">
        <f t="array" ref="I44">SUM(IF($C$50:$C$271=$C81,I$50:I$271,0))</f>
        <v>0</v>
      </c>
      <c r="J44" s="228">
        <f t="array" ref="J44">SUM(IF($C$50:$C$271=$C81,J$50:J$271,0))</f>
        <v>0</v>
      </c>
      <c r="K44" s="228">
        <f t="array" ref="K44">SUM(IF($C$50:$C$271=$C81,K$50:K$271,0))</f>
        <v>0</v>
      </c>
      <c r="L44" s="228">
        <f t="array" ref="L44">SUM(IF($C$50:$C$271=$C81,L$50:L$271,0))</f>
        <v>0</v>
      </c>
      <c r="M44" s="228">
        <f t="array" ref="M44">SUM(IF($C$50:$C$271=$C81,M$50:M$271,0))</f>
        <v>0</v>
      </c>
      <c r="N44" s="228">
        <f t="array" ref="N44">SUM(IF($C$50:$C$271=$C81,N$50:N$271,0))</f>
        <v>0</v>
      </c>
    </row>
    <row r="45" spans="2:14">
      <c r="B45" s="233" t="str">
        <f t="shared" si="1"/>
        <v>All Interventions</v>
      </c>
      <c r="C45" s="224" t="str">
        <f>'N0.6_Lookup_References'!A46</f>
        <v>No entry required</v>
      </c>
      <c r="D45" s="224" t="str">
        <f>'N0.6_Lookup_References'!B46</f>
        <v>-</v>
      </c>
      <c r="E45" s="228">
        <f t="array" ref="E45">SUM(IF($C$50:$C$271=$C82,E$50:E$271,0))</f>
        <v>0</v>
      </c>
      <c r="F45" s="228">
        <f t="array" ref="F45">SUM(IF($C$50:$C$271=$C82,F$50:F$271,0))</f>
        <v>0</v>
      </c>
      <c r="G45" s="228">
        <f t="array" ref="G45">SUM(IF($C$50:$C$271=$C82,G$50:G$271,0))</f>
        <v>0</v>
      </c>
      <c r="H45" s="228">
        <f t="array" ref="H45">SUM(IF($C$50:$C$271=$C82,H$50:H$271,0))</f>
        <v>0</v>
      </c>
      <c r="I45" s="228">
        <f t="array" ref="I45">SUM(IF($C$50:$C$271=$C82,I$50:I$271,0))</f>
        <v>0</v>
      </c>
      <c r="J45" s="228">
        <f t="array" ref="J45">SUM(IF($C$50:$C$271=$C82,J$50:J$271,0))</f>
        <v>0</v>
      </c>
      <c r="K45" s="228">
        <f t="array" ref="K45">SUM(IF($C$50:$C$271=$C82,K$50:K$271,0))</f>
        <v>0</v>
      </c>
      <c r="L45" s="228">
        <f t="array" ref="L45">SUM(IF($C$50:$C$271=$C82,L$50:L$271,0))</f>
        <v>0</v>
      </c>
      <c r="M45" s="228">
        <f t="array" ref="M45">SUM(IF($C$50:$C$271=$C82,M$50:M$271,0))</f>
        <v>0</v>
      </c>
      <c r="N45" s="228">
        <f t="array" ref="N45">SUM(IF($C$50:$C$271=$C82,N$50:N$271,0))</f>
        <v>0</v>
      </c>
    </row>
    <row r="46" spans="2:14">
      <c r="B46" s="233" t="str">
        <f t="shared" si="1"/>
        <v>All Interventions</v>
      </c>
      <c r="C46" s="224" t="str">
        <f>'N0.6_Lookup_References'!A47</f>
        <v>No entry required</v>
      </c>
      <c r="D46" s="224" t="str">
        <f>'N0.6_Lookup_References'!B47</f>
        <v>-</v>
      </c>
      <c r="E46" s="228">
        <f t="array" ref="E46">SUM(IF($C$50:$C$271=$C83,E$50:E$271,0))</f>
        <v>0</v>
      </c>
      <c r="F46" s="228">
        <f t="array" ref="F46">SUM(IF($C$50:$C$271=$C83,F$50:F$271,0))</f>
        <v>0</v>
      </c>
      <c r="G46" s="228">
        <f t="array" ref="G46">SUM(IF($C$50:$C$271=$C83,G$50:G$271,0))</f>
        <v>0</v>
      </c>
      <c r="H46" s="228">
        <f t="array" ref="H46">SUM(IF($C$50:$C$271=$C83,H$50:H$271,0))</f>
        <v>0</v>
      </c>
      <c r="I46" s="228">
        <f t="array" ref="I46">SUM(IF($C$50:$C$271=$C83,I$50:I$271,0))</f>
        <v>0</v>
      </c>
      <c r="J46" s="228">
        <f t="array" ref="J46">SUM(IF($C$50:$C$271=$C83,J$50:J$271,0))</f>
        <v>0</v>
      </c>
      <c r="K46" s="228">
        <f t="array" ref="K46">SUM(IF($C$50:$C$271=$C83,K$50:K$271,0))</f>
        <v>0</v>
      </c>
      <c r="L46" s="228">
        <f t="array" ref="L46">SUM(IF($C$50:$C$271=$C83,L$50:L$271,0))</f>
        <v>0</v>
      </c>
      <c r="M46" s="228">
        <f t="array" ref="M46">SUM(IF($C$50:$C$271=$C83,M$50:M$271,0))</f>
        <v>0</v>
      </c>
      <c r="N46" s="228">
        <f t="array" ref="N46">SUM(IF($C$50:$C$271=$C83,N$50:N$271,0))</f>
        <v>0</v>
      </c>
    </row>
    <row r="47" spans="2:14">
      <c r="B47" s="233" t="str">
        <f t="shared" si="1"/>
        <v>All Interventions</v>
      </c>
      <c r="C47" s="224" t="str">
        <f>'N0.6_Lookup_References'!A48</f>
        <v>No entry required</v>
      </c>
      <c r="D47" s="224" t="str">
        <f>'N0.6_Lookup_References'!B48</f>
        <v>-</v>
      </c>
      <c r="E47" s="228">
        <f t="array" ref="E47">SUM(IF($C$50:$C$271=$C84,E$50:E$271,0))</f>
        <v>0</v>
      </c>
      <c r="F47" s="228">
        <f t="array" ref="F47">SUM(IF($C$50:$C$271=$C84,F$50:F$271,0))</f>
        <v>0</v>
      </c>
      <c r="G47" s="228">
        <f t="array" ref="G47">SUM(IF($C$50:$C$271=$C84,G$50:G$271,0))</f>
        <v>0</v>
      </c>
      <c r="H47" s="228">
        <f t="array" ref="H47">SUM(IF($C$50:$C$271=$C84,H$50:H$271,0))</f>
        <v>0</v>
      </c>
      <c r="I47" s="228">
        <f t="array" ref="I47">SUM(IF($C$50:$C$271=$C84,I$50:I$271,0))</f>
        <v>0</v>
      </c>
      <c r="J47" s="228">
        <f t="array" ref="J47">SUM(IF($C$50:$C$271=$C84,J$50:J$271,0))</f>
        <v>0</v>
      </c>
      <c r="K47" s="228">
        <f t="array" ref="K47">SUM(IF($C$50:$C$271=$C84,K$50:K$271,0))</f>
        <v>0</v>
      </c>
      <c r="L47" s="228">
        <f t="array" ref="L47">SUM(IF($C$50:$C$271=$C84,L$50:L$271,0))</f>
        <v>0</v>
      </c>
      <c r="M47" s="228">
        <f t="array" ref="M47">SUM(IF($C$50:$C$271=$C84,M$50:M$271,0))</f>
        <v>0</v>
      </c>
      <c r="N47" s="228">
        <f t="array" ref="N47">SUM(IF($C$50:$C$271=$C84,N$50:N$271,0))</f>
        <v>0</v>
      </c>
    </row>
    <row r="48" spans="2:14">
      <c r="B48" s="233" t="str">
        <f t="shared" si="1"/>
        <v>All Interventions</v>
      </c>
      <c r="C48" s="224" t="str">
        <f>'N0.6_Lookup_References'!A49</f>
        <v>No entry required</v>
      </c>
      <c r="D48" s="224" t="str">
        <f>'N0.6_Lookup_References'!B49</f>
        <v>-</v>
      </c>
      <c r="E48" s="228">
        <f t="array" ref="E48">SUM(IF($C$50:$C$271=$C85,E$50:E$271,0))</f>
        <v>0</v>
      </c>
      <c r="F48" s="228">
        <f t="array" ref="F48">SUM(IF($C$50:$C$271=$C85,F$50:F$271,0))</f>
        <v>0</v>
      </c>
      <c r="G48" s="228">
        <f t="array" ref="G48">SUM(IF($C$50:$C$271=$C85,G$50:G$271,0))</f>
        <v>0</v>
      </c>
      <c r="H48" s="228">
        <f t="array" ref="H48">SUM(IF($C$50:$C$271=$C85,H$50:H$271,0))</f>
        <v>0</v>
      </c>
      <c r="I48" s="228">
        <f t="array" ref="I48">SUM(IF($C$50:$C$271=$C85,I$50:I$271,0))</f>
        <v>0</v>
      </c>
      <c r="J48" s="228">
        <f t="array" ref="J48">SUM(IF($C$50:$C$271=$C85,J$50:J$271,0))</f>
        <v>0</v>
      </c>
      <c r="K48" s="228">
        <f t="array" ref="K48">SUM(IF($C$50:$C$271=$C85,K$50:K$271,0))</f>
        <v>0</v>
      </c>
      <c r="L48" s="228">
        <f t="array" ref="L48">SUM(IF($C$50:$C$271=$C85,L$50:L$271,0))</f>
        <v>0</v>
      </c>
      <c r="M48" s="228">
        <f t="array" ref="M48">SUM(IF($C$50:$C$271=$C85,M$50:M$271,0))</f>
        <v>0</v>
      </c>
      <c r="N48" s="228">
        <f t="array" ref="N48">SUM(IF($C$50:$C$271=$C85,N$50:N$271,0))</f>
        <v>0</v>
      </c>
    </row>
    <row r="49" spans="1:14">
      <c r="B49" s="233" t="str">
        <f t="shared" si="1"/>
        <v>All Interventions</v>
      </c>
      <c r="C49" s="224" t="str">
        <f>'N0.6_Lookup_References'!A50</f>
        <v>No entry required</v>
      </c>
      <c r="D49" s="224" t="str">
        <f>'N0.6_Lookup_References'!B50</f>
        <v>-</v>
      </c>
      <c r="E49" s="228">
        <f t="array" ref="E49">SUM(IF($C$50:$C$271=$C86,E$50:E$271,0))</f>
        <v>0</v>
      </c>
      <c r="F49" s="228">
        <f t="array" ref="F49">SUM(IF($C$50:$C$271=$C86,F$50:F$271,0))</f>
        <v>0</v>
      </c>
      <c r="G49" s="228">
        <f t="array" ref="G49">SUM(IF($C$50:$C$271=$C86,G$50:G$271,0))</f>
        <v>0</v>
      </c>
      <c r="H49" s="228">
        <f t="array" ref="H49">SUM(IF($C$50:$C$271=$C86,H$50:H$271,0))</f>
        <v>0</v>
      </c>
      <c r="I49" s="228">
        <f t="array" ref="I49">SUM(IF($C$50:$C$271=$C86,I$50:I$271,0))</f>
        <v>0</v>
      </c>
      <c r="J49" s="228">
        <f t="array" ref="J49">SUM(IF($C$50:$C$271=$C86,J$50:J$271,0))</f>
        <v>0</v>
      </c>
      <c r="K49" s="228">
        <f t="array" ref="K49">SUM(IF($C$50:$C$271=$C86,K$50:K$271,0))</f>
        <v>0</v>
      </c>
      <c r="L49" s="228">
        <f t="array" ref="L49">SUM(IF($C$50:$C$271=$C86,L$50:L$271,0))</f>
        <v>0</v>
      </c>
      <c r="M49" s="228">
        <f t="array" ref="M49">SUM(IF($C$50:$C$271=$C86,M$50:M$271,0))</f>
        <v>0</v>
      </c>
      <c r="N49" s="228">
        <f t="array" ref="N49">SUM(IF($C$50:$C$271=$C86,N$50:N$271,0))</f>
        <v>0</v>
      </c>
    </row>
    <row r="50" spans="1:14">
      <c r="A50" s="223"/>
      <c r="B50" s="224" t="str">
        <f>'N1.1_Intervention_Definitions'!$A$22</f>
        <v>Replacement</v>
      </c>
      <c r="C50" s="224" t="str">
        <f t="shared" ref="C50:D69" si="2">C13</f>
        <v>132kV Circuit Breaker</v>
      </c>
      <c r="D50" s="224" t="str">
        <f t="shared" si="2"/>
        <v>#</v>
      </c>
      <c r="E50" s="224">
        <f t="array" ref="E50">SUM(IF('N1.2_Intervention_Listing'!$B$13:$B$212='N1.0_Intervention_Summary'!$C50,IF('N1.2_Intervention_Listing'!$F$13:$F$212='N1.0_Intervention_Summary'!$B50,'N1.2_Intervention_Listing'!L$13:L$212,0),0))</f>
        <v>0</v>
      </c>
      <c r="F50" s="224">
        <f t="array" ref="F50">SUM(IF('N1.2_Intervention_Listing'!$B$13:$B$212='N1.0_Intervention_Summary'!$C50,IF('N1.2_Intervention_Listing'!$F$13:$F$212='N1.0_Intervention_Summary'!$B50,'N1.2_Intervention_Listing'!M$13:M$212,0),0))</f>
        <v>8</v>
      </c>
      <c r="G50" s="224">
        <f t="array" ref="G50">SUM(IF('N1.2_Intervention_Listing'!$B$13:$B$212='N1.0_Intervention_Summary'!$C50,IF('N1.2_Intervention_Listing'!$F$13:$F$212='N1.0_Intervention_Summary'!$B50,'N1.2_Intervention_Listing'!N$13:N$212,0),0))</f>
        <v>21</v>
      </c>
      <c r="H50" s="224">
        <f t="array" ref="H50">SUM(IF('N1.2_Intervention_Listing'!$B$13:$B$212='N1.0_Intervention_Summary'!$C50,IF('N1.2_Intervention_Listing'!$F$13:$F$212='N1.0_Intervention_Summary'!$B50,'N1.2_Intervention_Listing'!O$13:O$212,0),0))</f>
        <v>5</v>
      </c>
      <c r="I50" s="224">
        <f t="array" ref="I50">SUM(IF('N1.2_Intervention_Listing'!$B$13:$B$212='N1.0_Intervention_Summary'!$C50,IF('N1.2_Intervention_Listing'!$F$13:$F$212='N1.0_Intervention_Summary'!$B50,'N1.2_Intervention_Listing'!P$13:P$212,0),0))</f>
        <v>0</v>
      </c>
      <c r="J50" s="224">
        <f t="array" ref="J50">SUM(IF('N1.2_Intervention_Listing'!$B$13:$B$212='N1.0_Intervention_Summary'!$C50,IF('N1.2_Intervention_Listing'!$F$13:$F$212='N1.0_Intervention_Summary'!$B50,'N1.2_Intervention_Listing'!Q$13:Q$212,0),0))</f>
        <v>16</v>
      </c>
      <c r="K50" s="224">
        <f t="array" ref="K50">SUM(IF('N1.2_Intervention_Listing'!$B$13:$B$212='N1.0_Intervention_Summary'!$C50,IF('N1.2_Intervention_Listing'!$F$13:$F$212='N1.0_Intervention_Summary'!$B50,'N1.2_Intervention_Listing'!R$13:R$212,0),0))</f>
        <v>0</v>
      </c>
      <c r="L50" s="224">
        <f t="array" ref="L50">SUM(IF('N1.2_Intervention_Listing'!$B$13:$B$212='N1.0_Intervention_Summary'!$C50,IF('N1.2_Intervention_Listing'!$F$13:$F$212='N1.0_Intervention_Summary'!$B50,'N1.2_Intervention_Listing'!S$13:S$212,0),0))</f>
        <v>7</v>
      </c>
      <c r="M50" s="228">
        <f>SUM(E50:G50)</f>
        <v>29</v>
      </c>
      <c r="N50" s="228">
        <f>SUM(H50:L50)</f>
        <v>28</v>
      </c>
    </row>
    <row r="51" spans="1:14">
      <c r="A51" s="223"/>
      <c r="B51" s="224" t="str">
        <f>'N1.1_Intervention_Definitions'!$A$22</f>
        <v>Replacement</v>
      </c>
      <c r="C51" s="224" t="str">
        <f t="shared" si="2"/>
        <v>132kV Transformer</v>
      </c>
      <c r="D51" s="224" t="str">
        <f t="shared" si="2"/>
        <v>#</v>
      </c>
      <c r="E51" s="224">
        <f t="array" ref="E51">SUM(IF('N1.2_Intervention_Listing'!$B$13:$B$212='N1.0_Intervention_Summary'!$C51,IF('N1.2_Intervention_Listing'!$F$13:$F$212='N1.0_Intervention_Summary'!$B51,'N1.2_Intervention_Listing'!L$13:L$212,0),0))</f>
        <v>0</v>
      </c>
      <c r="F51" s="224">
        <f t="array" ref="F51">SUM(IF('N1.2_Intervention_Listing'!$B$13:$B$212='N1.0_Intervention_Summary'!$C51,IF('N1.2_Intervention_Listing'!$F$13:$F$212='N1.0_Intervention_Summary'!$B51,'N1.2_Intervention_Listing'!M$13:M$212,0),0))</f>
        <v>2</v>
      </c>
      <c r="G51" s="224">
        <f t="array" ref="G51">SUM(IF('N1.2_Intervention_Listing'!$B$13:$B$212='N1.0_Intervention_Summary'!$C51,IF('N1.2_Intervention_Listing'!$F$13:$F$212='N1.0_Intervention_Summary'!$B51,'N1.2_Intervention_Listing'!N$13:N$212,0),0))</f>
        <v>2</v>
      </c>
      <c r="H51" s="224">
        <f t="array" ref="H51">SUM(IF('N1.2_Intervention_Listing'!$B$13:$B$212='N1.0_Intervention_Summary'!$C51,IF('N1.2_Intervention_Listing'!$F$13:$F$212='N1.0_Intervention_Summary'!$B51,'N1.2_Intervention_Listing'!O$13:O$212,0),0))</f>
        <v>0</v>
      </c>
      <c r="I51" s="224">
        <f t="array" ref="I51">SUM(IF('N1.2_Intervention_Listing'!$B$13:$B$212='N1.0_Intervention_Summary'!$C51,IF('N1.2_Intervention_Listing'!$F$13:$F$212='N1.0_Intervention_Summary'!$B51,'N1.2_Intervention_Listing'!P$13:P$212,0),0))</f>
        <v>3</v>
      </c>
      <c r="J51" s="224">
        <f t="array" ref="J51">SUM(IF('N1.2_Intervention_Listing'!$B$13:$B$212='N1.0_Intervention_Summary'!$C51,IF('N1.2_Intervention_Listing'!$F$13:$F$212='N1.0_Intervention_Summary'!$B51,'N1.2_Intervention_Listing'!Q$13:Q$212,0),0))</f>
        <v>0</v>
      </c>
      <c r="K51" s="224">
        <f t="array" ref="K51">SUM(IF('N1.2_Intervention_Listing'!$B$13:$B$212='N1.0_Intervention_Summary'!$C51,IF('N1.2_Intervention_Listing'!$F$13:$F$212='N1.0_Intervention_Summary'!$B51,'N1.2_Intervention_Listing'!R$13:R$212,0),0))</f>
        <v>1</v>
      </c>
      <c r="L51" s="224">
        <f t="array" ref="L51">SUM(IF('N1.2_Intervention_Listing'!$B$13:$B$212='N1.0_Intervention_Summary'!$C51,IF('N1.2_Intervention_Listing'!$F$13:$F$212='N1.0_Intervention_Summary'!$B51,'N1.2_Intervention_Listing'!S$13:S$212,0),0))</f>
        <v>0</v>
      </c>
      <c r="M51" s="228">
        <f t="shared" ref="M51:M98" si="3">SUM(E51:G51)</f>
        <v>4</v>
      </c>
      <c r="N51" s="228">
        <f t="shared" ref="N51:N98" si="4">SUM(H51:L51)</f>
        <v>4</v>
      </c>
    </row>
    <row r="52" spans="1:14">
      <c r="A52" s="223"/>
      <c r="B52" s="224" t="str">
        <f>'N1.1_Intervention_Definitions'!$A$22</f>
        <v>Replacement</v>
      </c>
      <c r="C52" s="224" t="str">
        <f t="shared" si="2"/>
        <v>132kV Reactor</v>
      </c>
      <c r="D52" s="224" t="str">
        <f t="shared" si="2"/>
        <v>#</v>
      </c>
      <c r="E52" s="224">
        <f t="array" ref="E52">SUM(IF('N1.2_Intervention_Listing'!$B$13:$B$212='N1.0_Intervention_Summary'!$C52,IF('N1.2_Intervention_Listing'!$F$13:$F$212='N1.0_Intervention_Summary'!$B52,'N1.2_Intervention_Listing'!L$13:L$212,0),0))</f>
        <v>0</v>
      </c>
      <c r="F52" s="224">
        <f t="array" ref="F52">SUM(IF('N1.2_Intervention_Listing'!$B$13:$B$212='N1.0_Intervention_Summary'!$C52,IF('N1.2_Intervention_Listing'!$F$13:$F$212='N1.0_Intervention_Summary'!$B52,'N1.2_Intervention_Listing'!M$13:M$212,0),0))</f>
        <v>0</v>
      </c>
      <c r="G52" s="224">
        <f t="array" ref="G52">SUM(IF('N1.2_Intervention_Listing'!$B$13:$B$212='N1.0_Intervention_Summary'!$C52,IF('N1.2_Intervention_Listing'!$F$13:$F$212='N1.0_Intervention_Summary'!$B52,'N1.2_Intervention_Listing'!N$13:N$212,0),0))</f>
        <v>0</v>
      </c>
      <c r="H52" s="224">
        <f t="array" ref="H52">SUM(IF('N1.2_Intervention_Listing'!$B$13:$B$212='N1.0_Intervention_Summary'!$C52,IF('N1.2_Intervention_Listing'!$F$13:$F$212='N1.0_Intervention_Summary'!$B52,'N1.2_Intervention_Listing'!O$13:O$212,0),0))</f>
        <v>0</v>
      </c>
      <c r="I52" s="224">
        <f t="array" ref="I52">SUM(IF('N1.2_Intervention_Listing'!$B$13:$B$212='N1.0_Intervention_Summary'!$C52,IF('N1.2_Intervention_Listing'!$F$13:$F$212='N1.0_Intervention_Summary'!$B52,'N1.2_Intervention_Listing'!P$13:P$212,0),0))</f>
        <v>0</v>
      </c>
      <c r="J52" s="224">
        <f t="array" ref="J52">SUM(IF('N1.2_Intervention_Listing'!$B$13:$B$212='N1.0_Intervention_Summary'!$C52,IF('N1.2_Intervention_Listing'!$F$13:$F$212='N1.0_Intervention_Summary'!$B52,'N1.2_Intervention_Listing'!Q$13:Q$212,0),0))</f>
        <v>0</v>
      </c>
      <c r="K52" s="224">
        <f t="array" ref="K52">SUM(IF('N1.2_Intervention_Listing'!$B$13:$B$212='N1.0_Intervention_Summary'!$C52,IF('N1.2_Intervention_Listing'!$F$13:$F$212='N1.0_Intervention_Summary'!$B52,'N1.2_Intervention_Listing'!R$13:R$212,0),0))</f>
        <v>0</v>
      </c>
      <c r="L52" s="224">
        <f t="array" ref="L52">SUM(IF('N1.2_Intervention_Listing'!$B$13:$B$212='N1.0_Intervention_Summary'!$C52,IF('N1.2_Intervention_Listing'!$F$13:$F$212='N1.0_Intervention_Summary'!$B52,'N1.2_Intervention_Listing'!S$13:S$212,0),0))</f>
        <v>0</v>
      </c>
      <c r="M52" s="228">
        <f t="shared" si="3"/>
        <v>0</v>
      </c>
      <c r="N52" s="228">
        <f t="shared" si="4"/>
        <v>0</v>
      </c>
    </row>
    <row r="53" spans="1:14">
      <c r="A53" s="223"/>
      <c r="B53" s="224" t="str">
        <f>'N1.1_Intervention_Definitions'!$A$22</f>
        <v>Replacement</v>
      </c>
      <c r="C53" s="224" t="str">
        <f t="shared" si="2"/>
        <v>132kV Underground Cable</v>
      </c>
      <c r="D53" s="224" t="str">
        <f t="shared" si="2"/>
        <v>km</v>
      </c>
      <c r="E53" s="224">
        <f t="array" ref="E53">SUM(IF('N1.2_Intervention_Listing'!$B$13:$B$212='N1.0_Intervention_Summary'!$C53,IF('N1.2_Intervention_Listing'!$F$13:$F$212='N1.0_Intervention_Summary'!$B53,'N1.2_Intervention_Listing'!L$13:L$212,0),0))</f>
        <v>0</v>
      </c>
      <c r="F53" s="224">
        <f t="array" ref="F53">SUM(IF('N1.2_Intervention_Listing'!$B$13:$B$212='N1.0_Intervention_Summary'!$C53,IF('N1.2_Intervention_Listing'!$F$13:$F$212='N1.0_Intervention_Summary'!$B53,'N1.2_Intervention_Listing'!M$13:M$212,0),0))</f>
        <v>0</v>
      </c>
      <c r="G53" s="224">
        <f t="array" ref="G53">SUM(IF('N1.2_Intervention_Listing'!$B$13:$B$212='N1.0_Intervention_Summary'!$C53,IF('N1.2_Intervention_Listing'!$F$13:$F$212='N1.0_Intervention_Summary'!$B53,'N1.2_Intervention_Listing'!N$13:N$212,0),0))</f>
        <v>3.2</v>
      </c>
      <c r="H53" s="224">
        <f t="array" ref="H53">SUM(IF('N1.2_Intervention_Listing'!$B$13:$B$212='N1.0_Intervention_Summary'!$C53,IF('N1.2_Intervention_Listing'!$F$13:$F$212='N1.0_Intervention_Summary'!$B53,'N1.2_Intervention_Listing'!O$13:O$212,0),0))</f>
        <v>0</v>
      </c>
      <c r="I53" s="224">
        <f t="array" ref="I53">SUM(IF('N1.2_Intervention_Listing'!$B$13:$B$212='N1.0_Intervention_Summary'!$C53,IF('N1.2_Intervention_Listing'!$F$13:$F$212='N1.0_Intervention_Summary'!$B53,'N1.2_Intervention_Listing'!P$13:P$212,0),0))</f>
        <v>0</v>
      </c>
      <c r="J53" s="224">
        <f t="array" ref="J53">SUM(IF('N1.2_Intervention_Listing'!$B$13:$B$212='N1.0_Intervention_Summary'!$C53,IF('N1.2_Intervention_Listing'!$F$13:$F$212='N1.0_Intervention_Summary'!$B53,'N1.2_Intervention_Listing'!Q$13:Q$212,0),0))</f>
        <v>9.0614000000000008</v>
      </c>
      <c r="K53" s="224">
        <f t="array" ref="K53">SUM(IF('N1.2_Intervention_Listing'!$B$13:$B$212='N1.0_Intervention_Summary'!$C53,IF('N1.2_Intervention_Listing'!$F$13:$F$212='N1.0_Intervention_Summary'!$B53,'N1.2_Intervention_Listing'!R$13:R$212,0),0))</f>
        <v>0</v>
      </c>
      <c r="L53" s="224">
        <f t="array" ref="L53">SUM(IF('N1.2_Intervention_Listing'!$B$13:$B$212='N1.0_Intervention_Summary'!$C53,IF('N1.2_Intervention_Listing'!$F$13:$F$212='N1.0_Intervention_Summary'!$B53,'N1.2_Intervention_Listing'!S$13:S$212,0),0))</f>
        <v>17.569700000000001</v>
      </c>
      <c r="M53" s="228">
        <f t="shared" si="3"/>
        <v>3.2</v>
      </c>
      <c r="N53" s="228">
        <f t="shared" si="4"/>
        <v>26.631100000000004</v>
      </c>
    </row>
    <row r="54" spans="1:14">
      <c r="A54" s="223"/>
      <c r="B54" s="224" t="str">
        <f>'N1.1_Intervention_Definitions'!$A$22</f>
        <v>Replacement</v>
      </c>
      <c r="C54" s="224" t="str">
        <f t="shared" si="2"/>
        <v>132kV OHL Conductor</v>
      </c>
      <c r="D54" s="224" t="str">
        <f t="shared" si="2"/>
        <v>km</v>
      </c>
      <c r="E54" s="224">
        <f t="array" ref="E54">SUM(IF('N1.2_Intervention_Listing'!$B$13:$B$212='N1.0_Intervention_Summary'!$C54,IF('N1.2_Intervention_Listing'!$F$13:$F$212='N1.0_Intervention_Summary'!$B54,'N1.2_Intervention_Listing'!L$13:L$212,0),0))</f>
        <v>0</v>
      </c>
      <c r="F54" s="224">
        <f t="array" ref="F54">SUM(IF('N1.2_Intervention_Listing'!$B$13:$B$212='N1.0_Intervention_Summary'!$C54,IF('N1.2_Intervention_Listing'!$F$13:$F$212='N1.0_Intervention_Summary'!$B54,'N1.2_Intervention_Listing'!M$13:M$212,0),0))</f>
        <v>0</v>
      </c>
      <c r="G54" s="224">
        <f t="array" ref="G54">SUM(IF('N1.2_Intervention_Listing'!$B$13:$B$212='N1.0_Intervention_Summary'!$C54,IF('N1.2_Intervention_Listing'!$F$13:$F$212='N1.0_Intervention_Summary'!$B54,'N1.2_Intervention_Listing'!N$13:N$212,0),0))</f>
        <v>137.54199999999986</v>
      </c>
      <c r="H54" s="224">
        <f t="array" ref="H54">SUM(IF('N1.2_Intervention_Listing'!$B$13:$B$212='N1.0_Intervention_Summary'!$C54,IF('N1.2_Intervention_Listing'!$F$13:$F$212='N1.0_Intervention_Summary'!$B54,'N1.2_Intervention_Listing'!O$13:O$212,0),0))</f>
        <v>0</v>
      </c>
      <c r="I54" s="224">
        <f t="array" ref="I54">SUM(IF('N1.2_Intervention_Listing'!$B$13:$B$212='N1.0_Intervention_Summary'!$C54,IF('N1.2_Intervention_Listing'!$F$13:$F$212='N1.0_Intervention_Summary'!$B54,'N1.2_Intervention_Listing'!P$13:P$212,0),0))</f>
        <v>70.184520000000049</v>
      </c>
      <c r="J54" s="224">
        <f t="array" ref="J54">SUM(IF('N1.2_Intervention_Listing'!$B$13:$B$212='N1.0_Intervention_Summary'!$C54,IF('N1.2_Intervention_Listing'!$F$13:$F$212='N1.0_Intervention_Summary'!$B54,'N1.2_Intervention_Listing'!Q$13:Q$212,0),0))</f>
        <v>56.774499999999968</v>
      </c>
      <c r="K54" s="224">
        <f t="array" ref="K54">SUM(IF('N1.2_Intervention_Listing'!$B$13:$B$212='N1.0_Intervention_Summary'!$C54,IF('N1.2_Intervention_Listing'!$F$13:$F$212='N1.0_Intervention_Summary'!$B54,'N1.2_Intervention_Listing'!R$13:R$212,0),0))</f>
        <v>71.362099999999984</v>
      </c>
      <c r="L54" s="224">
        <f t="array" ref="L54">SUM(IF('N1.2_Intervention_Listing'!$B$13:$B$212='N1.0_Intervention_Summary'!$C54,IF('N1.2_Intervention_Listing'!$F$13:$F$212='N1.0_Intervention_Summary'!$B54,'N1.2_Intervention_Listing'!S$13:S$212,0),0))</f>
        <v>81.411600000000035</v>
      </c>
      <c r="M54" s="228">
        <f t="shared" si="3"/>
        <v>137.54199999999986</v>
      </c>
      <c r="N54" s="228">
        <f t="shared" si="4"/>
        <v>279.73272000000003</v>
      </c>
    </row>
    <row r="55" spans="1:14">
      <c r="A55" s="223"/>
      <c r="B55" s="224" t="str">
        <f>'N1.1_Intervention_Definitions'!$A$22</f>
        <v>Replacement</v>
      </c>
      <c r="C55" s="224" t="str">
        <f t="shared" si="2"/>
        <v>132kV OHL Fittings</v>
      </c>
      <c r="D55" s="224" t="str">
        <f t="shared" si="2"/>
        <v>#</v>
      </c>
      <c r="E55" s="224">
        <f t="array" ref="E55">SUM(IF('N1.2_Intervention_Listing'!$B$13:$B$212='N1.0_Intervention_Summary'!$C55,IF('N1.2_Intervention_Listing'!$F$13:$F$212='N1.0_Intervention_Summary'!$B55,'N1.2_Intervention_Listing'!L$13:L$212,0),0))</f>
        <v>0</v>
      </c>
      <c r="F55" s="224">
        <f t="array" ref="F55">SUM(IF('N1.2_Intervention_Listing'!$B$13:$B$212='N1.0_Intervention_Summary'!$C55,IF('N1.2_Intervention_Listing'!$F$13:$F$212='N1.0_Intervention_Summary'!$B55,'N1.2_Intervention_Listing'!M$13:M$212,0),0))</f>
        <v>213</v>
      </c>
      <c r="G55" s="224">
        <f t="array" ref="G55">SUM(IF('N1.2_Intervention_Listing'!$B$13:$B$212='N1.0_Intervention_Summary'!$C55,IF('N1.2_Intervention_Listing'!$F$13:$F$212='N1.0_Intervention_Summary'!$B55,'N1.2_Intervention_Listing'!N$13:N$212,0),0))</f>
        <v>366</v>
      </c>
      <c r="H55" s="224">
        <f t="array" ref="H55">SUM(IF('N1.2_Intervention_Listing'!$B$13:$B$212='N1.0_Intervention_Summary'!$C55,IF('N1.2_Intervention_Listing'!$F$13:$F$212='N1.0_Intervention_Summary'!$B55,'N1.2_Intervention_Listing'!O$13:O$212,0),0))</f>
        <v>0</v>
      </c>
      <c r="I55" s="224">
        <f t="array" ref="I55">SUM(IF('N1.2_Intervention_Listing'!$B$13:$B$212='N1.0_Intervention_Summary'!$C55,IF('N1.2_Intervention_Listing'!$F$13:$F$212='N1.0_Intervention_Summary'!$B55,'N1.2_Intervention_Listing'!P$13:P$212,0),0))</f>
        <v>276</v>
      </c>
      <c r="J55" s="224">
        <f t="array" ref="J55">SUM(IF('N1.2_Intervention_Listing'!$B$13:$B$212='N1.0_Intervention_Summary'!$C55,IF('N1.2_Intervention_Listing'!$F$13:$F$212='N1.0_Intervention_Summary'!$B55,'N1.2_Intervention_Listing'!Q$13:Q$212,0),0))</f>
        <v>48</v>
      </c>
      <c r="K55" s="224">
        <f t="array" ref="K55">SUM(IF('N1.2_Intervention_Listing'!$B$13:$B$212='N1.0_Intervention_Summary'!$C55,IF('N1.2_Intervention_Listing'!$F$13:$F$212='N1.0_Intervention_Summary'!$B55,'N1.2_Intervention_Listing'!R$13:R$212,0),0))</f>
        <v>0</v>
      </c>
      <c r="L55" s="224">
        <f t="array" ref="L55">SUM(IF('N1.2_Intervention_Listing'!$B$13:$B$212='N1.0_Intervention_Summary'!$C55,IF('N1.2_Intervention_Listing'!$F$13:$F$212='N1.0_Intervention_Summary'!$B55,'N1.2_Intervention_Listing'!S$13:S$212,0),0))</f>
        <v>248</v>
      </c>
      <c r="M55" s="228">
        <f t="shared" si="3"/>
        <v>579</v>
      </c>
      <c r="N55" s="228">
        <f t="shared" si="4"/>
        <v>572</v>
      </c>
    </row>
    <row r="56" spans="1:14">
      <c r="A56" s="223"/>
      <c r="B56" s="224" t="str">
        <f>'N1.1_Intervention_Definitions'!$A$22</f>
        <v>Replacement</v>
      </c>
      <c r="C56" s="224" t="str">
        <f t="shared" si="2"/>
        <v>132kV OHL Tower</v>
      </c>
      <c r="D56" s="224" t="str">
        <f t="shared" si="2"/>
        <v>#</v>
      </c>
      <c r="E56" s="224">
        <f t="array" ref="E56">SUM(IF('N1.2_Intervention_Listing'!$B$13:$B$212='N1.0_Intervention_Summary'!$C56,IF('N1.2_Intervention_Listing'!$F$13:$F$212='N1.0_Intervention_Summary'!$B56,'N1.2_Intervention_Listing'!L$13:L$212,0),0))</f>
        <v>0</v>
      </c>
      <c r="F56" s="224">
        <f t="array" ref="F56">SUM(IF('N1.2_Intervention_Listing'!$B$13:$B$212='N1.0_Intervention_Summary'!$C56,IF('N1.2_Intervention_Listing'!$F$13:$F$212='N1.0_Intervention_Summary'!$B56,'N1.2_Intervention_Listing'!M$13:M$212,0),0))</f>
        <v>0</v>
      </c>
      <c r="G56" s="224">
        <f t="array" ref="G56">SUM(IF('N1.2_Intervention_Listing'!$B$13:$B$212='N1.0_Intervention_Summary'!$C56,IF('N1.2_Intervention_Listing'!$F$13:$F$212='N1.0_Intervention_Summary'!$B56,'N1.2_Intervention_Listing'!N$13:N$212,0),0))</f>
        <v>0</v>
      </c>
      <c r="H56" s="224">
        <f t="array" ref="H56">SUM(IF('N1.2_Intervention_Listing'!$B$13:$B$212='N1.0_Intervention_Summary'!$C56,IF('N1.2_Intervention_Listing'!$F$13:$F$212='N1.0_Intervention_Summary'!$B56,'N1.2_Intervention_Listing'!O$13:O$212,0),0))</f>
        <v>0</v>
      </c>
      <c r="I56" s="224">
        <f t="array" ref="I56">SUM(IF('N1.2_Intervention_Listing'!$B$13:$B$212='N1.0_Intervention_Summary'!$C56,IF('N1.2_Intervention_Listing'!$F$13:$F$212='N1.0_Intervention_Summary'!$B56,'N1.2_Intervention_Listing'!P$13:P$212,0),0))</f>
        <v>46</v>
      </c>
      <c r="J56" s="224">
        <f t="array" ref="J56">SUM(IF('N1.2_Intervention_Listing'!$B$13:$B$212='N1.0_Intervention_Summary'!$C56,IF('N1.2_Intervention_Listing'!$F$13:$F$212='N1.0_Intervention_Summary'!$B56,'N1.2_Intervention_Listing'!Q$13:Q$212,0),0))</f>
        <v>0</v>
      </c>
      <c r="K56" s="224">
        <f t="array" ref="K56">SUM(IF('N1.2_Intervention_Listing'!$B$13:$B$212='N1.0_Intervention_Summary'!$C56,IF('N1.2_Intervention_Listing'!$F$13:$F$212='N1.0_Intervention_Summary'!$B56,'N1.2_Intervention_Listing'!R$13:R$212,0),0))</f>
        <v>0</v>
      </c>
      <c r="L56" s="224">
        <f t="array" ref="L56">SUM(IF('N1.2_Intervention_Listing'!$B$13:$B$212='N1.0_Intervention_Summary'!$C56,IF('N1.2_Intervention_Listing'!$F$13:$F$212='N1.0_Intervention_Summary'!$B56,'N1.2_Intervention_Listing'!S$13:S$212,0),0))</f>
        <v>123</v>
      </c>
      <c r="M56" s="228">
        <f t="shared" si="3"/>
        <v>0</v>
      </c>
      <c r="N56" s="228">
        <f t="shared" si="4"/>
        <v>169</v>
      </c>
    </row>
    <row r="57" spans="1:14">
      <c r="A57" s="223"/>
      <c r="B57" s="224" t="str">
        <f>'N1.1_Intervention_Definitions'!$A$22</f>
        <v>Replacement</v>
      </c>
      <c r="C57" s="224" t="str">
        <f t="shared" si="2"/>
        <v>275kV Circuit Breaker</v>
      </c>
      <c r="D57" s="224" t="str">
        <f t="shared" si="2"/>
        <v>#</v>
      </c>
      <c r="E57" s="224">
        <f t="array" ref="E57">SUM(IF('N1.2_Intervention_Listing'!$B$13:$B$212='N1.0_Intervention_Summary'!$C57,IF('N1.2_Intervention_Listing'!$F$13:$F$212='N1.0_Intervention_Summary'!$B57,'N1.2_Intervention_Listing'!L$13:L$212,0),0))</f>
        <v>0</v>
      </c>
      <c r="F57" s="224">
        <f t="array" ref="F57">SUM(IF('N1.2_Intervention_Listing'!$B$13:$B$212='N1.0_Intervention_Summary'!$C57,IF('N1.2_Intervention_Listing'!$F$13:$F$212='N1.0_Intervention_Summary'!$B57,'N1.2_Intervention_Listing'!M$13:M$212,0),0))</f>
        <v>10</v>
      </c>
      <c r="G57" s="224">
        <f t="array" ref="G57">SUM(IF('N1.2_Intervention_Listing'!$B$13:$B$212='N1.0_Intervention_Summary'!$C57,IF('N1.2_Intervention_Listing'!$F$13:$F$212='N1.0_Intervention_Summary'!$B57,'N1.2_Intervention_Listing'!N$13:N$212,0),0))</f>
        <v>13</v>
      </c>
      <c r="H57" s="224">
        <f t="array" ref="H57">SUM(IF('N1.2_Intervention_Listing'!$B$13:$B$212='N1.0_Intervention_Summary'!$C57,IF('N1.2_Intervention_Listing'!$F$13:$F$212='N1.0_Intervention_Summary'!$B57,'N1.2_Intervention_Listing'!O$13:O$212,0),0))</f>
        <v>0</v>
      </c>
      <c r="I57" s="224">
        <f t="array" ref="I57">SUM(IF('N1.2_Intervention_Listing'!$B$13:$B$212='N1.0_Intervention_Summary'!$C57,IF('N1.2_Intervention_Listing'!$F$13:$F$212='N1.0_Intervention_Summary'!$B57,'N1.2_Intervention_Listing'!P$13:P$212,0),0))</f>
        <v>0</v>
      </c>
      <c r="J57" s="224">
        <f t="array" ref="J57">SUM(IF('N1.2_Intervention_Listing'!$B$13:$B$212='N1.0_Intervention_Summary'!$C57,IF('N1.2_Intervention_Listing'!$F$13:$F$212='N1.0_Intervention_Summary'!$B57,'N1.2_Intervention_Listing'!Q$13:Q$212,0),0))</f>
        <v>3</v>
      </c>
      <c r="K57" s="224">
        <f t="array" ref="K57">SUM(IF('N1.2_Intervention_Listing'!$B$13:$B$212='N1.0_Intervention_Summary'!$C57,IF('N1.2_Intervention_Listing'!$F$13:$F$212='N1.0_Intervention_Summary'!$B57,'N1.2_Intervention_Listing'!R$13:R$212,0),0))</f>
        <v>2</v>
      </c>
      <c r="L57" s="224">
        <f t="array" ref="L57">SUM(IF('N1.2_Intervention_Listing'!$B$13:$B$212='N1.0_Intervention_Summary'!$C57,IF('N1.2_Intervention_Listing'!$F$13:$F$212='N1.0_Intervention_Summary'!$B57,'N1.2_Intervention_Listing'!S$13:S$212,0),0))</f>
        <v>34</v>
      </c>
      <c r="M57" s="228">
        <f t="shared" si="3"/>
        <v>23</v>
      </c>
      <c r="N57" s="228">
        <f t="shared" si="4"/>
        <v>39</v>
      </c>
    </row>
    <row r="58" spans="1:14">
      <c r="A58" s="223"/>
      <c r="B58" s="224" t="str">
        <f>'N1.1_Intervention_Definitions'!$A$22</f>
        <v>Replacement</v>
      </c>
      <c r="C58" s="224" t="str">
        <f t="shared" si="2"/>
        <v>275kV Transformer</v>
      </c>
      <c r="D58" s="224" t="str">
        <f t="shared" si="2"/>
        <v>#</v>
      </c>
      <c r="E58" s="224">
        <f t="array" ref="E58">SUM(IF('N1.2_Intervention_Listing'!$B$13:$B$212='N1.0_Intervention_Summary'!$C58,IF('N1.2_Intervention_Listing'!$F$13:$F$212='N1.0_Intervention_Summary'!$B58,'N1.2_Intervention_Listing'!L$13:L$212,0),0))</f>
        <v>0</v>
      </c>
      <c r="F58" s="224">
        <f t="array" ref="F58">SUM(IF('N1.2_Intervention_Listing'!$B$13:$B$212='N1.0_Intervention_Summary'!$C58,IF('N1.2_Intervention_Listing'!$F$13:$F$212='N1.0_Intervention_Summary'!$B58,'N1.2_Intervention_Listing'!M$13:M$212,0),0))</f>
        <v>2</v>
      </c>
      <c r="G58" s="224">
        <f t="array" ref="G58">SUM(IF('N1.2_Intervention_Listing'!$B$13:$B$212='N1.0_Intervention_Summary'!$C58,IF('N1.2_Intervention_Listing'!$F$13:$F$212='N1.0_Intervention_Summary'!$B58,'N1.2_Intervention_Listing'!N$13:N$212,0),0))</f>
        <v>2</v>
      </c>
      <c r="H58" s="224">
        <f t="array" ref="H58">SUM(IF('N1.2_Intervention_Listing'!$B$13:$B$212='N1.0_Intervention_Summary'!$C58,IF('N1.2_Intervention_Listing'!$F$13:$F$212='N1.0_Intervention_Summary'!$B58,'N1.2_Intervention_Listing'!O$13:O$212,0),0))</f>
        <v>2</v>
      </c>
      <c r="I58" s="224">
        <f t="array" ref="I58">SUM(IF('N1.2_Intervention_Listing'!$B$13:$B$212='N1.0_Intervention_Summary'!$C58,IF('N1.2_Intervention_Listing'!$F$13:$F$212='N1.0_Intervention_Summary'!$B58,'N1.2_Intervention_Listing'!P$13:P$212,0),0))</f>
        <v>4</v>
      </c>
      <c r="J58" s="224">
        <f t="array" ref="J58">SUM(IF('N1.2_Intervention_Listing'!$B$13:$B$212='N1.0_Intervention_Summary'!$C58,IF('N1.2_Intervention_Listing'!$F$13:$F$212='N1.0_Intervention_Summary'!$B58,'N1.2_Intervention_Listing'!Q$13:Q$212,0),0))</f>
        <v>5</v>
      </c>
      <c r="K58" s="224">
        <f t="array" ref="K58">SUM(IF('N1.2_Intervention_Listing'!$B$13:$B$212='N1.0_Intervention_Summary'!$C58,IF('N1.2_Intervention_Listing'!$F$13:$F$212='N1.0_Intervention_Summary'!$B58,'N1.2_Intervention_Listing'!R$13:R$212,0),0))</f>
        <v>4</v>
      </c>
      <c r="L58" s="224">
        <f t="array" ref="L58">SUM(IF('N1.2_Intervention_Listing'!$B$13:$B$212='N1.0_Intervention_Summary'!$C58,IF('N1.2_Intervention_Listing'!$F$13:$F$212='N1.0_Intervention_Summary'!$B58,'N1.2_Intervention_Listing'!S$13:S$212,0),0))</f>
        <v>1</v>
      </c>
      <c r="M58" s="228">
        <f t="shared" si="3"/>
        <v>4</v>
      </c>
      <c r="N58" s="228">
        <f t="shared" si="4"/>
        <v>16</v>
      </c>
    </row>
    <row r="59" spans="1:14">
      <c r="A59" s="223"/>
      <c r="B59" s="224" t="str">
        <f>'N1.1_Intervention_Definitions'!$A$22</f>
        <v>Replacement</v>
      </c>
      <c r="C59" s="224" t="str">
        <f t="shared" si="2"/>
        <v>275kV Reactor</v>
      </c>
      <c r="D59" s="224" t="str">
        <f t="shared" si="2"/>
        <v>#</v>
      </c>
      <c r="E59" s="224">
        <f t="array" ref="E59">SUM(IF('N1.2_Intervention_Listing'!$B$13:$B$212='N1.0_Intervention_Summary'!$C59,IF('N1.2_Intervention_Listing'!$F$13:$F$212='N1.0_Intervention_Summary'!$B59,'N1.2_Intervention_Listing'!L$13:L$212,0),0))</f>
        <v>0</v>
      </c>
      <c r="F59" s="224">
        <f t="array" ref="F59">SUM(IF('N1.2_Intervention_Listing'!$B$13:$B$212='N1.0_Intervention_Summary'!$C59,IF('N1.2_Intervention_Listing'!$F$13:$F$212='N1.0_Intervention_Summary'!$B59,'N1.2_Intervention_Listing'!M$13:M$212,0),0))</f>
        <v>1</v>
      </c>
      <c r="G59" s="224">
        <f t="array" ref="G59">SUM(IF('N1.2_Intervention_Listing'!$B$13:$B$212='N1.0_Intervention_Summary'!$C59,IF('N1.2_Intervention_Listing'!$F$13:$F$212='N1.0_Intervention_Summary'!$B59,'N1.2_Intervention_Listing'!N$13:N$212,0),0))</f>
        <v>0</v>
      </c>
      <c r="H59" s="224">
        <f t="array" ref="H59">SUM(IF('N1.2_Intervention_Listing'!$B$13:$B$212='N1.0_Intervention_Summary'!$C59,IF('N1.2_Intervention_Listing'!$F$13:$F$212='N1.0_Intervention_Summary'!$B59,'N1.2_Intervention_Listing'!O$13:O$212,0),0))</f>
        <v>0</v>
      </c>
      <c r="I59" s="224">
        <f t="array" ref="I59">SUM(IF('N1.2_Intervention_Listing'!$B$13:$B$212='N1.0_Intervention_Summary'!$C59,IF('N1.2_Intervention_Listing'!$F$13:$F$212='N1.0_Intervention_Summary'!$B59,'N1.2_Intervention_Listing'!P$13:P$212,0),0))</f>
        <v>0</v>
      </c>
      <c r="J59" s="224">
        <f t="array" ref="J59">SUM(IF('N1.2_Intervention_Listing'!$B$13:$B$212='N1.0_Intervention_Summary'!$C59,IF('N1.2_Intervention_Listing'!$F$13:$F$212='N1.0_Intervention_Summary'!$B59,'N1.2_Intervention_Listing'!Q$13:Q$212,0),0))</f>
        <v>0</v>
      </c>
      <c r="K59" s="224">
        <f t="array" ref="K59">SUM(IF('N1.2_Intervention_Listing'!$B$13:$B$212='N1.0_Intervention_Summary'!$C59,IF('N1.2_Intervention_Listing'!$F$13:$F$212='N1.0_Intervention_Summary'!$B59,'N1.2_Intervention_Listing'!R$13:R$212,0),0))</f>
        <v>0</v>
      </c>
      <c r="L59" s="224">
        <f t="array" ref="L59">SUM(IF('N1.2_Intervention_Listing'!$B$13:$B$212='N1.0_Intervention_Summary'!$C59,IF('N1.2_Intervention_Listing'!$F$13:$F$212='N1.0_Intervention_Summary'!$B59,'N1.2_Intervention_Listing'!S$13:S$212,0),0))</f>
        <v>0</v>
      </c>
      <c r="M59" s="228">
        <f t="shared" si="3"/>
        <v>1</v>
      </c>
      <c r="N59" s="228">
        <f t="shared" si="4"/>
        <v>0</v>
      </c>
    </row>
    <row r="60" spans="1:14">
      <c r="A60" s="223"/>
      <c r="B60" s="224" t="str">
        <f>'N1.1_Intervention_Definitions'!$A$22</f>
        <v>Replacement</v>
      </c>
      <c r="C60" s="224" t="str">
        <f t="shared" si="2"/>
        <v>275kV Underground Cable</v>
      </c>
      <c r="D60" s="224" t="str">
        <f t="shared" si="2"/>
        <v>km</v>
      </c>
      <c r="E60" s="224">
        <f t="array" ref="E60">SUM(IF('N1.2_Intervention_Listing'!$B$13:$B$212='N1.0_Intervention_Summary'!$C60,IF('N1.2_Intervention_Listing'!$F$13:$F$212='N1.0_Intervention_Summary'!$B60,'N1.2_Intervention_Listing'!L$13:L$212,0),0))</f>
        <v>0</v>
      </c>
      <c r="F60" s="224">
        <f t="array" ref="F60">SUM(IF('N1.2_Intervention_Listing'!$B$13:$B$212='N1.0_Intervention_Summary'!$C60,IF('N1.2_Intervention_Listing'!$F$13:$F$212='N1.0_Intervention_Summary'!$B60,'N1.2_Intervention_Listing'!M$13:M$212,0),0))</f>
        <v>0.32</v>
      </c>
      <c r="G60" s="224">
        <f t="array" ref="G60">SUM(IF('N1.2_Intervention_Listing'!$B$13:$B$212='N1.0_Intervention_Summary'!$C60,IF('N1.2_Intervention_Listing'!$F$13:$F$212='N1.0_Intervention_Summary'!$B60,'N1.2_Intervention_Listing'!N$13:N$212,0),0))</f>
        <v>0</v>
      </c>
      <c r="H60" s="224">
        <f t="array" ref="H60">SUM(IF('N1.2_Intervention_Listing'!$B$13:$B$212='N1.0_Intervention_Summary'!$C60,IF('N1.2_Intervention_Listing'!$F$13:$F$212='N1.0_Intervention_Summary'!$B60,'N1.2_Intervention_Listing'!O$13:O$212,0),0))</f>
        <v>0</v>
      </c>
      <c r="I60" s="224">
        <f t="array" ref="I60">SUM(IF('N1.2_Intervention_Listing'!$B$13:$B$212='N1.0_Intervention_Summary'!$C60,IF('N1.2_Intervention_Listing'!$F$13:$F$212='N1.0_Intervention_Summary'!$B60,'N1.2_Intervention_Listing'!P$13:P$212,0),0))</f>
        <v>0</v>
      </c>
      <c r="J60" s="224">
        <f t="array" ref="J60">SUM(IF('N1.2_Intervention_Listing'!$B$13:$B$212='N1.0_Intervention_Summary'!$C60,IF('N1.2_Intervention_Listing'!$F$13:$F$212='N1.0_Intervention_Summary'!$B60,'N1.2_Intervention_Listing'!Q$13:Q$212,0),0))</f>
        <v>1.2000000000000002</v>
      </c>
      <c r="K60" s="224">
        <f t="array" ref="K60">SUM(IF('N1.2_Intervention_Listing'!$B$13:$B$212='N1.0_Intervention_Summary'!$C60,IF('N1.2_Intervention_Listing'!$F$13:$F$212='N1.0_Intervention_Summary'!$B60,'N1.2_Intervention_Listing'!R$13:R$212,0),0))</f>
        <v>0</v>
      </c>
      <c r="L60" s="224">
        <f t="array" ref="L60">SUM(IF('N1.2_Intervention_Listing'!$B$13:$B$212='N1.0_Intervention_Summary'!$C60,IF('N1.2_Intervention_Listing'!$F$13:$F$212='N1.0_Intervention_Summary'!$B60,'N1.2_Intervention_Listing'!S$13:S$212,0),0))</f>
        <v>2.512</v>
      </c>
      <c r="M60" s="228">
        <f t="shared" si="3"/>
        <v>0.32</v>
      </c>
      <c r="N60" s="228">
        <f t="shared" si="4"/>
        <v>3.7120000000000002</v>
      </c>
    </row>
    <row r="61" spans="1:14">
      <c r="A61" s="223"/>
      <c r="B61" s="224" t="str">
        <f>'N1.1_Intervention_Definitions'!$A$22</f>
        <v>Replacement</v>
      </c>
      <c r="C61" s="224" t="str">
        <f t="shared" si="2"/>
        <v>275kV OHL Conductor</v>
      </c>
      <c r="D61" s="224" t="str">
        <f t="shared" si="2"/>
        <v>km</v>
      </c>
      <c r="E61" s="224">
        <f t="array" ref="E61">SUM(IF('N1.2_Intervention_Listing'!$B$13:$B$212='N1.0_Intervention_Summary'!$C61,IF('N1.2_Intervention_Listing'!$F$13:$F$212='N1.0_Intervention_Summary'!$B61,'N1.2_Intervention_Listing'!L$13:L$212,0),0))</f>
        <v>0</v>
      </c>
      <c r="F61" s="224">
        <f t="array" ref="F61">SUM(IF('N1.2_Intervention_Listing'!$B$13:$B$212='N1.0_Intervention_Summary'!$C61,IF('N1.2_Intervention_Listing'!$F$13:$F$212='N1.0_Intervention_Summary'!$B61,'N1.2_Intervention_Listing'!M$13:M$212,0),0))</f>
        <v>21.587999999999997</v>
      </c>
      <c r="G61" s="224">
        <f t="array" ref="G61">SUM(IF('N1.2_Intervention_Listing'!$B$13:$B$212='N1.0_Intervention_Summary'!$C61,IF('N1.2_Intervention_Listing'!$F$13:$F$212='N1.0_Intervention_Summary'!$B61,'N1.2_Intervention_Listing'!N$13:N$212,0),0))</f>
        <v>58.98099999999998</v>
      </c>
      <c r="H61" s="224">
        <f t="array" ref="H61">SUM(IF('N1.2_Intervention_Listing'!$B$13:$B$212='N1.0_Intervention_Summary'!$C61,IF('N1.2_Intervention_Listing'!$F$13:$F$212='N1.0_Intervention_Summary'!$B61,'N1.2_Intervention_Listing'!O$13:O$212,0),0))</f>
        <v>0</v>
      </c>
      <c r="I61" s="224">
        <f t="array" ref="I61">SUM(IF('N1.2_Intervention_Listing'!$B$13:$B$212='N1.0_Intervention_Summary'!$C61,IF('N1.2_Intervention_Listing'!$F$13:$F$212='N1.0_Intervention_Summary'!$B61,'N1.2_Intervention_Listing'!P$13:P$212,0),0))</f>
        <v>27.931500000000007</v>
      </c>
      <c r="J61" s="224">
        <f t="array" ref="J61">SUM(IF('N1.2_Intervention_Listing'!$B$13:$B$212='N1.0_Intervention_Summary'!$C61,IF('N1.2_Intervention_Listing'!$F$13:$F$212='N1.0_Intervention_Summary'!$B61,'N1.2_Intervention_Listing'!Q$13:Q$212,0),0))</f>
        <v>0</v>
      </c>
      <c r="K61" s="224">
        <f t="array" ref="K61">SUM(IF('N1.2_Intervention_Listing'!$B$13:$B$212='N1.0_Intervention_Summary'!$C61,IF('N1.2_Intervention_Listing'!$F$13:$F$212='N1.0_Intervention_Summary'!$B61,'N1.2_Intervention_Listing'!R$13:R$212,0),0))</f>
        <v>0</v>
      </c>
      <c r="L61" s="224">
        <f t="array" ref="L61">SUM(IF('N1.2_Intervention_Listing'!$B$13:$B$212='N1.0_Intervention_Summary'!$C61,IF('N1.2_Intervention_Listing'!$F$13:$F$212='N1.0_Intervention_Summary'!$B61,'N1.2_Intervention_Listing'!S$13:S$212,0),0))</f>
        <v>0</v>
      </c>
      <c r="M61" s="228">
        <f t="shared" si="3"/>
        <v>80.568999999999974</v>
      </c>
      <c r="N61" s="228">
        <f t="shared" si="4"/>
        <v>27.931500000000007</v>
      </c>
    </row>
    <row r="62" spans="1:14">
      <c r="A62" s="223"/>
      <c r="B62" s="224" t="str">
        <f>'N1.1_Intervention_Definitions'!$A$22</f>
        <v>Replacement</v>
      </c>
      <c r="C62" s="224" t="str">
        <f t="shared" si="2"/>
        <v>275kV OHL Fittings</v>
      </c>
      <c r="D62" s="224" t="str">
        <f t="shared" si="2"/>
        <v>#</v>
      </c>
      <c r="E62" s="224">
        <f t="array" ref="E62">SUM(IF('N1.2_Intervention_Listing'!$B$13:$B$212='N1.0_Intervention_Summary'!$C62,IF('N1.2_Intervention_Listing'!$F$13:$F$212='N1.0_Intervention_Summary'!$B62,'N1.2_Intervention_Listing'!L$13:L$212,0),0))</f>
        <v>0</v>
      </c>
      <c r="F62" s="224">
        <f t="array" ref="F62">SUM(IF('N1.2_Intervention_Listing'!$B$13:$B$212='N1.0_Intervention_Summary'!$C62,IF('N1.2_Intervention_Listing'!$F$13:$F$212='N1.0_Intervention_Summary'!$B62,'N1.2_Intervention_Listing'!M$13:M$212,0),0))</f>
        <v>676</v>
      </c>
      <c r="G62" s="224">
        <f t="array" ref="G62">SUM(IF('N1.2_Intervention_Listing'!$B$13:$B$212='N1.0_Intervention_Summary'!$C62,IF('N1.2_Intervention_Listing'!$F$13:$F$212='N1.0_Intervention_Summary'!$B62,'N1.2_Intervention_Listing'!N$13:N$212,0),0))</f>
        <v>180</v>
      </c>
      <c r="H62" s="224">
        <f t="array" ref="H62">SUM(IF('N1.2_Intervention_Listing'!$B$13:$B$212='N1.0_Intervention_Summary'!$C62,IF('N1.2_Intervention_Listing'!$F$13:$F$212='N1.0_Intervention_Summary'!$B62,'N1.2_Intervention_Listing'!O$13:O$212,0),0))</f>
        <v>0</v>
      </c>
      <c r="I62" s="224">
        <f t="array" ref="I62">SUM(IF('N1.2_Intervention_Listing'!$B$13:$B$212='N1.0_Intervention_Summary'!$C62,IF('N1.2_Intervention_Listing'!$F$13:$F$212='N1.0_Intervention_Summary'!$B62,'N1.2_Intervention_Listing'!P$13:P$212,0),0))</f>
        <v>28</v>
      </c>
      <c r="J62" s="224">
        <f t="array" ref="J62">SUM(IF('N1.2_Intervention_Listing'!$B$13:$B$212='N1.0_Intervention_Summary'!$C62,IF('N1.2_Intervention_Listing'!$F$13:$F$212='N1.0_Intervention_Summary'!$B62,'N1.2_Intervention_Listing'!Q$13:Q$212,0),0))</f>
        <v>0</v>
      </c>
      <c r="K62" s="224">
        <f t="array" ref="K62">SUM(IF('N1.2_Intervention_Listing'!$B$13:$B$212='N1.0_Intervention_Summary'!$C62,IF('N1.2_Intervention_Listing'!$F$13:$F$212='N1.0_Intervention_Summary'!$B62,'N1.2_Intervention_Listing'!R$13:R$212,0),0))</f>
        <v>108</v>
      </c>
      <c r="L62" s="224">
        <f t="array" ref="L62">SUM(IF('N1.2_Intervention_Listing'!$B$13:$B$212='N1.0_Intervention_Summary'!$C62,IF('N1.2_Intervention_Listing'!$F$13:$F$212='N1.0_Intervention_Summary'!$B62,'N1.2_Intervention_Listing'!S$13:S$212,0),0))</f>
        <v>199</v>
      </c>
      <c r="M62" s="228">
        <f t="shared" si="3"/>
        <v>856</v>
      </c>
      <c r="N62" s="228">
        <f t="shared" si="4"/>
        <v>335</v>
      </c>
    </row>
    <row r="63" spans="1:14">
      <c r="A63" s="223"/>
      <c r="B63" s="224" t="str">
        <f>'N1.1_Intervention_Definitions'!$A$22</f>
        <v>Replacement</v>
      </c>
      <c r="C63" s="224" t="str">
        <f t="shared" si="2"/>
        <v>275kV OHL Tower</v>
      </c>
      <c r="D63" s="224" t="str">
        <f t="shared" si="2"/>
        <v>#</v>
      </c>
      <c r="E63" s="224">
        <f t="array" ref="E63">SUM(IF('N1.2_Intervention_Listing'!$B$13:$B$212='N1.0_Intervention_Summary'!$C63,IF('N1.2_Intervention_Listing'!$F$13:$F$212='N1.0_Intervention_Summary'!$B63,'N1.2_Intervention_Listing'!L$13:L$212,0),0))</f>
        <v>0</v>
      </c>
      <c r="F63" s="224">
        <f t="array" ref="F63">SUM(IF('N1.2_Intervention_Listing'!$B$13:$B$212='N1.0_Intervention_Summary'!$C63,IF('N1.2_Intervention_Listing'!$F$13:$F$212='N1.0_Intervention_Summary'!$B63,'N1.2_Intervention_Listing'!M$13:M$212,0),0))</f>
        <v>0</v>
      </c>
      <c r="G63" s="224">
        <f t="array" ref="G63">SUM(IF('N1.2_Intervention_Listing'!$B$13:$B$212='N1.0_Intervention_Summary'!$C63,IF('N1.2_Intervention_Listing'!$F$13:$F$212='N1.0_Intervention_Summary'!$B63,'N1.2_Intervention_Listing'!N$13:N$212,0),0))</f>
        <v>3</v>
      </c>
      <c r="H63" s="224">
        <f t="array" ref="H63">SUM(IF('N1.2_Intervention_Listing'!$B$13:$B$212='N1.0_Intervention_Summary'!$C63,IF('N1.2_Intervention_Listing'!$F$13:$F$212='N1.0_Intervention_Summary'!$B63,'N1.2_Intervention_Listing'!O$13:O$212,0),0))</f>
        <v>0</v>
      </c>
      <c r="I63" s="224">
        <f t="array" ref="I63">SUM(IF('N1.2_Intervention_Listing'!$B$13:$B$212='N1.0_Intervention_Summary'!$C63,IF('N1.2_Intervention_Listing'!$F$13:$F$212='N1.0_Intervention_Summary'!$B63,'N1.2_Intervention_Listing'!P$13:P$212,0),0))</f>
        <v>0</v>
      </c>
      <c r="J63" s="224">
        <f t="array" ref="J63">SUM(IF('N1.2_Intervention_Listing'!$B$13:$B$212='N1.0_Intervention_Summary'!$C63,IF('N1.2_Intervention_Listing'!$F$13:$F$212='N1.0_Intervention_Summary'!$B63,'N1.2_Intervention_Listing'!Q$13:Q$212,0),0))</f>
        <v>0</v>
      </c>
      <c r="K63" s="224">
        <f t="array" ref="K63">SUM(IF('N1.2_Intervention_Listing'!$B$13:$B$212='N1.0_Intervention_Summary'!$C63,IF('N1.2_Intervention_Listing'!$F$13:$F$212='N1.0_Intervention_Summary'!$B63,'N1.2_Intervention_Listing'!R$13:R$212,0),0))</f>
        <v>0</v>
      </c>
      <c r="L63" s="224">
        <f t="array" ref="L63">SUM(IF('N1.2_Intervention_Listing'!$B$13:$B$212='N1.0_Intervention_Summary'!$C63,IF('N1.2_Intervention_Listing'!$F$13:$F$212='N1.0_Intervention_Summary'!$B63,'N1.2_Intervention_Listing'!S$13:S$212,0),0))</f>
        <v>6</v>
      </c>
      <c r="M63" s="228">
        <f t="shared" si="3"/>
        <v>3</v>
      </c>
      <c r="N63" s="228">
        <f t="shared" si="4"/>
        <v>6</v>
      </c>
    </row>
    <row r="64" spans="1:14">
      <c r="A64" s="223"/>
      <c r="B64" s="224" t="str">
        <f>'N1.1_Intervention_Definitions'!$A$22</f>
        <v>Replacement</v>
      </c>
      <c r="C64" s="224" t="str">
        <f t="shared" si="2"/>
        <v>400kV Circuit Breaker</v>
      </c>
      <c r="D64" s="224" t="str">
        <f t="shared" si="2"/>
        <v>#</v>
      </c>
      <c r="E64" s="224">
        <f t="array" ref="E64">SUM(IF('N1.2_Intervention_Listing'!$B$13:$B$212='N1.0_Intervention_Summary'!$C64,IF('N1.2_Intervention_Listing'!$F$13:$F$212='N1.0_Intervention_Summary'!$B64,'N1.2_Intervention_Listing'!L$13:L$212,0),0))</f>
        <v>0</v>
      </c>
      <c r="F64" s="224">
        <f t="array" ref="F64">SUM(IF('N1.2_Intervention_Listing'!$B$13:$B$212='N1.0_Intervention_Summary'!$C64,IF('N1.2_Intervention_Listing'!$F$13:$F$212='N1.0_Intervention_Summary'!$B64,'N1.2_Intervention_Listing'!M$13:M$212,0),0))</f>
        <v>1</v>
      </c>
      <c r="G64" s="224">
        <f t="array" ref="G64">SUM(IF('N1.2_Intervention_Listing'!$B$13:$B$212='N1.0_Intervention_Summary'!$C64,IF('N1.2_Intervention_Listing'!$F$13:$F$212='N1.0_Intervention_Summary'!$B64,'N1.2_Intervention_Listing'!N$13:N$212,0),0))</f>
        <v>1</v>
      </c>
      <c r="H64" s="224">
        <f t="array" ref="H64">SUM(IF('N1.2_Intervention_Listing'!$B$13:$B$212='N1.0_Intervention_Summary'!$C64,IF('N1.2_Intervention_Listing'!$F$13:$F$212='N1.0_Intervention_Summary'!$B64,'N1.2_Intervention_Listing'!O$13:O$212,0),0))</f>
        <v>0</v>
      </c>
      <c r="I64" s="224">
        <f t="array" ref="I64">SUM(IF('N1.2_Intervention_Listing'!$B$13:$B$212='N1.0_Intervention_Summary'!$C64,IF('N1.2_Intervention_Listing'!$F$13:$F$212='N1.0_Intervention_Summary'!$B64,'N1.2_Intervention_Listing'!P$13:P$212,0),0))</f>
        <v>0</v>
      </c>
      <c r="J64" s="224">
        <f t="array" ref="J64">SUM(IF('N1.2_Intervention_Listing'!$B$13:$B$212='N1.0_Intervention_Summary'!$C64,IF('N1.2_Intervention_Listing'!$F$13:$F$212='N1.0_Intervention_Summary'!$B64,'N1.2_Intervention_Listing'!Q$13:Q$212,0),0))</f>
        <v>0</v>
      </c>
      <c r="K64" s="224">
        <f t="array" ref="K64">SUM(IF('N1.2_Intervention_Listing'!$B$13:$B$212='N1.0_Intervention_Summary'!$C64,IF('N1.2_Intervention_Listing'!$F$13:$F$212='N1.0_Intervention_Summary'!$B64,'N1.2_Intervention_Listing'!R$13:R$212,0),0))</f>
        <v>0</v>
      </c>
      <c r="L64" s="224">
        <f t="array" ref="L64">SUM(IF('N1.2_Intervention_Listing'!$B$13:$B$212='N1.0_Intervention_Summary'!$C64,IF('N1.2_Intervention_Listing'!$F$13:$F$212='N1.0_Intervention_Summary'!$B64,'N1.2_Intervention_Listing'!S$13:S$212,0),0))</f>
        <v>4</v>
      </c>
      <c r="M64" s="228">
        <f t="shared" si="3"/>
        <v>2</v>
      </c>
      <c r="N64" s="228">
        <f t="shared" si="4"/>
        <v>4</v>
      </c>
    </row>
    <row r="65" spans="1:14">
      <c r="A65" s="223"/>
      <c r="B65" s="224" t="str">
        <f>'N1.1_Intervention_Definitions'!$A$22</f>
        <v>Replacement</v>
      </c>
      <c r="C65" s="224" t="str">
        <f t="shared" si="2"/>
        <v>400kV Transformer</v>
      </c>
      <c r="D65" s="224" t="str">
        <f t="shared" si="2"/>
        <v>#</v>
      </c>
      <c r="E65" s="224">
        <f t="array" ref="E65">SUM(IF('N1.2_Intervention_Listing'!$B$13:$B$212='N1.0_Intervention_Summary'!$C65,IF('N1.2_Intervention_Listing'!$F$13:$F$212='N1.0_Intervention_Summary'!$B65,'N1.2_Intervention_Listing'!L$13:L$212,0),0))</f>
        <v>0</v>
      </c>
      <c r="F65" s="224">
        <f t="array" ref="F65">SUM(IF('N1.2_Intervention_Listing'!$B$13:$B$212='N1.0_Intervention_Summary'!$C65,IF('N1.2_Intervention_Listing'!$F$13:$F$212='N1.0_Intervention_Summary'!$B65,'N1.2_Intervention_Listing'!M$13:M$212,0),0))</f>
        <v>0</v>
      </c>
      <c r="G65" s="224">
        <f t="array" ref="G65">SUM(IF('N1.2_Intervention_Listing'!$B$13:$B$212='N1.0_Intervention_Summary'!$C65,IF('N1.2_Intervention_Listing'!$F$13:$F$212='N1.0_Intervention_Summary'!$B65,'N1.2_Intervention_Listing'!N$13:N$212,0),0))</f>
        <v>0</v>
      </c>
      <c r="H65" s="224">
        <f t="array" ref="H65">SUM(IF('N1.2_Intervention_Listing'!$B$13:$B$212='N1.0_Intervention_Summary'!$C65,IF('N1.2_Intervention_Listing'!$F$13:$F$212='N1.0_Intervention_Summary'!$B65,'N1.2_Intervention_Listing'!O$13:O$212,0),0))</f>
        <v>0</v>
      </c>
      <c r="I65" s="224">
        <f t="array" ref="I65">SUM(IF('N1.2_Intervention_Listing'!$B$13:$B$212='N1.0_Intervention_Summary'!$C65,IF('N1.2_Intervention_Listing'!$F$13:$F$212='N1.0_Intervention_Summary'!$B65,'N1.2_Intervention_Listing'!P$13:P$212,0),0))</f>
        <v>0</v>
      </c>
      <c r="J65" s="224">
        <f t="array" ref="J65">SUM(IF('N1.2_Intervention_Listing'!$B$13:$B$212='N1.0_Intervention_Summary'!$C65,IF('N1.2_Intervention_Listing'!$F$13:$F$212='N1.0_Intervention_Summary'!$B65,'N1.2_Intervention_Listing'!Q$13:Q$212,0),0))</f>
        <v>0</v>
      </c>
      <c r="K65" s="224">
        <f t="array" ref="K65">SUM(IF('N1.2_Intervention_Listing'!$B$13:$B$212='N1.0_Intervention_Summary'!$C65,IF('N1.2_Intervention_Listing'!$F$13:$F$212='N1.0_Intervention_Summary'!$B65,'N1.2_Intervention_Listing'!R$13:R$212,0),0))</f>
        <v>0</v>
      </c>
      <c r="L65" s="224">
        <f t="array" ref="L65">SUM(IF('N1.2_Intervention_Listing'!$B$13:$B$212='N1.0_Intervention_Summary'!$C65,IF('N1.2_Intervention_Listing'!$F$13:$F$212='N1.0_Intervention_Summary'!$B65,'N1.2_Intervention_Listing'!S$13:S$212,0),0))</f>
        <v>0</v>
      </c>
      <c r="M65" s="228">
        <f t="shared" si="3"/>
        <v>0</v>
      </c>
      <c r="N65" s="228">
        <f t="shared" si="4"/>
        <v>0</v>
      </c>
    </row>
    <row r="66" spans="1:14">
      <c r="A66" s="223"/>
      <c r="B66" s="224" t="str">
        <f>'N1.1_Intervention_Definitions'!$A$22</f>
        <v>Replacement</v>
      </c>
      <c r="C66" s="224" t="str">
        <f t="shared" si="2"/>
        <v>400kV Reactor</v>
      </c>
      <c r="D66" s="224" t="str">
        <f t="shared" si="2"/>
        <v>#</v>
      </c>
      <c r="E66" s="224">
        <f t="array" ref="E66">SUM(IF('N1.2_Intervention_Listing'!$B$13:$B$212='N1.0_Intervention_Summary'!$C66,IF('N1.2_Intervention_Listing'!$F$13:$F$212='N1.0_Intervention_Summary'!$B66,'N1.2_Intervention_Listing'!L$13:L$212,0),0))</f>
        <v>0</v>
      </c>
      <c r="F66" s="224">
        <f t="array" ref="F66">SUM(IF('N1.2_Intervention_Listing'!$B$13:$B$212='N1.0_Intervention_Summary'!$C66,IF('N1.2_Intervention_Listing'!$F$13:$F$212='N1.0_Intervention_Summary'!$B66,'N1.2_Intervention_Listing'!M$13:M$212,0),0))</f>
        <v>0</v>
      </c>
      <c r="G66" s="224">
        <f t="array" ref="G66">SUM(IF('N1.2_Intervention_Listing'!$B$13:$B$212='N1.0_Intervention_Summary'!$C66,IF('N1.2_Intervention_Listing'!$F$13:$F$212='N1.0_Intervention_Summary'!$B66,'N1.2_Intervention_Listing'!N$13:N$212,0),0))</f>
        <v>1</v>
      </c>
      <c r="H66" s="224">
        <f t="array" ref="H66">SUM(IF('N1.2_Intervention_Listing'!$B$13:$B$212='N1.0_Intervention_Summary'!$C66,IF('N1.2_Intervention_Listing'!$F$13:$F$212='N1.0_Intervention_Summary'!$B66,'N1.2_Intervention_Listing'!O$13:O$212,0),0))</f>
        <v>0</v>
      </c>
      <c r="I66" s="224">
        <f t="array" ref="I66">SUM(IF('N1.2_Intervention_Listing'!$B$13:$B$212='N1.0_Intervention_Summary'!$C66,IF('N1.2_Intervention_Listing'!$F$13:$F$212='N1.0_Intervention_Summary'!$B66,'N1.2_Intervention_Listing'!P$13:P$212,0),0))</f>
        <v>0</v>
      </c>
      <c r="J66" s="224">
        <f t="array" ref="J66">SUM(IF('N1.2_Intervention_Listing'!$B$13:$B$212='N1.0_Intervention_Summary'!$C66,IF('N1.2_Intervention_Listing'!$F$13:$F$212='N1.0_Intervention_Summary'!$B66,'N1.2_Intervention_Listing'!Q$13:Q$212,0),0))</f>
        <v>2</v>
      </c>
      <c r="K66" s="224">
        <f t="array" ref="K66">SUM(IF('N1.2_Intervention_Listing'!$B$13:$B$212='N1.0_Intervention_Summary'!$C66,IF('N1.2_Intervention_Listing'!$F$13:$F$212='N1.0_Intervention_Summary'!$B66,'N1.2_Intervention_Listing'!R$13:R$212,0),0))</f>
        <v>0</v>
      </c>
      <c r="L66" s="224">
        <f t="array" ref="L66">SUM(IF('N1.2_Intervention_Listing'!$B$13:$B$212='N1.0_Intervention_Summary'!$C66,IF('N1.2_Intervention_Listing'!$F$13:$F$212='N1.0_Intervention_Summary'!$B66,'N1.2_Intervention_Listing'!S$13:S$212,0),0))</f>
        <v>0</v>
      </c>
      <c r="M66" s="228">
        <f t="shared" si="3"/>
        <v>1</v>
      </c>
      <c r="N66" s="228">
        <f t="shared" si="4"/>
        <v>2</v>
      </c>
    </row>
    <row r="67" spans="1:14">
      <c r="A67" s="223"/>
      <c r="B67" s="224" t="str">
        <f>'N1.1_Intervention_Definitions'!$A$22</f>
        <v>Replacement</v>
      </c>
      <c r="C67" s="224" t="str">
        <f t="shared" si="2"/>
        <v>400kV Underground Cable</v>
      </c>
      <c r="D67" s="224" t="str">
        <f t="shared" si="2"/>
        <v>km</v>
      </c>
      <c r="E67" s="224">
        <f t="array" ref="E67">SUM(IF('N1.2_Intervention_Listing'!$B$13:$B$212='N1.0_Intervention_Summary'!$C67,IF('N1.2_Intervention_Listing'!$F$13:$F$212='N1.0_Intervention_Summary'!$B67,'N1.2_Intervention_Listing'!L$13:L$212,0),0))</f>
        <v>0</v>
      </c>
      <c r="F67" s="224">
        <f t="array" ref="F67">SUM(IF('N1.2_Intervention_Listing'!$B$13:$B$212='N1.0_Intervention_Summary'!$C67,IF('N1.2_Intervention_Listing'!$F$13:$F$212='N1.0_Intervention_Summary'!$B67,'N1.2_Intervention_Listing'!M$13:M$212,0),0))</f>
        <v>0</v>
      </c>
      <c r="G67" s="224">
        <f t="array" ref="G67">SUM(IF('N1.2_Intervention_Listing'!$B$13:$B$212='N1.0_Intervention_Summary'!$C67,IF('N1.2_Intervention_Listing'!$F$13:$F$212='N1.0_Intervention_Summary'!$B67,'N1.2_Intervention_Listing'!N$13:N$212,0),0))</f>
        <v>0</v>
      </c>
      <c r="H67" s="224">
        <f t="array" ref="H67">SUM(IF('N1.2_Intervention_Listing'!$B$13:$B$212='N1.0_Intervention_Summary'!$C67,IF('N1.2_Intervention_Listing'!$F$13:$F$212='N1.0_Intervention_Summary'!$B67,'N1.2_Intervention_Listing'!O$13:O$212,0),0))</f>
        <v>0</v>
      </c>
      <c r="I67" s="224">
        <f t="array" ref="I67">SUM(IF('N1.2_Intervention_Listing'!$B$13:$B$212='N1.0_Intervention_Summary'!$C67,IF('N1.2_Intervention_Listing'!$F$13:$F$212='N1.0_Intervention_Summary'!$B67,'N1.2_Intervention_Listing'!P$13:P$212,0),0))</f>
        <v>0</v>
      </c>
      <c r="J67" s="224">
        <f t="array" ref="J67">SUM(IF('N1.2_Intervention_Listing'!$B$13:$B$212='N1.0_Intervention_Summary'!$C67,IF('N1.2_Intervention_Listing'!$F$13:$F$212='N1.0_Intervention_Summary'!$B67,'N1.2_Intervention_Listing'!Q$13:Q$212,0),0))</f>
        <v>0</v>
      </c>
      <c r="K67" s="224">
        <f t="array" ref="K67">SUM(IF('N1.2_Intervention_Listing'!$B$13:$B$212='N1.0_Intervention_Summary'!$C67,IF('N1.2_Intervention_Listing'!$F$13:$F$212='N1.0_Intervention_Summary'!$B67,'N1.2_Intervention_Listing'!R$13:R$212,0),0))</f>
        <v>0</v>
      </c>
      <c r="L67" s="224">
        <f t="array" ref="L67">SUM(IF('N1.2_Intervention_Listing'!$B$13:$B$212='N1.0_Intervention_Summary'!$C67,IF('N1.2_Intervention_Listing'!$F$13:$F$212='N1.0_Intervention_Summary'!$B67,'N1.2_Intervention_Listing'!S$13:S$212,0),0))</f>
        <v>0</v>
      </c>
      <c r="M67" s="228">
        <f t="shared" si="3"/>
        <v>0</v>
      </c>
      <c r="N67" s="228">
        <f t="shared" si="4"/>
        <v>0</v>
      </c>
    </row>
    <row r="68" spans="1:14">
      <c r="A68" s="223"/>
      <c r="B68" s="224" t="str">
        <f>'N1.1_Intervention_Definitions'!$A$22</f>
        <v>Replacement</v>
      </c>
      <c r="C68" s="224" t="str">
        <f t="shared" si="2"/>
        <v>400kV OHL Conductor</v>
      </c>
      <c r="D68" s="224" t="str">
        <f t="shared" si="2"/>
        <v>km</v>
      </c>
      <c r="E68" s="224">
        <f t="array" ref="E68">SUM(IF('N1.2_Intervention_Listing'!$B$13:$B$212='N1.0_Intervention_Summary'!$C68,IF('N1.2_Intervention_Listing'!$F$13:$F$212='N1.0_Intervention_Summary'!$B68,'N1.2_Intervention_Listing'!L$13:L$212,0),0))</f>
        <v>0</v>
      </c>
      <c r="F68" s="224">
        <f t="array" ref="F68">SUM(IF('N1.2_Intervention_Listing'!$B$13:$B$212='N1.0_Intervention_Summary'!$C68,IF('N1.2_Intervention_Listing'!$F$13:$F$212='N1.0_Intervention_Summary'!$B68,'N1.2_Intervention_Listing'!M$13:M$212,0),0))</f>
        <v>0</v>
      </c>
      <c r="G68" s="224">
        <f t="array" ref="G68">SUM(IF('N1.2_Intervention_Listing'!$B$13:$B$212='N1.0_Intervention_Summary'!$C68,IF('N1.2_Intervention_Listing'!$F$13:$F$212='N1.0_Intervention_Summary'!$B68,'N1.2_Intervention_Listing'!N$13:N$212,0),0))</f>
        <v>0</v>
      </c>
      <c r="H68" s="224">
        <f t="array" ref="H68">SUM(IF('N1.2_Intervention_Listing'!$B$13:$B$212='N1.0_Intervention_Summary'!$C68,IF('N1.2_Intervention_Listing'!$F$13:$F$212='N1.0_Intervention_Summary'!$B68,'N1.2_Intervention_Listing'!O$13:O$212,0),0))</f>
        <v>0</v>
      </c>
      <c r="I68" s="224">
        <f t="array" ref="I68">SUM(IF('N1.2_Intervention_Listing'!$B$13:$B$212='N1.0_Intervention_Summary'!$C68,IF('N1.2_Intervention_Listing'!$F$13:$F$212='N1.0_Intervention_Summary'!$B68,'N1.2_Intervention_Listing'!P$13:P$212,0),0))</f>
        <v>161.44150000000013</v>
      </c>
      <c r="J68" s="224">
        <f t="array" ref="J68">SUM(IF('N1.2_Intervention_Listing'!$B$13:$B$212='N1.0_Intervention_Summary'!$C68,IF('N1.2_Intervention_Listing'!$F$13:$F$212='N1.0_Intervention_Summary'!$B68,'N1.2_Intervention_Listing'!Q$13:Q$212,0),0))</f>
        <v>0</v>
      </c>
      <c r="K68" s="224">
        <f t="array" ref="K68">SUM(IF('N1.2_Intervention_Listing'!$B$13:$B$212='N1.0_Intervention_Summary'!$C68,IF('N1.2_Intervention_Listing'!$F$13:$F$212='N1.0_Intervention_Summary'!$B68,'N1.2_Intervention_Listing'!R$13:R$212,0),0))</f>
        <v>0</v>
      </c>
      <c r="L68" s="224">
        <f t="array" ref="L68">SUM(IF('N1.2_Intervention_Listing'!$B$13:$B$212='N1.0_Intervention_Summary'!$C68,IF('N1.2_Intervention_Listing'!$F$13:$F$212='N1.0_Intervention_Summary'!$B68,'N1.2_Intervention_Listing'!S$13:S$212,0),0))</f>
        <v>148.28290000000013</v>
      </c>
      <c r="M68" s="228">
        <f t="shared" si="3"/>
        <v>0</v>
      </c>
      <c r="N68" s="228">
        <f t="shared" si="4"/>
        <v>309.72440000000029</v>
      </c>
    </row>
    <row r="69" spans="1:14">
      <c r="A69" s="223"/>
      <c r="B69" s="224" t="str">
        <f>'N1.1_Intervention_Definitions'!$A$22</f>
        <v>Replacement</v>
      </c>
      <c r="C69" s="224" t="str">
        <f t="shared" si="2"/>
        <v>400kV OHL Fittings</v>
      </c>
      <c r="D69" s="224" t="str">
        <f t="shared" si="2"/>
        <v>#</v>
      </c>
      <c r="E69" s="224">
        <f t="array" ref="E69">SUM(IF('N1.2_Intervention_Listing'!$B$13:$B$212='N1.0_Intervention_Summary'!$C69,IF('N1.2_Intervention_Listing'!$F$13:$F$212='N1.0_Intervention_Summary'!$B69,'N1.2_Intervention_Listing'!L$13:L$212,0),0))</f>
        <v>0</v>
      </c>
      <c r="F69" s="224">
        <f t="array" ref="F69">SUM(IF('N1.2_Intervention_Listing'!$B$13:$B$212='N1.0_Intervention_Summary'!$C69,IF('N1.2_Intervention_Listing'!$F$13:$F$212='N1.0_Intervention_Summary'!$B69,'N1.2_Intervention_Listing'!M$13:M$212,0),0))</f>
        <v>12</v>
      </c>
      <c r="G69" s="224">
        <f t="array" ref="G69">SUM(IF('N1.2_Intervention_Listing'!$B$13:$B$212='N1.0_Intervention_Summary'!$C69,IF('N1.2_Intervention_Listing'!$F$13:$F$212='N1.0_Intervention_Summary'!$B69,'N1.2_Intervention_Listing'!N$13:N$212,0),0))</f>
        <v>0</v>
      </c>
      <c r="H69" s="224">
        <f t="array" ref="H69">SUM(IF('N1.2_Intervention_Listing'!$B$13:$B$212='N1.0_Intervention_Summary'!$C69,IF('N1.2_Intervention_Listing'!$F$13:$F$212='N1.0_Intervention_Summary'!$B69,'N1.2_Intervention_Listing'!O$13:O$212,0),0))</f>
        <v>98</v>
      </c>
      <c r="I69" s="224">
        <f t="array" ref="I69">SUM(IF('N1.2_Intervention_Listing'!$B$13:$B$212='N1.0_Intervention_Summary'!$C69,IF('N1.2_Intervention_Listing'!$F$13:$F$212='N1.0_Intervention_Summary'!$B69,'N1.2_Intervention_Listing'!P$13:P$212,0),0))</f>
        <v>463</v>
      </c>
      <c r="J69" s="224">
        <f t="array" ref="J69">SUM(IF('N1.2_Intervention_Listing'!$B$13:$B$212='N1.0_Intervention_Summary'!$C69,IF('N1.2_Intervention_Listing'!$F$13:$F$212='N1.0_Intervention_Summary'!$B69,'N1.2_Intervention_Listing'!Q$13:Q$212,0),0))</f>
        <v>0</v>
      </c>
      <c r="K69" s="224">
        <f t="array" ref="K69">SUM(IF('N1.2_Intervention_Listing'!$B$13:$B$212='N1.0_Intervention_Summary'!$C69,IF('N1.2_Intervention_Listing'!$F$13:$F$212='N1.0_Intervention_Summary'!$B69,'N1.2_Intervention_Listing'!R$13:R$212,0),0))</f>
        <v>0</v>
      </c>
      <c r="L69" s="224">
        <f t="array" ref="L69">SUM(IF('N1.2_Intervention_Listing'!$B$13:$B$212='N1.0_Intervention_Summary'!$C69,IF('N1.2_Intervention_Listing'!$F$13:$F$212='N1.0_Intervention_Summary'!$B69,'N1.2_Intervention_Listing'!S$13:S$212,0),0))</f>
        <v>83</v>
      </c>
      <c r="M69" s="228">
        <f t="shared" si="3"/>
        <v>12</v>
      </c>
      <c r="N69" s="228">
        <f t="shared" si="4"/>
        <v>644</v>
      </c>
    </row>
    <row r="70" spans="1:14">
      <c r="A70" s="223"/>
      <c r="B70" s="224" t="str">
        <f>'N1.1_Intervention_Definitions'!$A$22</f>
        <v>Replacement</v>
      </c>
      <c r="C70" s="224" t="str">
        <f t="shared" ref="C70:D89" si="5">C33</f>
        <v>400kV OHL Tower</v>
      </c>
      <c r="D70" s="224" t="str">
        <f t="shared" si="5"/>
        <v>#</v>
      </c>
      <c r="E70" s="224">
        <f t="array" ref="E70">SUM(IF('N1.2_Intervention_Listing'!$B$13:$B$212='N1.0_Intervention_Summary'!$C70,IF('N1.2_Intervention_Listing'!$F$13:$F$212='N1.0_Intervention_Summary'!$B70,'N1.2_Intervention_Listing'!L$13:L$212,0),0))</f>
        <v>0</v>
      </c>
      <c r="F70" s="224">
        <f t="array" ref="F70">SUM(IF('N1.2_Intervention_Listing'!$B$13:$B$212='N1.0_Intervention_Summary'!$C70,IF('N1.2_Intervention_Listing'!$F$13:$F$212='N1.0_Intervention_Summary'!$B70,'N1.2_Intervention_Listing'!M$13:M$212,0),0))</f>
        <v>0</v>
      </c>
      <c r="G70" s="224">
        <f t="array" ref="G70">SUM(IF('N1.2_Intervention_Listing'!$B$13:$B$212='N1.0_Intervention_Summary'!$C70,IF('N1.2_Intervention_Listing'!$F$13:$F$212='N1.0_Intervention_Summary'!$B70,'N1.2_Intervention_Listing'!N$13:N$212,0),0))</f>
        <v>0</v>
      </c>
      <c r="H70" s="224">
        <f t="array" ref="H70">SUM(IF('N1.2_Intervention_Listing'!$B$13:$B$212='N1.0_Intervention_Summary'!$C70,IF('N1.2_Intervention_Listing'!$F$13:$F$212='N1.0_Intervention_Summary'!$B70,'N1.2_Intervention_Listing'!O$13:O$212,0),0))</f>
        <v>0</v>
      </c>
      <c r="I70" s="224">
        <f t="array" ref="I70">SUM(IF('N1.2_Intervention_Listing'!$B$13:$B$212='N1.0_Intervention_Summary'!$C70,IF('N1.2_Intervention_Listing'!$F$13:$F$212='N1.0_Intervention_Summary'!$B70,'N1.2_Intervention_Listing'!P$13:P$212,0),0))</f>
        <v>0</v>
      </c>
      <c r="J70" s="224">
        <f t="array" ref="J70">SUM(IF('N1.2_Intervention_Listing'!$B$13:$B$212='N1.0_Intervention_Summary'!$C70,IF('N1.2_Intervention_Listing'!$F$13:$F$212='N1.0_Intervention_Summary'!$B70,'N1.2_Intervention_Listing'!Q$13:Q$212,0),0))</f>
        <v>0</v>
      </c>
      <c r="K70" s="224">
        <f t="array" ref="K70">SUM(IF('N1.2_Intervention_Listing'!$B$13:$B$212='N1.0_Intervention_Summary'!$C70,IF('N1.2_Intervention_Listing'!$F$13:$F$212='N1.0_Intervention_Summary'!$B70,'N1.2_Intervention_Listing'!R$13:R$212,0),0))</f>
        <v>0</v>
      </c>
      <c r="L70" s="224">
        <f t="array" ref="L70">SUM(IF('N1.2_Intervention_Listing'!$B$13:$B$212='N1.0_Intervention_Summary'!$C70,IF('N1.2_Intervention_Listing'!$F$13:$F$212='N1.0_Intervention_Summary'!$B70,'N1.2_Intervention_Listing'!S$13:S$212,0),0))</f>
        <v>1</v>
      </c>
      <c r="M70" s="228">
        <f t="shared" si="3"/>
        <v>0</v>
      </c>
      <c r="N70" s="228">
        <f t="shared" si="4"/>
        <v>1</v>
      </c>
    </row>
    <row r="71" spans="1:14">
      <c r="A71" s="223"/>
      <c r="B71" s="224" t="str">
        <f>'N1.1_Intervention_Definitions'!$A$22</f>
        <v>Replacement</v>
      </c>
      <c r="C71" s="224" t="str">
        <f t="shared" si="5"/>
        <v>No entry required</v>
      </c>
      <c r="D71" s="224" t="str">
        <f t="shared" si="5"/>
        <v>-</v>
      </c>
      <c r="E71" s="224">
        <f t="array" ref="E71">SUM(IF('N1.2_Intervention_Listing'!$B$13:$B$212='N1.0_Intervention_Summary'!$C71,IF('N1.2_Intervention_Listing'!$F$13:$F$212='N1.0_Intervention_Summary'!$B71,'N1.2_Intervention_Listing'!L$13:L$212,0),0))</f>
        <v>0</v>
      </c>
      <c r="F71" s="224">
        <f t="array" ref="F71">SUM(IF('N1.2_Intervention_Listing'!$B$13:$B$212='N1.0_Intervention_Summary'!$C71,IF('N1.2_Intervention_Listing'!$F$13:$F$212='N1.0_Intervention_Summary'!$B71,'N1.2_Intervention_Listing'!M$13:M$212,0),0))</f>
        <v>0</v>
      </c>
      <c r="G71" s="224">
        <f t="array" ref="G71">SUM(IF('N1.2_Intervention_Listing'!$B$13:$B$212='N1.0_Intervention_Summary'!$C71,IF('N1.2_Intervention_Listing'!$F$13:$F$212='N1.0_Intervention_Summary'!$B71,'N1.2_Intervention_Listing'!N$13:N$212,0),0))</f>
        <v>0</v>
      </c>
      <c r="H71" s="224">
        <f t="array" ref="H71">SUM(IF('N1.2_Intervention_Listing'!$B$13:$B$212='N1.0_Intervention_Summary'!$C71,IF('N1.2_Intervention_Listing'!$F$13:$F$212='N1.0_Intervention_Summary'!$B71,'N1.2_Intervention_Listing'!O$13:O$212,0),0))</f>
        <v>0</v>
      </c>
      <c r="I71" s="224">
        <f t="array" ref="I71">SUM(IF('N1.2_Intervention_Listing'!$B$13:$B$212='N1.0_Intervention_Summary'!$C71,IF('N1.2_Intervention_Listing'!$F$13:$F$212='N1.0_Intervention_Summary'!$B71,'N1.2_Intervention_Listing'!P$13:P$212,0),0))</f>
        <v>0</v>
      </c>
      <c r="J71" s="224">
        <f t="array" ref="J71">SUM(IF('N1.2_Intervention_Listing'!$B$13:$B$212='N1.0_Intervention_Summary'!$C71,IF('N1.2_Intervention_Listing'!$F$13:$F$212='N1.0_Intervention_Summary'!$B71,'N1.2_Intervention_Listing'!Q$13:Q$212,0),0))</f>
        <v>0</v>
      </c>
      <c r="K71" s="224">
        <f t="array" ref="K71">SUM(IF('N1.2_Intervention_Listing'!$B$13:$B$212='N1.0_Intervention_Summary'!$C71,IF('N1.2_Intervention_Listing'!$F$13:$F$212='N1.0_Intervention_Summary'!$B71,'N1.2_Intervention_Listing'!R$13:R$212,0),0))</f>
        <v>0</v>
      </c>
      <c r="L71" s="224">
        <f t="array" ref="L71">SUM(IF('N1.2_Intervention_Listing'!$B$13:$B$212='N1.0_Intervention_Summary'!$C71,IF('N1.2_Intervention_Listing'!$F$13:$F$212='N1.0_Intervention_Summary'!$B71,'N1.2_Intervention_Listing'!S$13:S$212,0),0))</f>
        <v>0</v>
      </c>
      <c r="M71" s="228">
        <f t="shared" si="3"/>
        <v>0</v>
      </c>
      <c r="N71" s="228">
        <f t="shared" si="4"/>
        <v>0</v>
      </c>
    </row>
    <row r="72" spans="1:14">
      <c r="A72" s="223"/>
      <c r="B72" s="224" t="str">
        <f>'N1.1_Intervention_Definitions'!$A$22</f>
        <v>Replacement</v>
      </c>
      <c r="C72" s="224" t="str">
        <f t="shared" si="5"/>
        <v>No entry required</v>
      </c>
      <c r="D72" s="224" t="str">
        <f t="shared" si="5"/>
        <v>-</v>
      </c>
      <c r="E72" s="224">
        <f t="array" ref="E72">SUM(IF('N1.2_Intervention_Listing'!$B$13:$B$212='N1.0_Intervention_Summary'!$C72,IF('N1.2_Intervention_Listing'!$F$13:$F$212='N1.0_Intervention_Summary'!$B72,'N1.2_Intervention_Listing'!L$13:L$212,0),0))</f>
        <v>0</v>
      </c>
      <c r="F72" s="224">
        <f t="array" ref="F72">SUM(IF('N1.2_Intervention_Listing'!$B$13:$B$212='N1.0_Intervention_Summary'!$C72,IF('N1.2_Intervention_Listing'!$F$13:$F$212='N1.0_Intervention_Summary'!$B72,'N1.2_Intervention_Listing'!M$13:M$212,0),0))</f>
        <v>0</v>
      </c>
      <c r="G72" s="224">
        <f t="array" ref="G72">SUM(IF('N1.2_Intervention_Listing'!$B$13:$B$212='N1.0_Intervention_Summary'!$C72,IF('N1.2_Intervention_Listing'!$F$13:$F$212='N1.0_Intervention_Summary'!$B72,'N1.2_Intervention_Listing'!N$13:N$212,0),0))</f>
        <v>0</v>
      </c>
      <c r="H72" s="224">
        <f t="array" ref="H72">SUM(IF('N1.2_Intervention_Listing'!$B$13:$B$212='N1.0_Intervention_Summary'!$C72,IF('N1.2_Intervention_Listing'!$F$13:$F$212='N1.0_Intervention_Summary'!$B72,'N1.2_Intervention_Listing'!O$13:O$212,0),0))</f>
        <v>0</v>
      </c>
      <c r="I72" s="224">
        <f t="array" ref="I72">SUM(IF('N1.2_Intervention_Listing'!$B$13:$B$212='N1.0_Intervention_Summary'!$C72,IF('N1.2_Intervention_Listing'!$F$13:$F$212='N1.0_Intervention_Summary'!$B72,'N1.2_Intervention_Listing'!P$13:P$212,0),0))</f>
        <v>0</v>
      </c>
      <c r="J72" s="224">
        <f t="array" ref="J72">SUM(IF('N1.2_Intervention_Listing'!$B$13:$B$212='N1.0_Intervention_Summary'!$C72,IF('N1.2_Intervention_Listing'!$F$13:$F$212='N1.0_Intervention_Summary'!$B72,'N1.2_Intervention_Listing'!Q$13:Q$212,0),0))</f>
        <v>0</v>
      </c>
      <c r="K72" s="224">
        <f t="array" ref="K72">SUM(IF('N1.2_Intervention_Listing'!$B$13:$B$212='N1.0_Intervention_Summary'!$C72,IF('N1.2_Intervention_Listing'!$F$13:$F$212='N1.0_Intervention_Summary'!$B72,'N1.2_Intervention_Listing'!R$13:R$212,0),0))</f>
        <v>0</v>
      </c>
      <c r="L72" s="224">
        <f t="array" ref="L72">SUM(IF('N1.2_Intervention_Listing'!$B$13:$B$212='N1.0_Intervention_Summary'!$C72,IF('N1.2_Intervention_Listing'!$F$13:$F$212='N1.0_Intervention_Summary'!$B72,'N1.2_Intervention_Listing'!S$13:S$212,0),0))</f>
        <v>0</v>
      </c>
      <c r="M72" s="228">
        <f t="shared" si="3"/>
        <v>0</v>
      </c>
      <c r="N72" s="228">
        <f t="shared" si="4"/>
        <v>0</v>
      </c>
    </row>
    <row r="73" spans="1:14">
      <c r="A73" s="223"/>
      <c r="B73" s="224" t="str">
        <f>'N1.1_Intervention_Definitions'!$A$22</f>
        <v>Replacement</v>
      </c>
      <c r="C73" s="224" t="str">
        <f t="shared" si="5"/>
        <v>No entry required</v>
      </c>
      <c r="D73" s="224" t="str">
        <f t="shared" si="5"/>
        <v>-</v>
      </c>
      <c r="E73" s="224">
        <f t="array" ref="E73">SUM(IF('N1.2_Intervention_Listing'!$B$13:$B$212='N1.0_Intervention_Summary'!$C73,IF('N1.2_Intervention_Listing'!$F$13:$F$212='N1.0_Intervention_Summary'!$B73,'N1.2_Intervention_Listing'!L$13:L$212,0),0))</f>
        <v>0</v>
      </c>
      <c r="F73" s="224">
        <f t="array" ref="F73">SUM(IF('N1.2_Intervention_Listing'!$B$13:$B$212='N1.0_Intervention_Summary'!$C73,IF('N1.2_Intervention_Listing'!$F$13:$F$212='N1.0_Intervention_Summary'!$B73,'N1.2_Intervention_Listing'!M$13:M$212,0),0))</f>
        <v>0</v>
      </c>
      <c r="G73" s="224">
        <f t="array" ref="G73">SUM(IF('N1.2_Intervention_Listing'!$B$13:$B$212='N1.0_Intervention_Summary'!$C73,IF('N1.2_Intervention_Listing'!$F$13:$F$212='N1.0_Intervention_Summary'!$B73,'N1.2_Intervention_Listing'!N$13:N$212,0),0))</f>
        <v>0</v>
      </c>
      <c r="H73" s="224">
        <f t="array" ref="H73">SUM(IF('N1.2_Intervention_Listing'!$B$13:$B$212='N1.0_Intervention_Summary'!$C73,IF('N1.2_Intervention_Listing'!$F$13:$F$212='N1.0_Intervention_Summary'!$B73,'N1.2_Intervention_Listing'!O$13:O$212,0),0))</f>
        <v>0</v>
      </c>
      <c r="I73" s="224">
        <f t="array" ref="I73">SUM(IF('N1.2_Intervention_Listing'!$B$13:$B$212='N1.0_Intervention_Summary'!$C73,IF('N1.2_Intervention_Listing'!$F$13:$F$212='N1.0_Intervention_Summary'!$B73,'N1.2_Intervention_Listing'!P$13:P$212,0),0))</f>
        <v>0</v>
      </c>
      <c r="J73" s="224">
        <f t="array" ref="J73">SUM(IF('N1.2_Intervention_Listing'!$B$13:$B$212='N1.0_Intervention_Summary'!$C73,IF('N1.2_Intervention_Listing'!$F$13:$F$212='N1.0_Intervention_Summary'!$B73,'N1.2_Intervention_Listing'!Q$13:Q$212,0),0))</f>
        <v>0</v>
      </c>
      <c r="K73" s="224">
        <f t="array" ref="K73">SUM(IF('N1.2_Intervention_Listing'!$B$13:$B$212='N1.0_Intervention_Summary'!$C73,IF('N1.2_Intervention_Listing'!$F$13:$F$212='N1.0_Intervention_Summary'!$B73,'N1.2_Intervention_Listing'!R$13:R$212,0),0))</f>
        <v>0</v>
      </c>
      <c r="L73" s="224">
        <f t="array" ref="L73">SUM(IF('N1.2_Intervention_Listing'!$B$13:$B$212='N1.0_Intervention_Summary'!$C73,IF('N1.2_Intervention_Listing'!$F$13:$F$212='N1.0_Intervention_Summary'!$B73,'N1.2_Intervention_Listing'!S$13:S$212,0),0))</f>
        <v>0</v>
      </c>
      <c r="M73" s="228">
        <f t="shared" si="3"/>
        <v>0</v>
      </c>
      <c r="N73" s="228">
        <f t="shared" si="4"/>
        <v>0</v>
      </c>
    </row>
    <row r="74" spans="1:14">
      <c r="A74" s="223"/>
      <c r="B74" s="224" t="str">
        <f>'N1.1_Intervention_Definitions'!$A$22</f>
        <v>Replacement</v>
      </c>
      <c r="C74" s="224" t="str">
        <f t="shared" si="5"/>
        <v>No entry required</v>
      </c>
      <c r="D74" s="224" t="str">
        <f t="shared" si="5"/>
        <v>-</v>
      </c>
      <c r="E74" s="224">
        <f t="array" ref="E74">SUM(IF('N1.2_Intervention_Listing'!$B$13:$B$212='N1.0_Intervention_Summary'!$C74,IF('N1.2_Intervention_Listing'!$F$13:$F$212='N1.0_Intervention_Summary'!$B74,'N1.2_Intervention_Listing'!L$13:L$212,0),0))</f>
        <v>0</v>
      </c>
      <c r="F74" s="224">
        <f t="array" ref="F74">SUM(IF('N1.2_Intervention_Listing'!$B$13:$B$212='N1.0_Intervention_Summary'!$C74,IF('N1.2_Intervention_Listing'!$F$13:$F$212='N1.0_Intervention_Summary'!$B74,'N1.2_Intervention_Listing'!M$13:M$212,0),0))</f>
        <v>0</v>
      </c>
      <c r="G74" s="224">
        <f t="array" ref="G74">SUM(IF('N1.2_Intervention_Listing'!$B$13:$B$212='N1.0_Intervention_Summary'!$C74,IF('N1.2_Intervention_Listing'!$F$13:$F$212='N1.0_Intervention_Summary'!$B74,'N1.2_Intervention_Listing'!N$13:N$212,0),0))</f>
        <v>0</v>
      </c>
      <c r="H74" s="224">
        <f t="array" ref="H74">SUM(IF('N1.2_Intervention_Listing'!$B$13:$B$212='N1.0_Intervention_Summary'!$C74,IF('N1.2_Intervention_Listing'!$F$13:$F$212='N1.0_Intervention_Summary'!$B74,'N1.2_Intervention_Listing'!O$13:O$212,0),0))</f>
        <v>0</v>
      </c>
      <c r="I74" s="224">
        <f t="array" ref="I74">SUM(IF('N1.2_Intervention_Listing'!$B$13:$B$212='N1.0_Intervention_Summary'!$C74,IF('N1.2_Intervention_Listing'!$F$13:$F$212='N1.0_Intervention_Summary'!$B74,'N1.2_Intervention_Listing'!P$13:P$212,0),0))</f>
        <v>0</v>
      </c>
      <c r="J74" s="224">
        <f t="array" ref="J74">SUM(IF('N1.2_Intervention_Listing'!$B$13:$B$212='N1.0_Intervention_Summary'!$C74,IF('N1.2_Intervention_Listing'!$F$13:$F$212='N1.0_Intervention_Summary'!$B74,'N1.2_Intervention_Listing'!Q$13:Q$212,0),0))</f>
        <v>0</v>
      </c>
      <c r="K74" s="224">
        <f t="array" ref="K74">SUM(IF('N1.2_Intervention_Listing'!$B$13:$B$212='N1.0_Intervention_Summary'!$C74,IF('N1.2_Intervention_Listing'!$F$13:$F$212='N1.0_Intervention_Summary'!$B74,'N1.2_Intervention_Listing'!R$13:R$212,0),0))</f>
        <v>0</v>
      </c>
      <c r="L74" s="224">
        <f t="array" ref="L74">SUM(IF('N1.2_Intervention_Listing'!$B$13:$B$212='N1.0_Intervention_Summary'!$C74,IF('N1.2_Intervention_Listing'!$F$13:$F$212='N1.0_Intervention_Summary'!$B74,'N1.2_Intervention_Listing'!S$13:S$212,0),0))</f>
        <v>0</v>
      </c>
      <c r="M74" s="228">
        <f t="shared" si="3"/>
        <v>0</v>
      </c>
      <c r="N74" s="228">
        <f t="shared" si="4"/>
        <v>0</v>
      </c>
    </row>
    <row r="75" spans="1:14">
      <c r="A75" s="223"/>
      <c r="B75" s="224" t="str">
        <f>'N1.1_Intervention_Definitions'!$A$22</f>
        <v>Replacement</v>
      </c>
      <c r="C75" s="224" t="str">
        <f t="shared" si="5"/>
        <v>No entry required</v>
      </c>
      <c r="D75" s="224" t="str">
        <f t="shared" si="5"/>
        <v>-</v>
      </c>
      <c r="E75" s="224">
        <f t="array" ref="E75">SUM(IF('N1.2_Intervention_Listing'!$B$13:$B$212='N1.0_Intervention_Summary'!$C75,IF('N1.2_Intervention_Listing'!$F$13:$F$212='N1.0_Intervention_Summary'!$B75,'N1.2_Intervention_Listing'!L$13:L$212,0),0))</f>
        <v>0</v>
      </c>
      <c r="F75" s="224">
        <f t="array" ref="F75">SUM(IF('N1.2_Intervention_Listing'!$B$13:$B$212='N1.0_Intervention_Summary'!$C75,IF('N1.2_Intervention_Listing'!$F$13:$F$212='N1.0_Intervention_Summary'!$B75,'N1.2_Intervention_Listing'!M$13:M$212,0),0))</f>
        <v>0</v>
      </c>
      <c r="G75" s="224">
        <f t="array" ref="G75">SUM(IF('N1.2_Intervention_Listing'!$B$13:$B$212='N1.0_Intervention_Summary'!$C75,IF('N1.2_Intervention_Listing'!$F$13:$F$212='N1.0_Intervention_Summary'!$B75,'N1.2_Intervention_Listing'!N$13:N$212,0),0))</f>
        <v>0</v>
      </c>
      <c r="H75" s="224">
        <f t="array" ref="H75">SUM(IF('N1.2_Intervention_Listing'!$B$13:$B$212='N1.0_Intervention_Summary'!$C75,IF('N1.2_Intervention_Listing'!$F$13:$F$212='N1.0_Intervention_Summary'!$B75,'N1.2_Intervention_Listing'!O$13:O$212,0),0))</f>
        <v>0</v>
      </c>
      <c r="I75" s="224">
        <f t="array" ref="I75">SUM(IF('N1.2_Intervention_Listing'!$B$13:$B$212='N1.0_Intervention_Summary'!$C75,IF('N1.2_Intervention_Listing'!$F$13:$F$212='N1.0_Intervention_Summary'!$B75,'N1.2_Intervention_Listing'!P$13:P$212,0),0))</f>
        <v>0</v>
      </c>
      <c r="J75" s="224">
        <f t="array" ref="J75">SUM(IF('N1.2_Intervention_Listing'!$B$13:$B$212='N1.0_Intervention_Summary'!$C75,IF('N1.2_Intervention_Listing'!$F$13:$F$212='N1.0_Intervention_Summary'!$B75,'N1.2_Intervention_Listing'!Q$13:Q$212,0),0))</f>
        <v>0</v>
      </c>
      <c r="K75" s="224">
        <f t="array" ref="K75">SUM(IF('N1.2_Intervention_Listing'!$B$13:$B$212='N1.0_Intervention_Summary'!$C75,IF('N1.2_Intervention_Listing'!$F$13:$F$212='N1.0_Intervention_Summary'!$B75,'N1.2_Intervention_Listing'!R$13:R$212,0),0))</f>
        <v>0</v>
      </c>
      <c r="L75" s="224">
        <f t="array" ref="L75">SUM(IF('N1.2_Intervention_Listing'!$B$13:$B$212='N1.0_Intervention_Summary'!$C75,IF('N1.2_Intervention_Listing'!$F$13:$F$212='N1.0_Intervention_Summary'!$B75,'N1.2_Intervention_Listing'!S$13:S$212,0),0))</f>
        <v>0</v>
      </c>
      <c r="M75" s="228">
        <f t="shared" si="3"/>
        <v>0</v>
      </c>
      <c r="N75" s="228">
        <f t="shared" si="4"/>
        <v>0</v>
      </c>
    </row>
    <row r="76" spans="1:14">
      <c r="A76" s="223"/>
      <c r="B76" s="224" t="str">
        <f>'N1.1_Intervention_Definitions'!$A$22</f>
        <v>Replacement</v>
      </c>
      <c r="C76" s="224" t="str">
        <f t="shared" si="5"/>
        <v>No entry required</v>
      </c>
      <c r="D76" s="224" t="str">
        <f t="shared" si="5"/>
        <v>-</v>
      </c>
      <c r="E76" s="224">
        <f t="array" ref="E76">SUM(IF('N1.2_Intervention_Listing'!$B$13:$B$212='N1.0_Intervention_Summary'!$C76,IF('N1.2_Intervention_Listing'!$F$13:$F$212='N1.0_Intervention_Summary'!$B76,'N1.2_Intervention_Listing'!L$13:L$212,0),0))</f>
        <v>0</v>
      </c>
      <c r="F76" s="224">
        <f t="array" ref="F76">SUM(IF('N1.2_Intervention_Listing'!$B$13:$B$212='N1.0_Intervention_Summary'!$C76,IF('N1.2_Intervention_Listing'!$F$13:$F$212='N1.0_Intervention_Summary'!$B76,'N1.2_Intervention_Listing'!M$13:M$212,0),0))</f>
        <v>0</v>
      </c>
      <c r="G76" s="224">
        <f t="array" ref="G76">SUM(IF('N1.2_Intervention_Listing'!$B$13:$B$212='N1.0_Intervention_Summary'!$C76,IF('N1.2_Intervention_Listing'!$F$13:$F$212='N1.0_Intervention_Summary'!$B76,'N1.2_Intervention_Listing'!N$13:N$212,0),0))</f>
        <v>0</v>
      </c>
      <c r="H76" s="224">
        <f t="array" ref="H76">SUM(IF('N1.2_Intervention_Listing'!$B$13:$B$212='N1.0_Intervention_Summary'!$C76,IF('N1.2_Intervention_Listing'!$F$13:$F$212='N1.0_Intervention_Summary'!$B76,'N1.2_Intervention_Listing'!O$13:O$212,0),0))</f>
        <v>0</v>
      </c>
      <c r="I76" s="224">
        <f t="array" ref="I76">SUM(IF('N1.2_Intervention_Listing'!$B$13:$B$212='N1.0_Intervention_Summary'!$C76,IF('N1.2_Intervention_Listing'!$F$13:$F$212='N1.0_Intervention_Summary'!$B76,'N1.2_Intervention_Listing'!P$13:P$212,0),0))</f>
        <v>0</v>
      </c>
      <c r="J76" s="224">
        <f t="array" ref="J76">SUM(IF('N1.2_Intervention_Listing'!$B$13:$B$212='N1.0_Intervention_Summary'!$C76,IF('N1.2_Intervention_Listing'!$F$13:$F$212='N1.0_Intervention_Summary'!$B76,'N1.2_Intervention_Listing'!Q$13:Q$212,0),0))</f>
        <v>0</v>
      </c>
      <c r="K76" s="224">
        <f t="array" ref="K76">SUM(IF('N1.2_Intervention_Listing'!$B$13:$B$212='N1.0_Intervention_Summary'!$C76,IF('N1.2_Intervention_Listing'!$F$13:$F$212='N1.0_Intervention_Summary'!$B76,'N1.2_Intervention_Listing'!R$13:R$212,0),0))</f>
        <v>0</v>
      </c>
      <c r="L76" s="224">
        <f t="array" ref="L76">SUM(IF('N1.2_Intervention_Listing'!$B$13:$B$212='N1.0_Intervention_Summary'!$C76,IF('N1.2_Intervention_Listing'!$F$13:$F$212='N1.0_Intervention_Summary'!$B76,'N1.2_Intervention_Listing'!S$13:S$212,0),0))</f>
        <v>0</v>
      </c>
      <c r="M76" s="228">
        <f t="shared" si="3"/>
        <v>0</v>
      </c>
      <c r="N76" s="228">
        <f t="shared" si="4"/>
        <v>0</v>
      </c>
    </row>
    <row r="77" spans="1:14">
      <c r="A77" s="223"/>
      <c r="B77" s="224" t="str">
        <f>'N1.1_Intervention_Definitions'!$A$22</f>
        <v>Replacement</v>
      </c>
      <c r="C77" s="224" t="str">
        <f t="shared" si="5"/>
        <v>No entry required</v>
      </c>
      <c r="D77" s="224" t="str">
        <f t="shared" si="5"/>
        <v>-</v>
      </c>
      <c r="E77" s="224">
        <f t="array" ref="E77">SUM(IF('N1.2_Intervention_Listing'!$B$13:$B$212='N1.0_Intervention_Summary'!$C77,IF('N1.2_Intervention_Listing'!$F$13:$F$212='N1.0_Intervention_Summary'!$B77,'N1.2_Intervention_Listing'!L$13:L$212,0),0))</f>
        <v>0</v>
      </c>
      <c r="F77" s="224">
        <f t="array" ref="F77">SUM(IF('N1.2_Intervention_Listing'!$B$13:$B$212='N1.0_Intervention_Summary'!$C77,IF('N1.2_Intervention_Listing'!$F$13:$F$212='N1.0_Intervention_Summary'!$B77,'N1.2_Intervention_Listing'!M$13:M$212,0),0))</f>
        <v>0</v>
      </c>
      <c r="G77" s="224">
        <f t="array" ref="G77">SUM(IF('N1.2_Intervention_Listing'!$B$13:$B$212='N1.0_Intervention_Summary'!$C77,IF('N1.2_Intervention_Listing'!$F$13:$F$212='N1.0_Intervention_Summary'!$B77,'N1.2_Intervention_Listing'!N$13:N$212,0),0))</f>
        <v>0</v>
      </c>
      <c r="H77" s="224">
        <f t="array" ref="H77">SUM(IF('N1.2_Intervention_Listing'!$B$13:$B$212='N1.0_Intervention_Summary'!$C77,IF('N1.2_Intervention_Listing'!$F$13:$F$212='N1.0_Intervention_Summary'!$B77,'N1.2_Intervention_Listing'!O$13:O$212,0),0))</f>
        <v>0</v>
      </c>
      <c r="I77" s="224">
        <f t="array" ref="I77">SUM(IF('N1.2_Intervention_Listing'!$B$13:$B$212='N1.0_Intervention_Summary'!$C77,IF('N1.2_Intervention_Listing'!$F$13:$F$212='N1.0_Intervention_Summary'!$B77,'N1.2_Intervention_Listing'!P$13:P$212,0),0))</f>
        <v>0</v>
      </c>
      <c r="J77" s="224">
        <f t="array" ref="J77">SUM(IF('N1.2_Intervention_Listing'!$B$13:$B$212='N1.0_Intervention_Summary'!$C77,IF('N1.2_Intervention_Listing'!$F$13:$F$212='N1.0_Intervention_Summary'!$B77,'N1.2_Intervention_Listing'!Q$13:Q$212,0),0))</f>
        <v>0</v>
      </c>
      <c r="K77" s="224">
        <f t="array" ref="K77">SUM(IF('N1.2_Intervention_Listing'!$B$13:$B$212='N1.0_Intervention_Summary'!$C77,IF('N1.2_Intervention_Listing'!$F$13:$F$212='N1.0_Intervention_Summary'!$B77,'N1.2_Intervention_Listing'!R$13:R$212,0),0))</f>
        <v>0</v>
      </c>
      <c r="L77" s="224">
        <f t="array" ref="L77">SUM(IF('N1.2_Intervention_Listing'!$B$13:$B$212='N1.0_Intervention_Summary'!$C77,IF('N1.2_Intervention_Listing'!$F$13:$F$212='N1.0_Intervention_Summary'!$B77,'N1.2_Intervention_Listing'!S$13:S$212,0),0))</f>
        <v>0</v>
      </c>
      <c r="M77" s="228">
        <f t="shared" si="3"/>
        <v>0</v>
      </c>
      <c r="N77" s="228">
        <f t="shared" si="4"/>
        <v>0</v>
      </c>
    </row>
    <row r="78" spans="1:14">
      <c r="A78" s="223"/>
      <c r="B78" s="224" t="str">
        <f>'N1.1_Intervention_Definitions'!$A$22</f>
        <v>Replacement</v>
      </c>
      <c r="C78" s="224" t="str">
        <f t="shared" si="5"/>
        <v>No entry required</v>
      </c>
      <c r="D78" s="224" t="str">
        <f t="shared" si="5"/>
        <v>-</v>
      </c>
      <c r="E78" s="224">
        <f t="array" ref="E78">SUM(IF('N1.2_Intervention_Listing'!$B$13:$B$212='N1.0_Intervention_Summary'!$C78,IF('N1.2_Intervention_Listing'!$F$13:$F$212='N1.0_Intervention_Summary'!$B78,'N1.2_Intervention_Listing'!L$13:L$212,0),0))</f>
        <v>0</v>
      </c>
      <c r="F78" s="224">
        <f t="array" ref="F78">SUM(IF('N1.2_Intervention_Listing'!$B$13:$B$212='N1.0_Intervention_Summary'!$C78,IF('N1.2_Intervention_Listing'!$F$13:$F$212='N1.0_Intervention_Summary'!$B78,'N1.2_Intervention_Listing'!M$13:M$212,0),0))</f>
        <v>0</v>
      </c>
      <c r="G78" s="224">
        <f t="array" ref="G78">SUM(IF('N1.2_Intervention_Listing'!$B$13:$B$212='N1.0_Intervention_Summary'!$C78,IF('N1.2_Intervention_Listing'!$F$13:$F$212='N1.0_Intervention_Summary'!$B78,'N1.2_Intervention_Listing'!N$13:N$212,0),0))</f>
        <v>0</v>
      </c>
      <c r="H78" s="224">
        <f t="array" ref="H78">SUM(IF('N1.2_Intervention_Listing'!$B$13:$B$212='N1.0_Intervention_Summary'!$C78,IF('N1.2_Intervention_Listing'!$F$13:$F$212='N1.0_Intervention_Summary'!$B78,'N1.2_Intervention_Listing'!O$13:O$212,0),0))</f>
        <v>0</v>
      </c>
      <c r="I78" s="224">
        <f t="array" ref="I78">SUM(IF('N1.2_Intervention_Listing'!$B$13:$B$212='N1.0_Intervention_Summary'!$C78,IF('N1.2_Intervention_Listing'!$F$13:$F$212='N1.0_Intervention_Summary'!$B78,'N1.2_Intervention_Listing'!P$13:P$212,0),0))</f>
        <v>0</v>
      </c>
      <c r="J78" s="224">
        <f t="array" ref="J78">SUM(IF('N1.2_Intervention_Listing'!$B$13:$B$212='N1.0_Intervention_Summary'!$C78,IF('N1.2_Intervention_Listing'!$F$13:$F$212='N1.0_Intervention_Summary'!$B78,'N1.2_Intervention_Listing'!Q$13:Q$212,0),0))</f>
        <v>0</v>
      </c>
      <c r="K78" s="224">
        <f t="array" ref="K78">SUM(IF('N1.2_Intervention_Listing'!$B$13:$B$212='N1.0_Intervention_Summary'!$C78,IF('N1.2_Intervention_Listing'!$F$13:$F$212='N1.0_Intervention_Summary'!$B78,'N1.2_Intervention_Listing'!R$13:R$212,0),0))</f>
        <v>0</v>
      </c>
      <c r="L78" s="224">
        <f t="array" ref="L78">SUM(IF('N1.2_Intervention_Listing'!$B$13:$B$212='N1.0_Intervention_Summary'!$C78,IF('N1.2_Intervention_Listing'!$F$13:$F$212='N1.0_Intervention_Summary'!$B78,'N1.2_Intervention_Listing'!S$13:S$212,0),0))</f>
        <v>0</v>
      </c>
      <c r="M78" s="228">
        <f t="shared" si="3"/>
        <v>0</v>
      </c>
      <c r="N78" s="228">
        <f t="shared" si="4"/>
        <v>0</v>
      </c>
    </row>
    <row r="79" spans="1:14">
      <c r="A79" s="223"/>
      <c r="B79" s="224" t="str">
        <f>'N1.1_Intervention_Definitions'!$A$22</f>
        <v>Replacement</v>
      </c>
      <c r="C79" s="224" t="str">
        <f t="shared" si="5"/>
        <v>No entry required</v>
      </c>
      <c r="D79" s="224" t="str">
        <f t="shared" si="5"/>
        <v>-</v>
      </c>
      <c r="E79" s="224">
        <f t="array" ref="E79">SUM(IF('N1.2_Intervention_Listing'!$B$13:$B$212='N1.0_Intervention_Summary'!$C79,IF('N1.2_Intervention_Listing'!$F$13:$F$212='N1.0_Intervention_Summary'!$B79,'N1.2_Intervention_Listing'!L$13:L$212,0),0))</f>
        <v>0</v>
      </c>
      <c r="F79" s="224">
        <f t="array" ref="F79">SUM(IF('N1.2_Intervention_Listing'!$B$13:$B$212='N1.0_Intervention_Summary'!$C79,IF('N1.2_Intervention_Listing'!$F$13:$F$212='N1.0_Intervention_Summary'!$B79,'N1.2_Intervention_Listing'!M$13:M$212,0),0))</f>
        <v>0</v>
      </c>
      <c r="G79" s="224">
        <f t="array" ref="G79">SUM(IF('N1.2_Intervention_Listing'!$B$13:$B$212='N1.0_Intervention_Summary'!$C79,IF('N1.2_Intervention_Listing'!$F$13:$F$212='N1.0_Intervention_Summary'!$B79,'N1.2_Intervention_Listing'!N$13:N$212,0),0))</f>
        <v>0</v>
      </c>
      <c r="H79" s="224">
        <f t="array" ref="H79">SUM(IF('N1.2_Intervention_Listing'!$B$13:$B$212='N1.0_Intervention_Summary'!$C79,IF('N1.2_Intervention_Listing'!$F$13:$F$212='N1.0_Intervention_Summary'!$B79,'N1.2_Intervention_Listing'!O$13:O$212,0),0))</f>
        <v>0</v>
      </c>
      <c r="I79" s="224">
        <f t="array" ref="I79">SUM(IF('N1.2_Intervention_Listing'!$B$13:$B$212='N1.0_Intervention_Summary'!$C79,IF('N1.2_Intervention_Listing'!$F$13:$F$212='N1.0_Intervention_Summary'!$B79,'N1.2_Intervention_Listing'!P$13:P$212,0),0))</f>
        <v>0</v>
      </c>
      <c r="J79" s="224">
        <f t="array" ref="J79">SUM(IF('N1.2_Intervention_Listing'!$B$13:$B$212='N1.0_Intervention_Summary'!$C79,IF('N1.2_Intervention_Listing'!$F$13:$F$212='N1.0_Intervention_Summary'!$B79,'N1.2_Intervention_Listing'!Q$13:Q$212,0),0))</f>
        <v>0</v>
      </c>
      <c r="K79" s="224">
        <f t="array" ref="K79">SUM(IF('N1.2_Intervention_Listing'!$B$13:$B$212='N1.0_Intervention_Summary'!$C79,IF('N1.2_Intervention_Listing'!$F$13:$F$212='N1.0_Intervention_Summary'!$B79,'N1.2_Intervention_Listing'!R$13:R$212,0),0))</f>
        <v>0</v>
      </c>
      <c r="L79" s="224">
        <f t="array" ref="L79">SUM(IF('N1.2_Intervention_Listing'!$B$13:$B$212='N1.0_Intervention_Summary'!$C79,IF('N1.2_Intervention_Listing'!$F$13:$F$212='N1.0_Intervention_Summary'!$B79,'N1.2_Intervention_Listing'!S$13:S$212,0),0))</f>
        <v>0</v>
      </c>
      <c r="M79" s="228">
        <f t="shared" si="3"/>
        <v>0</v>
      </c>
      <c r="N79" s="228">
        <f t="shared" si="4"/>
        <v>0</v>
      </c>
    </row>
    <row r="80" spans="1:14">
      <c r="A80" s="223"/>
      <c r="B80" s="224" t="str">
        <f>'N1.1_Intervention_Definitions'!$A$22</f>
        <v>Replacement</v>
      </c>
      <c r="C80" s="224" t="str">
        <f t="shared" si="5"/>
        <v>No entry required</v>
      </c>
      <c r="D80" s="224" t="str">
        <f t="shared" si="5"/>
        <v>-</v>
      </c>
      <c r="E80" s="224">
        <f t="array" ref="E80">SUM(IF('N1.2_Intervention_Listing'!$B$13:$B$212='N1.0_Intervention_Summary'!$C80,IF('N1.2_Intervention_Listing'!$F$13:$F$212='N1.0_Intervention_Summary'!$B80,'N1.2_Intervention_Listing'!L$13:L$212,0),0))</f>
        <v>0</v>
      </c>
      <c r="F80" s="224">
        <f t="array" ref="F80">SUM(IF('N1.2_Intervention_Listing'!$B$13:$B$212='N1.0_Intervention_Summary'!$C80,IF('N1.2_Intervention_Listing'!$F$13:$F$212='N1.0_Intervention_Summary'!$B80,'N1.2_Intervention_Listing'!M$13:M$212,0),0))</f>
        <v>0</v>
      </c>
      <c r="G80" s="224">
        <f t="array" ref="G80">SUM(IF('N1.2_Intervention_Listing'!$B$13:$B$212='N1.0_Intervention_Summary'!$C80,IF('N1.2_Intervention_Listing'!$F$13:$F$212='N1.0_Intervention_Summary'!$B80,'N1.2_Intervention_Listing'!N$13:N$212,0),0))</f>
        <v>0</v>
      </c>
      <c r="H80" s="224">
        <f t="array" ref="H80">SUM(IF('N1.2_Intervention_Listing'!$B$13:$B$212='N1.0_Intervention_Summary'!$C80,IF('N1.2_Intervention_Listing'!$F$13:$F$212='N1.0_Intervention_Summary'!$B80,'N1.2_Intervention_Listing'!O$13:O$212,0),0))</f>
        <v>0</v>
      </c>
      <c r="I80" s="224">
        <f t="array" ref="I80">SUM(IF('N1.2_Intervention_Listing'!$B$13:$B$212='N1.0_Intervention_Summary'!$C80,IF('N1.2_Intervention_Listing'!$F$13:$F$212='N1.0_Intervention_Summary'!$B80,'N1.2_Intervention_Listing'!P$13:P$212,0),0))</f>
        <v>0</v>
      </c>
      <c r="J80" s="224">
        <f t="array" ref="J80">SUM(IF('N1.2_Intervention_Listing'!$B$13:$B$212='N1.0_Intervention_Summary'!$C80,IF('N1.2_Intervention_Listing'!$F$13:$F$212='N1.0_Intervention_Summary'!$B80,'N1.2_Intervention_Listing'!Q$13:Q$212,0),0))</f>
        <v>0</v>
      </c>
      <c r="K80" s="224">
        <f t="array" ref="K80">SUM(IF('N1.2_Intervention_Listing'!$B$13:$B$212='N1.0_Intervention_Summary'!$C80,IF('N1.2_Intervention_Listing'!$F$13:$F$212='N1.0_Intervention_Summary'!$B80,'N1.2_Intervention_Listing'!R$13:R$212,0),0))</f>
        <v>0</v>
      </c>
      <c r="L80" s="224">
        <f t="array" ref="L80">SUM(IF('N1.2_Intervention_Listing'!$B$13:$B$212='N1.0_Intervention_Summary'!$C80,IF('N1.2_Intervention_Listing'!$F$13:$F$212='N1.0_Intervention_Summary'!$B80,'N1.2_Intervention_Listing'!S$13:S$212,0),0))</f>
        <v>0</v>
      </c>
      <c r="M80" s="228">
        <f t="shared" si="3"/>
        <v>0</v>
      </c>
      <c r="N80" s="228">
        <f t="shared" si="4"/>
        <v>0</v>
      </c>
    </row>
    <row r="81" spans="1:14">
      <c r="A81" s="223"/>
      <c r="B81" s="224" t="str">
        <f>'N1.1_Intervention_Definitions'!$A$22</f>
        <v>Replacement</v>
      </c>
      <c r="C81" s="224" t="str">
        <f t="shared" si="5"/>
        <v>No entry required</v>
      </c>
      <c r="D81" s="224" t="str">
        <f t="shared" si="5"/>
        <v>-</v>
      </c>
      <c r="E81" s="224">
        <f t="array" ref="E81">SUM(IF('N1.2_Intervention_Listing'!$B$13:$B$212='N1.0_Intervention_Summary'!$C81,IF('N1.2_Intervention_Listing'!$F$13:$F$212='N1.0_Intervention_Summary'!$B81,'N1.2_Intervention_Listing'!L$13:L$212,0),0))</f>
        <v>0</v>
      </c>
      <c r="F81" s="224">
        <f t="array" ref="F81">SUM(IF('N1.2_Intervention_Listing'!$B$13:$B$212='N1.0_Intervention_Summary'!$C81,IF('N1.2_Intervention_Listing'!$F$13:$F$212='N1.0_Intervention_Summary'!$B81,'N1.2_Intervention_Listing'!M$13:M$212,0),0))</f>
        <v>0</v>
      </c>
      <c r="G81" s="224">
        <f t="array" ref="G81">SUM(IF('N1.2_Intervention_Listing'!$B$13:$B$212='N1.0_Intervention_Summary'!$C81,IF('N1.2_Intervention_Listing'!$F$13:$F$212='N1.0_Intervention_Summary'!$B81,'N1.2_Intervention_Listing'!N$13:N$212,0),0))</f>
        <v>0</v>
      </c>
      <c r="H81" s="224">
        <f t="array" ref="H81">SUM(IF('N1.2_Intervention_Listing'!$B$13:$B$212='N1.0_Intervention_Summary'!$C81,IF('N1.2_Intervention_Listing'!$F$13:$F$212='N1.0_Intervention_Summary'!$B81,'N1.2_Intervention_Listing'!O$13:O$212,0),0))</f>
        <v>0</v>
      </c>
      <c r="I81" s="224">
        <f t="array" ref="I81">SUM(IF('N1.2_Intervention_Listing'!$B$13:$B$212='N1.0_Intervention_Summary'!$C81,IF('N1.2_Intervention_Listing'!$F$13:$F$212='N1.0_Intervention_Summary'!$B81,'N1.2_Intervention_Listing'!P$13:P$212,0),0))</f>
        <v>0</v>
      </c>
      <c r="J81" s="224">
        <f t="array" ref="J81">SUM(IF('N1.2_Intervention_Listing'!$B$13:$B$212='N1.0_Intervention_Summary'!$C81,IF('N1.2_Intervention_Listing'!$F$13:$F$212='N1.0_Intervention_Summary'!$B81,'N1.2_Intervention_Listing'!Q$13:Q$212,0),0))</f>
        <v>0</v>
      </c>
      <c r="K81" s="224">
        <f t="array" ref="K81">SUM(IF('N1.2_Intervention_Listing'!$B$13:$B$212='N1.0_Intervention_Summary'!$C81,IF('N1.2_Intervention_Listing'!$F$13:$F$212='N1.0_Intervention_Summary'!$B81,'N1.2_Intervention_Listing'!R$13:R$212,0),0))</f>
        <v>0</v>
      </c>
      <c r="L81" s="224">
        <f t="array" ref="L81">SUM(IF('N1.2_Intervention_Listing'!$B$13:$B$212='N1.0_Intervention_Summary'!$C81,IF('N1.2_Intervention_Listing'!$F$13:$F$212='N1.0_Intervention_Summary'!$B81,'N1.2_Intervention_Listing'!S$13:S$212,0),0))</f>
        <v>0</v>
      </c>
      <c r="M81" s="228">
        <f t="shared" si="3"/>
        <v>0</v>
      </c>
      <c r="N81" s="228">
        <f t="shared" si="4"/>
        <v>0</v>
      </c>
    </row>
    <row r="82" spans="1:14">
      <c r="A82" s="223"/>
      <c r="B82" s="224" t="str">
        <f>'N1.1_Intervention_Definitions'!$A$22</f>
        <v>Replacement</v>
      </c>
      <c r="C82" s="224" t="str">
        <f t="shared" si="5"/>
        <v>No entry required</v>
      </c>
      <c r="D82" s="224" t="str">
        <f t="shared" si="5"/>
        <v>-</v>
      </c>
      <c r="E82" s="224">
        <f t="array" ref="E82">SUM(IF('N1.2_Intervention_Listing'!$B$13:$B$212='N1.0_Intervention_Summary'!$C82,IF('N1.2_Intervention_Listing'!$F$13:$F$212='N1.0_Intervention_Summary'!$B82,'N1.2_Intervention_Listing'!L$13:L$212,0),0))</f>
        <v>0</v>
      </c>
      <c r="F82" s="224">
        <f t="array" ref="F82">SUM(IF('N1.2_Intervention_Listing'!$B$13:$B$212='N1.0_Intervention_Summary'!$C82,IF('N1.2_Intervention_Listing'!$F$13:$F$212='N1.0_Intervention_Summary'!$B82,'N1.2_Intervention_Listing'!M$13:M$212,0),0))</f>
        <v>0</v>
      </c>
      <c r="G82" s="224">
        <f t="array" ref="G82">SUM(IF('N1.2_Intervention_Listing'!$B$13:$B$212='N1.0_Intervention_Summary'!$C82,IF('N1.2_Intervention_Listing'!$F$13:$F$212='N1.0_Intervention_Summary'!$B82,'N1.2_Intervention_Listing'!N$13:N$212,0),0))</f>
        <v>0</v>
      </c>
      <c r="H82" s="224">
        <f t="array" ref="H82">SUM(IF('N1.2_Intervention_Listing'!$B$13:$B$212='N1.0_Intervention_Summary'!$C82,IF('N1.2_Intervention_Listing'!$F$13:$F$212='N1.0_Intervention_Summary'!$B82,'N1.2_Intervention_Listing'!O$13:O$212,0),0))</f>
        <v>0</v>
      </c>
      <c r="I82" s="224">
        <f t="array" ref="I82">SUM(IF('N1.2_Intervention_Listing'!$B$13:$B$212='N1.0_Intervention_Summary'!$C82,IF('N1.2_Intervention_Listing'!$F$13:$F$212='N1.0_Intervention_Summary'!$B82,'N1.2_Intervention_Listing'!P$13:P$212,0),0))</f>
        <v>0</v>
      </c>
      <c r="J82" s="224">
        <f t="array" ref="J82">SUM(IF('N1.2_Intervention_Listing'!$B$13:$B$212='N1.0_Intervention_Summary'!$C82,IF('N1.2_Intervention_Listing'!$F$13:$F$212='N1.0_Intervention_Summary'!$B82,'N1.2_Intervention_Listing'!Q$13:Q$212,0),0))</f>
        <v>0</v>
      </c>
      <c r="K82" s="224">
        <f t="array" ref="K82">SUM(IF('N1.2_Intervention_Listing'!$B$13:$B$212='N1.0_Intervention_Summary'!$C82,IF('N1.2_Intervention_Listing'!$F$13:$F$212='N1.0_Intervention_Summary'!$B82,'N1.2_Intervention_Listing'!R$13:R$212,0),0))</f>
        <v>0</v>
      </c>
      <c r="L82" s="224">
        <f t="array" ref="L82">SUM(IF('N1.2_Intervention_Listing'!$B$13:$B$212='N1.0_Intervention_Summary'!$C82,IF('N1.2_Intervention_Listing'!$F$13:$F$212='N1.0_Intervention_Summary'!$B82,'N1.2_Intervention_Listing'!S$13:S$212,0),0))</f>
        <v>0</v>
      </c>
      <c r="M82" s="228">
        <f t="shared" si="3"/>
        <v>0</v>
      </c>
      <c r="N82" s="228">
        <f t="shared" si="4"/>
        <v>0</v>
      </c>
    </row>
    <row r="83" spans="1:14">
      <c r="A83" s="223"/>
      <c r="B83" s="224" t="str">
        <f>'N1.1_Intervention_Definitions'!$A$22</f>
        <v>Replacement</v>
      </c>
      <c r="C83" s="224" t="str">
        <f t="shared" si="5"/>
        <v>No entry required</v>
      </c>
      <c r="D83" s="224" t="str">
        <f t="shared" si="5"/>
        <v>-</v>
      </c>
      <c r="E83" s="224">
        <f t="array" ref="E83">SUM(IF('N1.2_Intervention_Listing'!$B$13:$B$212='N1.0_Intervention_Summary'!$C83,IF('N1.2_Intervention_Listing'!$F$13:$F$212='N1.0_Intervention_Summary'!$B83,'N1.2_Intervention_Listing'!L$13:L$212,0),0))</f>
        <v>0</v>
      </c>
      <c r="F83" s="224">
        <f t="array" ref="F83">SUM(IF('N1.2_Intervention_Listing'!$B$13:$B$212='N1.0_Intervention_Summary'!$C83,IF('N1.2_Intervention_Listing'!$F$13:$F$212='N1.0_Intervention_Summary'!$B83,'N1.2_Intervention_Listing'!M$13:M$212,0),0))</f>
        <v>0</v>
      </c>
      <c r="G83" s="224">
        <f t="array" ref="G83">SUM(IF('N1.2_Intervention_Listing'!$B$13:$B$212='N1.0_Intervention_Summary'!$C83,IF('N1.2_Intervention_Listing'!$F$13:$F$212='N1.0_Intervention_Summary'!$B83,'N1.2_Intervention_Listing'!N$13:N$212,0),0))</f>
        <v>0</v>
      </c>
      <c r="H83" s="224">
        <f t="array" ref="H83">SUM(IF('N1.2_Intervention_Listing'!$B$13:$B$212='N1.0_Intervention_Summary'!$C83,IF('N1.2_Intervention_Listing'!$F$13:$F$212='N1.0_Intervention_Summary'!$B83,'N1.2_Intervention_Listing'!O$13:O$212,0),0))</f>
        <v>0</v>
      </c>
      <c r="I83" s="224">
        <f t="array" ref="I83">SUM(IF('N1.2_Intervention_Listing'!$B$13:$B$212='N1.0_Intervention_Summary'!$C83,IF('N1.2_Intervention_Listing'!$F$13:$F$212='N1.0_Intervention_Summary'!$B83,'N1.2_Intervention_Listing'!P$13:P$212,0),0))</f>
        <v>0</v>
      </c>
      <c r="J83" s="224">
        <f t="array" ref="J83">SUM(IF('N1.2_Intervention_Listing'!$B$13:$B$212='N1.0_Intervention_Summary'!$C83,IF('N1.2_Intervention_Listing'!$F$13:$F$212='N1.0_Intervention_Summary'!$B83,'N1.2_Intervention_Listing'!Q$13:Q$212,0),0))</f>
        <v>0</v>
      </c>
      <c r="K83" s="224">
        <f t="array" ref="K83">SUM(IF('N1.2_Intervention_Listing'!$B$13:$B$212='N1.0_Intervention_Summary'!$C83,IF('N1.2_Intervention_Listing'!$F$13:$F$212='N1.0_Intervention_Summary'!$B83,'N1.2_Intervention_Listing'!R$13:R$212,0),0))</f>
        <v>0</v>
      </c>
      <c r="L83" s="224">
        <f t="array" ref="L83">SUM(IF('N1.2_Intervention_Listing'!$B$13:$B$212='N1.0_Intervention_Summary'!$C83,IF('N1.2_Intervention_Listing'!$F$13:$F$212='N1.0_Intervention_Summary'!$B83,'N1.2_Intervention_Listing'!S$13:S$212,0),0))</f>
        <v>0</v>
      </c>
      <c r="M83" s="228">
        <f t="shared" si="3"/>
        <v>0</v>
      </c>
      <c r="N83" s="228">
        <f t="shared" si="4"/>
        <v>0</v>
      </c>
    </row>
    <row r="84" spans="1:14">
      <c r="A84" s="223"/>
      <c r="B84" s="224" t="str">
        <f>'N1.1_Intervention_Definitions'!$A$22</f>
        <v>Replacement</v>
      </c>
      <c r="C84" s="224" t="str">
        <f t="shared" si="5"/>
        <v>No entry required</v>
      </c>
      <c r="D84" s="224" t="str">
        <f t="shared" si="5"/>
        <v>-</v>
      </c>
      <c r="E84" s="224">
        <f t="array" ref="E84">SUM(IF('N1.2_Intervention_Listing'!$B$13:$B$212='N1.0_Intervention_Summary'!$C84,IF('N1.2_Intervention_Listing'!$F$13:$F$212='N1.0_Intervention_Summary'!$B84,'N1.2_Intervention_Listing'!L$13:L$212,0),0))</f>
        <v>0</v>
      </c>
      <c r="F84" s="224">
        <f t="array" ref="F84">SUM(IF('N1.2_Intervention_Listing'!$B$13:$B$212='N1.0_Intervention_Summary'!$C84,IF('N1.2_Intervention_Listing'!$F$13:$F$212='N1.0_Intervention_Summary'!$B84,'N1.2_Intervention_Listing'!M$13:M$212,0),0))</f>
        <v>0</v>
      </c>
      <c r="G84" s="224">
        <f t="array" ref="G84">SUM(IF('N1.2_Intervention_Listing'!$B$13:$B$212='N1.0_Intervention_Summary'!$C84,IF('N1.2_Intervention_Listing'!$F$13:$F$212='N1.0_Intervention_Summary'!$B84,'N1.2_Intervention_Listing'!N$13:N$212,0),0))</f>
        <v>0</v>
      </c>
      <c r="H84" s="224">
        <f t="array" ref="H84">SUM(IF('N1.2_Intervention_Listing'!$B$13:$B$212='N1.0_Intervention_Summary'!$C84,IF('N1.2_Intervention_Listing'!$F$13:$F$212='N1.0_Intervention_Summary'!$B84,'N1.2_Intervention_Listing'!O$13:O$212,0),0))</f>
        <v>0</v>
      </c>
      <c r="I84" s="224">
        <f t="array" ref="I84">SUM(IF('N1.2_Intervention_Listing'!$B$13:$B$212='N1.0_Intervention_Summary'!$C84,IF('N1.2_Intervention_Listing'!$F$13:$F$212='N1.0_Intervention_Summary'!$B84,'N1.2_Intervention_Listing'!P$13:P$212,0),0))</f>
        <v>0</v>
      </c>
      <c r="J84" s="224">
        <f t="array" ref="J84">SUM(IF('N1.2_Intervention_Listing'!$B$13:$B$212='N1.0_Intervention_Summary'!$C84,IF('N1.2_Intervention_Listing'!$F$13:$F$212='N1.0_Intervention_Summary'!$B84,'N1.2_Intervention_Listing'!Q$13:Q$212,0),0))</f>
        <v>0</v>
      </c>
      <c r="K84" s="224">
        <f t="array" ref="K84">SUM(IF('N1.2_Intervention_Listing'!$B$13:$B$212='N1.0_Intervention_Summary'!$C84,IF('N1.2_Intervention_Listing'!$F$13:$F$212='N1.0_Intervention_Summary'!$B84,'N1.2_Intervention_Listing'!R$13:R$212,0),0))</f>
        <v>0</v>
      </c>
      <c r="L84" s="224">
        <f t="array" ref="L84">SUM(IF('N1.2_Intervention_Listing'!$B$13:$B$212='N1.0_Intervention_Summary'!$C84,IF('N1.2_Intervention_Listing'!$F$13:$F$212='N1.0_Intervention_Summary'!$B84,'N1.2_Intervention_Listing'!S$13:S$212,0),0))</f>
        <v>0</v>
      </c>
      <c r="M84" s="228">
        <f t="shared" si="3"/>
        <v>0</v>
      </c>
      <c r="N84" s="228">
        <f t="shared" si="4"/>
        <v>0</v>
      </c>
    </row>
    <row r="85" spans="1:14">
      <c r="A85" s="223"/>
      <c r="B85" s="224" t="str">
        <f>'N1.1_Intervention_Definitions'!$A$22</f>
        <v>Replacement</v>
      </c>
      <c r="C85" s="224" t="str">
        <f t="shared" si="5"/>
        <v>No entry required</v>
      </c>
      <c r="D85" s="224" t="str">
        <f t="shared" si="5"/>
        <v>-</v>
      </c>
      <c r="E85" s="224">
        <f t="array" ref="E85">SUM(IF('N1.2_Intervention_Listing'!$B$13:$B$212='N1.0_Intervention_Summary'!$C85,IF('N1.2_Intervention_Listing'!$F$13:$F$212='N1.0_Intervention_Summary'!$B85,'N1.2_Intervention_Listing'!L$13:L$212,0),0))</f>
        <v>0</v>
      </c>
      <c r="F85" s="224">
        <f t="array" ref="F85">SUM(IF('N1.2_Intervention_Listing'!$B$13:$B$212='N1.0_Intervention_Summary'!$C85,IF('N1.2_Intervention_Listing'!$F$13:$F$212='N1.0_Intervention_Summary'!$B85,'N1.2_Intervention_Listing'!M$13:M$212,0),0))</f>
        <v>0</v>
      </c>
      <c r="G85" s="224">
        <f t="array" ref="G85">SUM(IF('N1.2_Intervention_Listing'!$B$13:$B$212='N1.0_Intervention_Summary'!$C85,IF('N1.2_Intervention_Listing'!$F$13:$F$212='N1.0_Intervention_Summary'!$B85,'N1.2_Intervention_Listing'!N$13:N$212,0),0))</f>
        <v>0</v>
      </c>
      <c r="H85" s="224">
        <f t="array" ref="H85">SUM(IF('N1.2_Intervention_Listing'!$B$13:$B$212='N1.0_Intervention_Summary'!$C85,IF('N1.2_Intervention_Listing'!$F$13:$F$212='N1.0_Intervention_Summary'!$B85,'N1.2_Intervention_Listing'!O$13:O$212,0),0))</f>
        <v>0</v>
      </c>
      <c r="I85" s="224">
        <f t="array" ref="I85">SUM(IF('N1.2_Intervention_Listing'!$B$13:$B$212='N1.0_Intervention_Summary'!$C85,IF('N1.2_Intervention_Listing'!$F$13:$F$212='N1.0_Intervention_Summary'!$B85,'N1.2_Intervention_Listing'!P$13:P$212,0),0))</f>
        <v>0</v>
      </c>
      <c r="J85" s="224">
        <f t="array" ref="J85">SUM(IF('N1.2_Intervention_Listing'!$B$13:$B$212='N1.0_Intervention_Summary'!$C85,IF('N1.2_Intervention_Listing'!$F$13:$F$212='N1.0_Intervention_Summary'!$B85,'N1.2_Intervention_Listing'!Q$13:Q$212,0),0))</f>
        <v>0</v>
      </c>
      <c r="K85" s="224">
        <f t="array" ref="K85">SUM(IF('N1.2_Intervention_Listing'!$B$13:$B$212='N1.0_Intervention_Summary'!$C85,IF('N1.2_Intervention_Listing'!$F$13:$F$212='N1.0_Intervention_Summary'!$B85,'N1.2_Intervention_Listing'!R$13:R$212,0),0))</f>
        <v>0</v>
      </c>
      <c r="L85" s="224">
        <f t="array" ref="L85">SUM(IF('N1.2_Intervention_Listing'!$B$13:$B$212='N1.0_Intervention_Summary'!$C85,IF('N1.2_Intervention_Listing'!$F$13:$F$212='N1.0_Intervention_Summary'!$B85,'N1.2_Intervention_Listing'!S$13:S$212,0),0))</f>
        <v>0</v>
      </c>
      <c r="M85" s="228">
        <f t="shared" si="3"/>
        <v>0</v>
      </c>
      <c r="N85" s="228">
        <f t="shared" si="4"/>
        <v>0</v>
      </c>
    </row>
    <row r="86" spans="1:14">
      <c r="A86" s="223"/>
      <c r="B86" s="224" t="str">
        <f>'N1.1_Intervention_Definitions'!$A$22</f>
        <v>Replacement</v>
      </c>
      <c r="C86" s="224" t="str">
        <f t="shared" si="5"/>
        <v>No entry required</v>
      </c>
      <c r="D86" s="224" t="str">
        <f t="shared" si="5"/>
        <v>-</v>
      </c>
      <c r="E86" s="224">
        <f t="array" ref="E86">SUM(IF('N1.2_Intervention_Listing'!$B$13:$B$212='N1.0_Intervention_Summary'!$C86,IF('N1.2_Intervention_Listing'!$F$13:$F$212='N1.0_Intervention_Summary'!$B86,'N1.2_Intervention_Listing'!L$13:L$212,0),0))</f>
        <v>0</v>
      </c>
      <c r="F86" s="224">
        <f t="array" ref="F86">SUM(IF('N1.2_Intervention_Listing'!$B$13:$B$212='N1.0_Intervention_Summary'!$C86,IF('N1.2_Intervention_Listing'!$F$13:$F$212='N1.0_Intervention_Summary'!$B86,'N1.2_Intervention_Listing'!M$13:M$212,0),0))</f>
        <v>0</v>
      </c>
      <c r="G86" s="224">
        <f t="array" ref="G86">SUM(IF('N1.2_Intervention_Listing'!$B$13:$B$212='N1.0_Intervention_Summary'!$C86,IF('N1.2_Intervention_Listing'!$F$13:$F$212='N1.0_Intervention_Summary'!$B86,'N1.2_Intervention_Listing'!N$13:N$212,0),0))</f>
        <v>0</v>
      </c>
      <c r="H86" s="224">
        <f t="array" ref="H86">SUM(IF('N1.2_Intervention_Listing'!$B$13:$B$212='N1.0_Intervention_Summary'!$C86,IF('N1.2_Intervention_Listing'!$F$13:$F$212='N1.0_Intervention_Summary'!$B86,'N1.2_Intervention_Listing'!O$13:O$212,0),0))</f>
        <v>0</v>
      </c>
      <c r="I86" s="224">
        <f t="array" ref="I86">SUM(IF('N1.2_Intervention_Listing'!$B$13:$B$212='N1.0_Intervention_Summary'!$C86,IF('N1.2_Intervention_Listing'!$F$13:$F$212='N1.0_Intervention_Summary'!$B86,'N1.2_Intervention_Listing'!P$13:P$212,0),0))</f>
        <v>0</v>
      </c>
      <c r="J86" s="224">
        <f t="array" ref="J86">SUM(IF('N1.2_Intervention_Listing'!$B$13:$B$212='N1.0_Intervention_Summary'!$C86,IF('N1.2_Intervention_Listing'!$F$13:$F$212='N1.0_Intervention_Summary'!$B86,'N1.2_Intervention_Listing'!Q$13:Q$212,0),0))</f>
        <v>0</v>
      </c>
      <c r="K86" s="224">
        <f t="array" ref="K86">SUM(IF('N1.2_Intervention_Listing'!$B$13:$B$212='N1.0_Intervention_Summary'!$C86,IF('N1.2_Intervention_Listing'!$F$13:$F$212='N1.0_Intervention_Summary'!$B86,'N1.2_Intervention_Listing'!R$13:R$212,0),0))</f>
        <v>0</v>
      </c>
      <c r="L86" s="224">
        <f t="array" ref="L86">SUM(IF('N1.2_Intervention_Listing'!$B$13:$B$212='N1.0_Intervention_Summary'!$C86,IF('N1.2_Intervention_Listing'!$F$13:$F$212='N1.0_Intervention_Summary'!$B86,'N1.2_Intervention_Listing'!S$13:S$212,0),0))</f>
        <v>0</v>
      </c>
      <c r="M86" s="228">
        <f t="shared" si="3"/>
        <v>0</v>
      </c>
      <c r="N86" s="228">
        <f t="shared" si="4"/>
        <v>0</v>
      </c>
    </row>
    <row r="87" spans="1:14">
      <c r="A87" s="223"/>
      <c r="B87" s="224" t="str">
        <f>'N1.1_Intervention_Definitions'!$A$30</f>
        <v>Refurbishment</v>
      </c>
      <c r="C87" s="224" t="str">
        <f t="shared" si="5"/>
        <v>132kV Circuit Breaker</v>
      </c>
      <c r="D87" s="224" t="str">
        <f t="shared" si="5"/>
        <v>#</v>
      </c>
      <c r="E87" s="224">
        <f t="array" ref="E87">SUM(IF('N1.2_Intervention_Listing'!$B$13:$B$212='N1.0_Intervention_Summary'!$C87,IF('N1.2_Intervention_Listing'!$F$13:$F$212='N1.0_Intervention_Summary'!$B87,'N1.2_Intervention_Listing'!L$13:L$212,0),0))</f>
        <v>0</v>
      </c>
      <c r="F87" s="224">
        <f t="array" ref="F87">SUM(IF('N1.2_Intervention_Listing'!$B$13:$B$212='N1.0_Intervention_Summary'!$C87,IF('N1.2_Intervention_Listing'!$F$13:$F$212='N1.0_Intervention_Summary'!$B87,'N1.2_Intervention_Listing'!M$13:M$212,0),0))</f>
        <v>0</v>
      </c>
      <c r="G87" s="224">
        <f t="array" ref="G87">SUM(IF('N1.2_Intervention_Listing'!$B$13:$B$212='N1.0_Intervention_Summary'!$C87,IF('N1.2_Intervention_Listing'!$F$13:$F$212='N1.0_Intervention_Summary'!$B87,'N1.2_Intervention_Listing'!N$13:N$212,0),0))</f>
        <v>0</v>
      </c>
      <c r="H87" s="224">
        <f t="array" ref="H87">SUM(IF('N1.2_Intervention_Listing'!$B$13:$B$212='N1.0_Intervention_Summary'!$C87,IF('N1.2_Intervention_Listing'!$F$13:$F$212='N1.0_Intervention_Summary'!$B87,'N1.2_Intervention_Listing'!O$13:O$212,0),0))</f>
        <v>0</v>
      </c>
      <c r="I87" s="224">
        <f t="array" ref="I87">SUM(IF('N1.2_Intervention_Listing'!$B$13:$B$212='N1.0_Intervention_Summary'!$C87,IF('N1.2_Intervention_Listing'!$F$13:$F$212='N1.0_Intervention_Summary'!$B87,'N1.2_Intervention_Listing'!P$13:P$212,0),0))</f>
        <v>0</v>
      </c>
      <c r="J87" s="224">
        <f t="array" ref="J87">SUM(IF('N1.2_Intervention_Listing'!$B$13:$B$212='N1.0_Intervention_Summary'!$C87,IF('N1.2_Intervention_Listing'!$F$13:$F$212='N1.0_Intervention_Summary'!$B87,'N1.2_Intervention_Listing'!Q$13:Q$212,0),0))</f>
        <v>0</v>
      </c>
      <c r="K87" s="224">
        <f t="array" ref="K87">SUM(IF('N1.2_Intervention_Listing'!$B$13:$B$212='N1.0_Intervention_Summary'!$C87,IF('N1.2_Intervention_Listing'!$F$13:$F$212='N1.0_Intervention_Summary'!$B87,'N1.2_Intervention_Listing'!R$13:R$212,0),0))</f>
        <v>0</v>
      </c>
      <c r="L87" s="224">
        <f t="array" ref="L87">SUM(IF('N1.2_Intervention_Listing'!$B$13:$B$212='N1.0_Intervention_Summary'!$C87,IF('N1.2_Intervention_Listing'!$F$13:$F$212='N1.0_Intervention_Summary'!$B87,'N1.2_Intervention_Listing'!S$13:S$212,0),0))</f>
        <v>0</v>
      </c>
      <c r="M87" s="228">
        <f t="shared" si="3"/>
        <v>0</v>
      </c>
      <c r="N87" s="228">
        <f t="shared" si="4"/>
        <v>0</v>
      </c>
    </row>
    <row r="88" spans="1:14">
      <c r="A88" s="223"/>
      <c r="B88" s="224" t="str">
        <f>'N1.1_Intervention_Definitions'!$A$30</f>
        <v>Refurbishment</v>
      </c>
      <c r="C88" s="224" t="str">
        <f t="shared" si="5"/>
        <v>132kV Transformer</v>
      </c>
      <c r="D88" s="224" t="str">
        <f t="shared" si="5"/>
        <v>#</v>
      </c>
      <c r="E88" s="224">
        <f t="array" ref="E88">SUM(IF('N1.2_Intervention_Listing'!$B$13:$B$212='N1.0_Intervention_Summary'!$C88,IF('N1.2_Intervention_Listing'!$F$13:$F$212='N1.0_Intervention_Summary'!$B88,'N1.2_Intervention_Listing'!L$13:L$212,0),0))</f>
        <v>0</v>
      </c>
      <c r="F88" s="224">
        <f t="array" ref="F88">SUM(IF('N1.2_Intervention_Listing'!$B$13:$B$212='N1.0_Intervention_Summary'!$C88,IF('N1.2_Intervention_Listing'!$F$13:$F$212='N1.0_Intervention_Summary'!$B88,'N1.2_Intervention_Listing'!M$13:M$212,0),0))</f>
        <v>0</v>
      </c>
      <c r="G88" s="224">
        <f t="array" ref="G88">SUM(IF('N1.2_Intervention_Listing'!$B$13:$B$212='N1.0_Intervention_Summary'!$C88,IF('N1.2_Intervention_Listing'!$F$13:$F$212='N1.0_Intervention_Summary'!$B88,'N1.2_Intervention_Listing'!N$13:N$212,0),0))</f>
        <v>0</v>
      </c>
      <c r="H88" s="224">
        <f t="array" ref="H88">SUM(IF('N1.2_Intervention_Listing'!$B$13:$B$212='N1.0_Intervention_Summary'!$C88,IF('N1.2_Intervention_Listing'!$F$13:$F$212='N1.0_Intervention_Summary'!$B88,'N1.2_Intervention_Listing'!O$13:O$212,0),0))</f>
        <v>0</v>
      </c>
      <c r="I88" s="224">
        <f t="array" ref="I88">SUM(IF('N1.2_Intervention_Listing'!$B$13:$B$212='N1.0_Intervention_Summary'!$C88,IF('N1.2_Intervention_Listing'!$F$13:$F$212='N1.0_Intervention_Summary'!$B88,'N1.2_Intervention_Listing'!P$13:P$212,0),0))</f>
        <v>1</v>
      </c>
      <c r="J88" s="224">
        <f t="array" ref="J88">SUM(IF('N1.2_Intervention_Listing'!$B$13:$B$212='N1.0_Intervention_Summary'!$C88,IF('N1.2_Intervention_Listing'!$F$13:$F$212='N1.0_Intervention_Summary'!$B88,'N1.2_Intervention_Listing'!Q$13:Q$212,0),0))</f>
        <v>2</v>
      </c>
      <c r="K88" s="224">
        <f t="array" ref="K88">SUM(IF('N1.2_Intervention_Listing'!$B$13:$B$212='N1.0_Intervention_Summary'!$C88,IF('N1.2_Intervention_Listing'!$F$13:$F$212='N1.0_Intervention_Summary'!$B88,'N1.2_Intervention_Listing'!R$13:R$212,0),0))</f>
        <v>1</v>
      </c>
      <c r="L88" s="224">
        <f t="array" ref="L88">SUM(IF('N1.2_Intervention_Listing'!$B$13:$B$212='N1.0_Intervention_Summary'!$C88,IF('N1.2_Intervention_Listing'!$F$13:$F$212='N1.0_Intervention_Summary'!$B88,'N1.2_Intervention_Listing'!S$13:S$212,0),0))</f>
        <v>2</v>
      </c>
      <c r="M88" s="228">
        <f t="shared" si="3"/>
        <v>0</v>
      </c>
      <c r="N88" s="228">
        <f t="shared" si="4"/>
        <v>6</v>
      </c>
    </row>
    <row r="89" spans="1:14">
      <c r="A89" s="223"/>
      <c r="B89" s="224" t="str">
        <f>'N1.1_Intervention_Definitions'!$A$30</f>
        <v>Refurbishment</v>
      </c>
      <c r="C89" s="224" t="str">
        <f t="shared" si="5"/>
        <v>132kV Reactor</v>
      </c>
      <c r="D89" s="224" t="str">
        <f t="shared" si="5"/>
        <v>#</v>
      </c>
      <c r="E89" s="224">
        <f t="array" ref="E89">SUM(IF('N1.2_Intervention_Listing'!$B$13:$B$212='N1.0_Intervention_Summary'!$C89,IF('N1.2_Intervention_Listing'!$F$13:$F$212='N1.0_Intervention_Summary'!$B89,'N1.2_Intervention_Listing'!L$13:L$212,0),0))</f>
        <v>0</v>
      </c>
      <c r="F89" s="224">
        <f t="array" ref="F89">SUM(IF('N1.2_Intervention_Listing'!$B$13:$B$212='N1.0_Intervention_Summary'!$C89,IF('N1.2_Intervention_Listing'!$F$13:$F$212='N1.0_Intervention_Summary'!$B89,'N1.2_Intervention_Listing'!M$13:M$212,0),0))</f>
        <v>0</v>
      </c>
      <c r="G89" s="224">
        <f t="array" ref="G89">SUM(IF('N1.2_Intervention_Listing'!$B$13:$B$212='N1.0_Intervention_Summary'!$C89,IF('N1.2_Intervention_Listing'!$F$13:$F$212='N1.0_Intervention_Summary'!$B89,'N1.2_Intervention_Listing'!N$13:N$212,0),0))</f>
        <v>0</v>
      </c>
      <c r="H89" s="224">
        <f t="array" ref="H89">SUM(IF('N1.2_Intervention_Listing'!$B$13:$B$212='N1.0_Intervention_Summary'!$C89,IF('N1.2_Intervention_Listing'!$F$13:$F$212='N1.0_Intervention_Summary'!$B89,'N1.2_Intervention_Listing'!O$13:O$212,0),0))</f>
        <v>0</v>
      </c>
      <c r="I89" s="224">
        <f t="array" ref="I89">SUM(IF('N1.2_Intervention_Listing'!$B$13:$B$212='N1.0_Intervention_Summary'!$C89,IF('N1.2_Intervention_Listing'!$F$13:$F$212='N1.0_Intervention_Summary'!$B89,'N1.2_Intervention_Listing'!P$13:P$212,0),0))</f>
        <v>0</v>
      </c>
      <c r="J89" s="224">
        <f t="array" ref="J89">SUM(IF('N1.2_Intervention_Listing'!$B$13:$B$212='N1.0_Intervention_Summary'!$C89,IF('N1.2_Intervention_Listing'!$F$13:$F$212='N1.0_Intervention_Summary'!$B89,'N1.2_Intervention_Listing'!Q$13:Q$212,0),0))</f>
        <v>0</v>
      </c>
      <c r="K89" s="224">
        <f t="array" ref="K89">SUM(IF('N1.2_Intervention_Listing'!$B$13:$B$212='N1.0_Intervention_Summary'!$C89,IF('N1.2_Intervention_Listing'!$F$13:$F$212='N1.0_Intervention_Summary'!$B89,'N1.2_Intervention_Listing'!R$13:R$212,0),0))</f>
        <v>0</v>
      </c>
      <c r="L89" s="224">
        <f t="array" ref="L89">SUM(IF('N1.2_Intervention_Listing'!$B$13:$B$212='N1.0_Intervention_Summary'!$C89,IF('N1.2_Intervention_Listing'!$F$13:$F$212='N1.0_Intervention_Summary'!$B89,'N1.2_Intervention_Listing'!S$13:S$212,0),0))</f>
        <v>0</v>
      </c>
      <c r="M89" s="228">
        <f t="shared" si="3"/>
        <v>0</v>
      </c>
      <c r="N89" s="228">
        <f t="shared" si="4"/>
        <v>0</v>
      </c>
    </row>
    <row r="90" spans="1:14">
      <c r="A90" s="223"/>
      <c r="B90" s="224" t="str">
        <f>'N1.1_Intervention_Definitions'!$A$30</f>
        <v>Refurbishment</v>
      </c>
      <c r="C90" s="224" t="str">
        <f t="shared" ref="C90:D109" si="6">C53</f>
        <v>132kV Underground Cable</v>
      </c>
      <c r="D90" s="224" t="str">
        <f t="shared" si="6"/>
        <v>km</v>
      </c>
      <c r="E90" s="224">
        <f t="array" ref="E90">SUM(IF('N1.2_Intervention_Listing'!$B$13:$B$212='N1.0_Intervention_Summary'!$C90,IF('N1.2_Intervention_Listing'!$F$13:$F$212='N1.0_Intervention_Summary'!$B90,'N1.2_Intervention_Listing'!L$13:L$212,0),0))</f>
        <v>0</v>
      </c>
      <c r="F90" s="224">
        <f t="array" ref="F90">SUM(IF('N1.2_Intervention_Listing'!$B$13:$B$212='N1.0_Intervention_Summary'!$C90,IF('N1.2_Intervention_Listing'!$F$13:$F$212='N1.0_Intervention_Summary'!$B90,'N1.2_Intervention_Listing'!M$13:M$212,0),0))</f>
        <v>0</v>
      </c>
      <c r="G90" s="224">
        <f t="array" ref="G90">SUM(IF('N1.2_Intervention_Listing'!$B$13:$B$212='N1.0_Intervention_Summary'!$C90,IF('N1.2_Intervention_Listing'!$F$13:$F$212='N1.0_Intervention_Summary'!$B90,'N1.2_Intervention_Listing'!N$13:N$212,0),0))</f>
        <v>0</v>
      </c>
      <c r="H90" s="224">
        <f t="array" ref="H90">SUM(IF('N1.2_Intervention_Listing'!$B$13:$B$212='N1.0_Intervention_Summary'!$C90,IF('N1.2_Intervention_Listing'!$F$13:$F$212='N1.0_Intervention_Summary'!$B90,'N1.2_Intervention_Listing'!O$13:O$212,0),0))</f>
        <v>0</v>
      </c>
      <c r="I90" s="224">
        <f t="array" ref="I90">SUM(IF('N1.2_Intervention_Listing'!$B$13:$B$212='N1.0_Intervention_Summary'!$C90,IF('N1.2_Intervention_Listing'!$F$13:$F$212='N1.0_Intervention_Summary'!$B90,'N1.2_Intervention_Listing'!P$13:P$212,0),0))</f>
        <v>0</v>
      </c>
      <c r="J90" s="224">
        <f t="array" ref="J90">SUM(IF('N1.2_Intervention_Listing'!$B$13:$B$212='N1.0_Intervention_Summary'!$C90,IF('N1.2_Intervention_Listing'!$F$13:$F$212='N1.0_Intervention_Summary'!$B90,'N1.2_Intervention_Listing'!Q$13:Q$212,0),0))</f>
        <v>14.078999999999992</v>
      </c>
      <c r="K90" s="224">
        <f t="array" ref="K90">SUM(IF('N1.2_Intervention_Listing'!$B$13:$B$212='N1.0_Intervention_Summary'!$C90,IF('N1.2_Intervention_Listing'!$F$13:$F$212='N1.0_Intervention_Summary'!$B90,'N1.2_Intervention_Listing'!R$13:R$212,0),0))</f>
        <v>0</v>
      </c>
      <c r="L90" s="224">
        <f t="array" ref="L90">SUM(IF('N1.2_Intervention_Listing'!$B$13:$B$212='N1.0_Intervention_Summary'!$C90,IF('N1.2_Intervention_Listing'!$F$13:$F$212='N1.0_Intervention_Summary'!$B90,'N1.2_Intervention_Listing'!S$13:S$212,0),0))</f>
        <v>0</v>
      </c>
      <c r="M90" s="228">
        <f t="shared" si="3"/>
        <v>0</v>
      </c>
      <c r="N90" s="228">
        <f t="shared" si="4"/>
        <v>14.078999999999992</v>
      </c>
    </row>
    <row r="91" spans="1:14">
      <c r="A91" s="223"/>
      <c r="B91" s="224" t="str">
        <f>'N1.1_Intervention_Definitions'!$A$30</f>
        <v>Refurbishment</v>
      </c>
      <c r="C91" s="224" t="str">
        <f t="shared" si="6"/>
        <v>132kV OHL Conductor</v>
      </c>
      <c r="D91" s="224" t="str">
        <f t="shared" si="6"/>
        <v>km</v>
      </c>
      <c r="E91" s="224">
        <f t="array" ref="E91">SUM(IF('N1.2_Intervention_Listing'!$B$13:$B$212='N1.0_Intervention_Summary'!$C91,IF('N1.2_Intervention_Listing'!$F$13:$F$212='N1.0_Intervention_Summary'!$B91,'N1.2_Intervention_Listing'!L$13:L$212,0),0))</f>
        <v>0</v>
      </c>
      <c r="F91" s="224">
        <f t="array" ref="F91">SUM(IF('N1.2_Intervention_Listing'!$B$13:$B$212='N1.0_Intervention_Summary'!$C91,IF('N1.2_Intervention_Listing'!$F$13:$F$212='N1.0_Intervention_Summary'!$B91,'N1.2_Intervention_Listing'!M$13:M$212,0),0))</f>
        <v>0</v>
      </c>
      <c r="G91" s="224">
        <f t="array" ref="G91">SUM(IF('N1.2_Intervention_Listing'!$B$13:$B$212='N1.0_Intervention_Summary'!$C91,IF('N1.2_Intervention_Listing'!$F$13:$F$212='N1.0_Intervention_Summary'!$B91,'N1.2_Intervention_Listing'!N$13:N$212,0),0))</f>
        <v>0</v>
      </c>
      <c r="H91" s="224">
        <f t="array" ref="H91">SUM(IF('N1.2_Intervention_Listing'!$B$13:$B$212='N1.0_Intervention_Summary'!$C91,IF('N1.2_Intervention_Listing'!$F$13:$F$212='N1.0_Intervention_Summary'!$B91,'N1.2_Intervention_Listing'!O$13:O$212,0),0))</f>
        <v>0</v>
      </c>
      <c r="I91" s="224">
        <f t="array" ref="I91">SUM(IF('N1.2_Intervention_Listing'!$B$13:$B$212='N1.0_Intervention_Summary'!$C91,IF('N1.2_Intervention_Listing'!$F$13:$F$212='N1.0_Intervention_Summary'!$B91,'N1.2_Intervention_Listing'!P$13:P$212,0),0))</f>
        <v>0</v>
      </c>
      <c r="J91" s="224">
        <f t="array" ref="J91">SUM(IF('N1.2_Intervention_Listing'!$B$13:$B$212='N1.0_Intervention_Summary'!$C91,IF('N1.2_Intervention_Listing'!$F$13:$F$212='N1.0_Intervention_Summary'!$B91,'N1.2_Intervention_Listing'!Q$13:Q$212,0),0))</f>
        <v>0</v>
      </c>
      <c r="K91" s="224">
        <f t="array" ref="K91">SUM(IF('N1.2_Intervention_Listing'!$B$13:$B$212='N1.0_Intervention_Summary'!$C91,IF('N1.2_Intervention_Listing'!$F$13:$F$212='N1.0_Intervention_Summary'!$B91,'N1.2_Intervention_Listing'!R$13:R$212,0),0))</f>
        <v>0</v>
      </c>
      <c r="L91" s="224">
        <f t="array" ref="L91">SUM(IF('N1.2_Intervention_Listing'!$B$13:$B$212='N1.0_Intervention_Summary'!$C91,IF('N1.2_Intervention_Listing'!$F$13:$F$212='N1.0_Intervention_Summary'!$B91,'N1.2_Intervention_Listing'!S$13:S$212,0),0))</f>
        <v>0</v>
      </c>
      <c r="M91" s="228">
        <f t="shared" si="3"/>
        <v>0</v>
      </c>
      <c r="N91" s="228">
        <f t="shared" si="4"/>
        <v>0</v>
      </c>
    </row>
    <row r="92" spans="1:14">
      <c r="A92" s="223"/>
      <c r="B92" s="224" t="str">
        <f>'N1.1_Intervention_Definitions'!$A$30</f>
        <v>Refurbishment</v>
      </c>
      <c r="C92" s="224" t="str">
        <f t="shared" si="6"/>
        <v>132kV OHL Fittings</v>
      </c>
      <c r="D92" s="224" t="str">
        <f t="shared" si="6"/>
        <v>#</v>
      </c>
      <c r="E92" s="224">
        <f t="array" ref="E92">SUM(IF('N1.2_Intervention_Listing'!$B$13:$B$212='N1.0_Intervention_Summary'!$C92,IF('N1.2_Intervention_Listing'!$F$13:$F$212='N1.0_Intervention_Summary'!$B92,'N1.2_Intervention_Listing'!L$13:L$212,0),0))</f>
        <v>0</v>
      </c>
      <c r="F92" s="224">
        <f t="array" ref="F92">SUM(IF('N1.2_Intervention_Listing'!$B$13:$B$212='N1.0_Intervention_Summary'!$C92,IF('N1.2_Intervention_Listing'!$F$13:$F$212='N1.0_Intervention_Summary'!$B92,'N1.2_Intervention_Listing'!M$13:M$212,0),0))</f>
        <v>0</v>
      </c>
      <c r="G92" s="224">
        <f t="array" ref="G92">SUM(IF('N1.2_Intervention_Listing'!$B$13:$B$212='N1.0_Intervention_Summary'!$C92,IF('N1.2_Intervention_Listing'!$F$13:$F$212='N1.0_Intervention_Summary'!$B92,'N1.2_Intervention_Listing'!N$13:N$212,0),0))</f>
        <v>0</v>
      </c>
      <c r="H92" s="224">
        <f t="array" ref="H92">SUM(IF('N1.2_Intervention_Listing'!$B$13:$B$212='N1.0_Intervention_Summary'!$C92,IF('N1.2_Intervention_Listing'!$F$13:$F$212='N1.0_Intervention_Summary'!$B92,'N1.2_Intervention_Listing'!O$13:O$212,0),0))</f>
        <v>0</v>
      </c>
      <c r="I92" s="224">
        <f t="array" ref="I92">SUM(IF('N1.2_Intervention_Listing'!$B$13:$B$212='N1.0_Intervention_Summary'!$C92,IF('N1.2_Intervention_Listing'!$F$13:$F$212='N1.0_Intervention_Summary'!$B92,'N1.2_Intervention_Listing'!P$13:P$212,0),0))</f>
        <v>0</v>
      </c>
      <c r="J92" s="224">
        <f t="array" ref="J92">SUM(IF('N1.2_Intervention_Listing'!$B$13:$B$212='N1.0_Intervention_Summary'!$C92,IF('N1.2_Intervention_Listing'!$F$13:$F$212='N1.0_Intervention_Summary'!$B92,'N1.2_Intervention_Listing'!Q$13:Q$212,0),0))</f>
        <v>0</v>
      </c>
      <c r="K92" s="224">
        <f t="array" ref="K92">SUM(IF('N1.2_Intervention_Listing'!$B$13:$B$212='N1.0_Intervention_Summary'!$C92,IF('N1.2_Intervention_Listing'!$F$13:$F$212='N1.0_Intervention_Summary'!$B92,'N1.2_Intervention_Listing'!R$13:R$212,0),0))</f>
        <v>0</v>
      </c>
      <c r="L92" s="224">
        <f t="array" ref="L92">SUM(IF('N1.2_Intervention_Listing'!$B$13:$B$212='N1.0_Intervention_Summary'!$C92,IF('N1.2_Intervention_Listing'!$F$13:$F$212='N1.0_Intervention_Summary'!$B92,'N1.2_Intervention_Listing'!S$13:S$212,0),0))</f>
        <v>0</v>
      </c>
      <c r="M92" s="228">
        <f t="shared" si="3"/>
        <v>0</v>
      </c>
      <c r="N92" s="228">
        <f t="shared" si="4"/>
        <v>0</v>
      </c>
    </row>
    <row r="93" spans="1:14">
      <c r="A93" s="223"/>
      <c r="B93" s="224" t="str">
        <f>'N1.1_Intervention_Definitions'!$A$30</f>
        <v>Refurbishment</v>
      </c>
      <c r="C93" s="224" t="str">
        <f t="shared" si="6"/>
        <v>132kV OHL Tower</v>
      </c>
      <c r="D93" s="224" t="str">
        <f t="shared" si="6"/>
        <v>#</v>
      </c>
      <c r="E93" s="224">
        <f t="array" ref="E93">SUM(IF('N1.2_Intervention_Listing'!$B$13:$B$212='N1.0_Intervention_Summary'!$C93,IF('N1.2_Intervention_Listing'!$F$13:$F$212='N1.0_Intervention_Summary'!$B93,'N1.2_Intervention_Listing'!L$13:L$212,0),0))</f>
        <v>0</v>
      </c>
      <c r="F93" s="224">
        <f t="array" ref="F93">SUM(IF('N1.2_Intervention_Listing'!$B$13:$B$212='N1.0_Intervention_Summary'!$C93,IF('N1.2_Intervention_Listing'!$F$13:$F$212='N1.0_Intervention_Summary'!$B93,'N1.2_Intervention_Listing'!M$13:M$212,0),0))</f>
        <v>0</v>
      </c>
      <c r="G93" s="224">
        <f t="array" ref="G93">SUM(IF('N1.2_Intervention_Listing'!$B$13:$B$212='N1.0_Intervention_Summary'!$C93,IF('N1.2_Intervention_Listing'!$F$13:$F$212='N1.0_Intervention_Summary'!$B93,'N1.2_Intervention_Listing'!N$13:N$212,0),0))</f>
        <v>0</v>
      </c>
      <c r="H93" s="224">
        <f t="array" ref="H93">SUM(IF('N1.2_Intervention_Listing'!$B$13:$B$212='N1.0_Intervention_Summary'!$C93,IF('N1.2_Intervention_Listing'!$F$13:$F$212='N1.0_Intervention_Summary'!$B93,'N1.2_Intervention_Listing'!O$13:O$212,0),0))</f>
        <v>0</v>
      </c>
      <c r="I93" s="224">
        <f t="array" ref="I93">SUM(IF('N1.2_Intervention_Listing'!$B$13:$B$212='N1.0_Intervention_Summary'!$C93,IF('N1.2_Intervention_Listing'!$F$13:$F$212='N1.0_Intervention_Summary'!$B93,'N1.2_Intervention_Listing'!P$13:P$212,0),0))</f>
        <v>0</v>
      </c>
      <c r="J93" s="224">
        <f t="array" ref="J93">SUM(IF('N1.2_Intervention_Listing'!$B$13:$B$212='N1.0_Intervention_Summary'!$C93,IF('N1.2_Intervention_Listing'!$F$13:$F$212='N1.0_Intervention_Summary'!$B93,'N1.2_Intervention_Listing'!Q$13:Q$212,0),0))</f>
        <v>0</v>
      </c>
      <c r="K93" s="224">
        <f t="array" ref="K93">SUM(IF('N1.2_Intervention_Listing'!$B$13:$B$212='N1.0_Intervention_Summary'!$C93,IF('N1.2_Intervention_Listing'!$F$13:$F$212='N1.0_Intervention_Summary'!$B93,'N1.2_Intervention_Listing'!R$13:R$212,0),0))</f>
        <v>43</v>
      </c>
      <c r="L93" s="224">
        <f t="array" ref="L93">SUM(IF('N1.2_Intervention_Listing'!$B$13:$B$212='N1.0_Intervention_Summary'!$C93,IF('N1.2_Intervention_Listing'!$F$13:$F$212='N1.0_Intervention_Summary'!$B93,'N1.2_Intervention_Listing'!S$13:S$212,0),0))</f>
        <v>441</v>
      </c>
      <c r="M93" s="228">
        <f t="shared" si="3"/>
        <v>0</v>
      </c>
      <c r="N93" s="228">
        <f t="shared" si="4"/>
        <v>484</v>
      </c>
    </row>
    <row r="94" spans="1:14">
      <c r="A94" s="223"/>
      <c r="B94" s="224" t="str">
        <f>'N1.1_Intervention_Definitions'!$A$30</f>
        <v>Refurbishment</v>
      </c>
      <c r="C94" s="224" t="str">
        <f t="shared" si="6"/>
        <v>275kV Circuit Breaker</v>
      </c>
      <c r="D94" s="224" t="str">
        <f t="shared" si="6"/>
        <v>#</v>
      </c>
      <c r="E94" s="224">
        <f t="array" ref="E94">SUM(IF('N1.2_Intervention_Listing'!$B$13:$B$212='N1.0_Intervention_Summary'!$C94,IF('N1.2_Intervention_Listing'!$F$13:$F$212='N1.0_Intervention_Summary'!$B94,'N1.2_Intervention_Listing'!L$13:L$212,0),0))</f>
        <v>0</v>
      </c>
      <c r="F94" s="224">
        <f t="array" ref="F94">SUM(IF('N1.2_Intervention_Listing'!$B$13:$B$212='N1.0_Intervention_Summary'!$C94,IF('N1.2_Intervention_Listing'!$F$13:$F$212='N1.0_Intervention_Summary'!$B94,'N1.2_Intervention_Listing'!M$13:M$212,0),0))</f>
        <v>0</v>
      </c>
      <c r="G94" s="224">
        <f t="array" ref="G94">SUM(IF('N1.2_Intervention_Listing'!$B$13:$B$212='N1.0_Intervention_Summary'!$C94,IF('N1.2_Intervention_Listing'!$F$13:$F$212='N1.0_Intervention_Summary'!$B94,'N1.2_Intervention_Listing'!N$13:N$212,0),0))</f>
        <v>0</v>
      </c>
      <c r="H94" s="224">
        <f t="array" ref="H94">SUM(IF('N1.2_Intervention_Listing'!$B$13:$B$212='N1.0_Intervention_Summary'!$C94,IF('N1.2_Intervention_Listing'!$F$13:$F$212='N1.0_Intervention_Summary'!$B94,'N1.2_Intervention_Listing'!O$13:O$212,0),0))</f>
        <v>0</v>
      </c>
      <c r="I94" s="224">
        <f t="array" ref="I94">SUM(IF('N1.2_Intervention_Listing'!$B$13:$B$212='N1.0_Intervention_Summary'!$C94,IF('N1.2_Intervention_Listing'!$F$13:$F$212='N1.0_Intervention_Summary'!$B94,'N1.2_Intervention_Listing'!P$13:P$212,0),0))</f>
        <v>0</v>
      </c>
      <c r="J94" s="224">
        <f t="array" ref="J94">SUM(IF('N1.2_Intervention_Listing'!$B$13:$B$212='N1.0_Intervention_Summary'!$C94,IF('N1.2_Intervention_Listing'!$F$13:$F$212='N1.0_Intervention_Summary'!$B94,'N1.2_Intervention_Listing'!Q$13:Q$212,0),0))</f>
        <v>0</v>
      </c>
      <c r="K94" s="224">
        <f t="array" ref="K94">SUM(IF('N1.2_Intervention_Listing'!$B$13:$B$212='N1.0_Intervention_Summary'!$C94,IF('N1.2_Intervention_Listing'!$F$13:$F$212='N1.0_Intervention_Summary'!$B94,'N1.2_Intervention_Listing'!R$13:R$212,0),0))</f>
        <v>0</v>
      </c>
      <c r="L94" s="224">
        <f t="array" ref="L94">SUM(IF('N1.2_Intervention_Listing'!$B$13:$B$212='N1.0_Intervention_Summary'!$C94,IF('N1.2_Intervention_Listing'!$F$13:$F$212='N1.0_Intervention_Summary'!$B94,'N1.2_Intervention_Listing'!S$13:S$212,0),0))</f>
        <v>0</v>
      </c>
      <c r="M94" s="228">
        <f t="shared" si="3"/>
        <v>0</v>
      </c>
      <c r="N94" s="228">
        <f t="shared" si="4"/>
        <v>0</v>
      </c>
    </row>
    <row r="95" spans="1:14">
      <c r="A95" s="223"/>
      <c r="B95" s="224" t="str">
        <f>'N1.1_Intervention_Definitions'!$A$30</f>
        <v>Refurbishment</v>
      </c>
      <c r="C95" s="224" t="str">
        <f t="shared" si="6"/>
        <v>275kV Transformer</v>
      </c>
      <c r="D95" s="224" t="str">
        <f t="shared" si="6"/>
        <v>#</v>
      </c>
      <c r="E95" s="224">
        <f t="array" ref="E95">SUM(IF('N1.2_Intervention_Listing'!$B$13:$B$212='N1.0_Intervention_Summary'!$C95,IF('N1.2_Intervention_Listing'!$F$13:$F$212='N1.0_Intervention_Summary'!$B95,'N1.2_Intervention_Listing'!L$13:L$212,0),0))</f>
        <v>0</v>
      </c>
      <c r="F95" s="224">
        <f t="array" ref="F95">SUM(IF('N1.2_Intervention_Listing'!$B$13:$B$212='N1.0_Intervention_Summary'!$C95,IF('N1.2_Intervention_Listing'!$F$13:$F$212='N1.0_Intervention_Summary'!$B95,'N1.2_Intervention_Listing'!M$13:M$212,0),0))</f>
        <v>0</v>
      </c>
      <c r="G95" s="224">
        <f t="array" ref="G95">SUM(IF('N1.2_Intervention_Listing'!$B$13:$B$212='N1.0_Intervention_Summary'!$C95,IF('N1.2_Intervention_Listing'!$F$13:$F$212='N1.0_Intervention_Summary'!$B95,'N1.2_Intervention_Listing'!N$13:N$212,0),0))</f>
        <v>0</v>
      </c>
      <c r="H95" s="224">
        <f t="array" ref="H95">SUM(IF('N1.2_Intervention_Listing'!$B$13:$B$212='N1.0_Intervention_Summary'!$C95,IF('N1.2_Intervention_Listing'!$F$13:$F$212='N1.0_Intervention_Summary'!$B95,'N1.2_Intervention_Listing'!O$13:O$212,0),0))</f>
        <v>0</v>
      </c>
      <c r="I95" s="224">
        <f t="array" ref="I95">SUM(IF('N1.2_Intervention_Listing'!$B$13:$B$212='N1.0_Intervention_Summary'!$C95,IF('N1.2_Intervention_Listing'!$F$13:$F$212='N1.0_Intervention_Summary'!$B95,'N1.2_Intervention_Listing'!P$13:P$212,0),0))</f>
        <v>0</v>
      </c>
      <c r="J95" s="224">
        <f t="array" ref="J95">SUM(IF('N1.2_Intervention_Listing'!$B$13:$B$212='N1.0_Intervention_Summary'!$C95,IF('N1.2_Intervention_Listing'!$F$13:$F$212='N1.0_Intervention_Summary'!$B95,'N1.2_Intervention_Listing'!Q$13:Q$212,0),0))</f>
        <v>1</v>
      </c>
      <c r="K95" s="224">
        <f t="array" ref="K95">SUM(IF('N1.2_Intervention_Listing'!$B$13:$B$212='N1.0_Intervention_Summary'!$C95,IF('N1.2_Intervention_Listing'!$F$13:$F$212='N1.0_Intervention_Summary'!$B95,'N1.2_Intervention_Listing'!R$13:R$212,0),0))</f>
        <v>1</v>
      </c>
      <c r="L95" s="224">
        <f t="array" ref="L95">SUM(IF('N1.2_Intervention_Listing'!$B$13:$B$212='N1.0_Intervention_Summary'!$C95,IF('N1.2_Intervention_Listing'!$F$13:$F$212='N1.0_Intervention_Summary'!$B95,'N1.2_Intervention_Listing'!S$13:S$212,0),0))</f>
        <v>0</v>
      </c>
      <c r="M95" s="228">
        <f t="shared" si="3"/>
        <v>0</v>
      </c>
      <c r="N95" s="228">
        <f t="shared" si="4"/>
        <v>2</v>
      </c>
    </row>
    <row r="96" spans="1:14">
      <c r="A96" s="223"/>
      <c r="B96" s="224" t="str">
        <f>'N1.1_Intervention_Definitions'!$A$30</f>
        <v>Refurbishment</v>
      </c>
      <c r="C96" s="224" t="str">
        <f t="shared" si="6"/>
        <v>275kV Reactor</v>
      </c>
      <c r="D96" s="224" t="str">
        <f t="shared" si="6"/>
        <v>#</v>
      </c>
      <c r="E96" s="224">
        <f t="array" ref="E96">SUM(IF('N1.2_Intervention_Listing'!$B$13:$B$212='N1.0_Intervention_Summary'!$C96,IF('N1.2_Intervention_Listing'!$F$13:$F$212='N1.0_Intervention_Summary'!$B96,'N1.2_Intervention_Listing'!L$13:L$212,0),0))</f>
        <v>0</v>
      </c>
      <c r="F96" s="224">
        <f t="array" ref="F96">SUM(IF('N1.2_Intervention_Listing'!$B$13:$B$212='N1.0_Intervention_Summary'!$C96,IF('N1.2_Intervention_Listing'!$F$13:$F$212='N1.0_Intervention_Summary'!$B96,'N1.2_Intervention_Listing'!M$13:M$212,0),0))</f>
        <v>0</v>
      </c>
      <c r="G96" s="224">
        <f t="array" ref="G96">SUM(IF('N1.2_Intervention_Listing'!$B$13:$B$212='N1.0_Intervention_Summary'!$C96,IF('N1.2_Intervention_Listing'!$F$13:$F$212='N1.0_Intervention_Summary'!$B96,'N1.2_Intervention_Listing'!N$13:N$212,0),0))</f>
        <v>0</v>
      </c>
      <c r="H96" s="224">
        <f t="array" ref="H96">SUM(IF('N1.2_Intervention_Listing'!$B$13:$B$212='N1.0_Intervention_Summary'!$C96,IF('N1.2_Intervention_Listing'!$F$13:$F$212='N1.0_Intervention_Summary'!$B96,'N1.2_Intervention_Listing'!O$13:O$212,0),0))</f>
        <v>0</v>
      </c>
      <c r="I96" s="224">
        <f t="array" ref="I96">SUM(IF('N1.2_Intervention_Listing'!$B$13:$B$212='N1.0_Intervention_Summary'!$C96,IF('N1.2_Intervention_Listing'!$F$13:$F$212='N1.0_Intervention_Summary'!$B96,'N1.2_Intervention_Listing'!P$13:P$212,0),0))</f>
        <v>0</v>
      </c>
      <c r="J96" s="224">
        <f t="array" ref="J96">SUM(IF('N1.2_Intervention_Listing'!$B$13:$B$212='N1.0_Intervention_Summary'!$C96,IF('N1.2_Intervention_Listing'!$F$13:$F$212='N1.0_Intervention_Summary'!$B96,'N1.2_Intervention_Listing'!Q$13:Q$212,0),0))</f>
        <v>0</v>
      </c>
      <c r="K96" s="224">
        <f t="array" ref="K96">SUM(IF('N1.2_Intervention_Listing'!$B$13:$B$212='N1.0_Intervention_Summary'!$C96,IF('N1.2_Intervention_Listing'!$F$13:$F$212='N1.0_Intervention_Summary'!$B96,'N1.2_Intervention_Listing'!R$13:R$212,0),0))</f>
        <v>0</v>
      </c>
      <c r="L96" s="224">
        <f t="array" ref="L96">SUM(IF('N1.2_Intervention_Listing'!$B$13:$B$212='N1.0_Intervention_Summary'!$C96,IF('N1.2_Intervention_Listing'!$F$13:$F$212='N1.0_Intervention_Summary'!$B96,'N1.2_Intervention_Listing'!S$13:S$212,0),0))</f>
        <v>2</v>
      </c>
      <c r="M96" s="228">
        <f t="shared" si="3"/>
        <v>0</v>
      </c>
      <c r="N96" s="228">
        <f t="shared" si="4"/>
        <v>2</v>
      </c>
    </row>
    <row r="97" spans="1:14">
      <c r="A97" s="223"/>
      <c r="B97" s="224" t="str">
        <f>'N1.1_Intervention_Definitions'!$A$30</f>
        <v>Refurbishment</v>
      </c>
      <c r="C97" s="224" t="str">
        <f t="shared" si="6"/>
        <v>275kV Underground Cable</v>
      </c>
      <c r="D97" s="224" t="str">
        <f t="shared" si="6"/>
        <v>km</v>
      </c>
      <c r="E97" s="224">
        <f t="array" ref="E97">SUM(IF('N1.2_Intervention_Listing'!$B$13:$B$212='N1.0_Intervention_Summary'!$C97,IF('N1.2_Intervention_Listing'!$F$13:$F$212='N1.0_Intervention_Summary'!$B97,'N1.2_Intervention_Listing'!L$13:L$212,0),0))</f>
        <v>0</v>
      </c>
      <c r="F97" s="224">
        <f t="array" ref="F97">SUM(IF('N1.2_Intervention_Listing'!$B$13:$B$212='N1.0_Intervention_Summary'!$C97,IF('N1.2_Intervention_Listing'!$F$13:$F$212='N1.0_Intervention_Summary'!$B97,'N1.2_Intervention_Listing'!M$13:M$212,0),0))</f>
        <v>0</v>
      </c>
      <c r="G97" s="224">
        <f t="array" ref="G97">SUM(IF('N1.2_Intervention_Listing'!$B$13:$B$212='N1.0_Intervention_Summary'!$C97,IF('N1.2_Intervention_Listing'!$F$13:$F$212='N1.0_Intervention_Summary'!$B97,'N1.2_Intervention_Listing'!N$13:N$212,0),0))</f>
        <v>0</v>
      </c>
      <c r="H97" s="224">
        <f t="array" ref="H97">SUM(IF('N1.2_Intervention_Listing'!$B$13:$B$212='N1.0_Intervention_Summary'!$C97,IF('N1.2_Intervention_Listing'!$F$13:$F$212='N1.0_Intervention_Summary'!$B97,'N1.2_Intervention_Listing'!O$13:O$212,0),0))</f>
        <v>0</v>
      </c>
      <c r="I97" s="224">
        <f t="array" ref="I97">SUM(IF('N1.2_Intervention_Listing'!$B$13:$B$212='N1.0_Intervention_Summary'!$C97,IF('N1.2_Intervention_Listing'!$F$13:$F$212='N1.0_Intervention_Summary'!$B97,'N1.2_Intervention_Listing'!P$13:P$212,0),0))</f>
        <v>9.0006000000000039</v>
      </c>
      <c r="J97" s="224">
        <f t="array" ref="J97">SUM(IF('N1.2_Intervention_Listing'!$B$13:$B$212='N1.0_Intervention_Summary'!$C97,IF('N1.2_Intervention_Listing'!$F$13:$F$212='N1.0_Intervention_Summary'!$B97,'N1.2_Intervention_Listing'!Q$13:Q$212,0),0))</f>
        <v>0</v>
      </c>
      <c r="K97" s="224">
        <f t="array" ref="K97">SUM(IF('N1.2_Intervention_Listing'!$B$13:$B$212='N1.0_Intervention_Summary'!$C97,IF('N1.2_Intervention_Listing'!$F$13:$F$212='N1.0_Intervention_Summary'!$B97,'N1.2_Intervention_Listing'!R$13:R$212,0),0))</f>
        <v>0</v>
      </c>
      <c r="L97" s="224">
        <f t="array" ref="L97">SUM(IF('N1.2_Intervention_Listing'!$B$13:$B$212='N1.0_Intervention_Summary'!$C97,IF('N1.2_Intervention_Listing'!$F$13:$F$212='N1.0_Intervention_Summary'!$B97,'N1.2_Intervention_Listing'!S$13:S$212,0),0))</f>
        <v>0</v>
      </c>
      <c r="M97" s="228">
        <f t="shared" si="3"/>
        <v>0</v>
      </c>
      <c r="N97" s="228">
        <f t="shared" si="4"/>
        <v>9.0006000000000039</v>
      </c>
    </row>
    <row r="98" spans="1:14">
      <c r="A98" s="223"/>
      <c r="B98" s="224" t="str">
        <f>'N1.1_Intervention_Definitions'!$A$30</f>
        <v>Refurbishment</v>
      </c>
      <c r="C98" s="224" t="str">
        <f t="shared" si="6"/>
        <v>275kV OHL Conductor</v>
      </c>
      <c r="D98" s="224" t="str">
        <f t="shared" si="6"/>
        <v>km</v>
      </c>
      <c r="E98" s="224">
        <f t="array" ref="E98">SUM(IF('N1.2_Intervention_Listing'!$B$13:$B$212='N1.0_Intervention_Summary'!$C98,IF('N1.2_Intervention_Listing'!$F$13:$F$212='N1.0_Intervention_Summary'!$B98,'N1.2_Intervention_Listing'!L$13:L$212,0),0))</f>
        <v>0</v>
      </c>
      <c r="F98" s="224">
        <f t="array" ref="F98">SUM(IF('N1.2_Intervention_Listing'!$B$13:$B$212='N1.0_Intervention_Summary'!$C98,IF('N1.2_Intervention_Listing'!$F$13:$F$212='N1.0_Intervention_Summary'!$B98,'N1.2_Intervention_Listing'!M$13:M$212,0),0))</f>
        <v>0</v>
      </c>
      <c r="G98" s="224">
        <f t="array" ref="G98">SUM(IF('N1.2_Intervention_Listing'!$B$13:$B$212='N1.0_Intervention_Summary'!$C98,IF('N1.2_Intervention_Listing'!$F$13:$F$212='N1.0_Intervention_Summary'!$B98,'N1.2_Intervention_Listing'!N$13:N$212,0),0))</f>
        <v>0</v>
      </c>
      <c r="H98" s="224">
        <f t="array" ref="H98">SUM(IF('N1.2_Intervention_Listing'!$B$13:$B$212='N1.0_Intervention_Summary'!$C98,IF('N1.2_Intervention_Listing'!$F$13:$F$212='N1.0_Intervention_Summary'!$B98,'N1.2_Intervention_Listing'!O$13:O$212,0),0))</f>
        <v>0</v>
      </c>
      <c r="I98" s="224">
        <f t="array" ref="I98">SUM(IF('N1.2_Intervention_Listing'!$B$13:$B$212='N1.0_Intervention_Summary'!$C98,IF('N1.2_Intervention_Listing'!$F$13:$F$212='N1.0_Intervention_Summary'!$B98,'N1.2_Intervention_Listing'!P$13:P$212,0),0))</f>
        <v>0</v>
      </c>
      <c r="J98" s="224">
        <f t="array" ref="J98">SUM(IF('N1.2_Intervention_Listing'!$B$13:$B$212='N1.0_Intervention_Summary'!$C98,IF('N1.2_Intervention_Listing'!$F$13:$F$212='N1.0_Intervention_Summary'!$B98,'N1.2_Intervention_Listing'!Q$13:Q$212,0),0))</f>
        <v>8.0477000000000007</v>
      </c>
      <c r="K98" s="224">
        <f t="array" ref="K98">SUM(IF('N1.2_Intervention_Listing'!$B$13:$B$212='N1.0_Intervention_Summary'!$C98,IF('N1.2_Intervention_Listing'!$F$13:$F$212='N1.0_Intervention_Summary'!$B98,'N1.2_Intervention_Listing'!R$13:R$212,0),0))</f>
        <v>103.0202</v>
      </c>
      <c r="L98" s="224">
        <f t="array" ref="L98">SUM(IF('N1.2_Intervention_Listing'!$B$13:$B$212='N1.0_Intervention_Summary'!$C98,IF('N1.2_Intervention_Listing'!$F$13:$F$212='N1.0_Intervention_Summary'!$B98,'N1.2_Intervention_Listing'!S$13:S$212,0),0))</f>
        <v>65.291399999999996</v>
      </c>
      <c r="M98" s="228">
        <f t="shared" si="3"/>
        <v>0</v>
      </c>
      <c r="N98" s="228">
        <f t="shared" si="4"/>
        <v>176.35930000000002</v>
      </c>
    </row>
    <row r="99" spans="1:14">
      <c r="A99" s="223"/>
      <c r="B99" s="224" t="str">
        <f>'N1.1_Intervention_Definitions'!$A$30</f>
        <v>Refurbishment</v>
      </c>
      <c r="C99" s="224" t="str">
        <f t="shared" si="6"/>
        <v>275kV OHL Fittings</v>
      </c>
      <c r="D99" s="224" t="str">
        <f t="shared" si="6"/>
        <v>#</v>
      </c>
      <c r="E99" s="224">
        <f t="array" ref="E99">SUM(IF('N1.2_Intervention_Listing'!$B$13:$B$212='N1.0_Intervention_Summary'!$C99,IF('N1.2_Intervention_Listing'!$F$13:$F$212='N1.0_Intervention_Summary'!$B99,'N1.2_Intervention_Listing'!L$13:L$212,0),0))</f>
        <v>0</v>
      </c>
      <c r="F99" s="224">
        <f t="array" ref="F99">SUM(IF('N1.2_Intervention_Listing'!$B$13:$B$212='N1.0_Intervention_Summary'!$C99,IF('N1.2_Intervention_Listing'!$F$13:$F$212='N1.0_Intervention_Summary'!$B99,'N1.2_Intervention_Listing'!M$13:M$212,0),0))</f>
        <v>0</v>
      </c>
      <c r="G99" s="224">
        <f t="array" ref="G99">SUM(IF('N1.2_Intervention_Listing'!$B$13:$B$212='N1.0_Intervention_Summary'!$C99,IF('N1.2_Intervention_Listing'!$F$13:$F$212='N1.0_Intervention_Summary'!$B99,'N1.2_Intervention_Listing'!N$13:N$212,0),0))</f>
        <v>0</v>
      </c>
      <c r="H99" s="224">
        <f t="array" ref="H99">SUM(IF('N1.2_Intervention_Listing'!$B$13:$B$212='N1.0_Intervention_Summary'!$C99,IF('N1.2_Intervention_Listing'!$F$13:$F$212='N1.0_Intervention_Summary'!$B99,'N1.2_Intervention_Listing'!O$13:O$212,0),0))</f>
        <v>0</v>
      </c>
      <c r="I99" s="224">
        <f t="array" ref="I99">SUM(IF('N1.2_Intervention_Listing'!$B$13:$B$212='N1.0_Intervention_Summary'!$C99,IF('N1.2_Intervention_Listing'!$F$13:$F$212='N1.0_Intervention_Summary'!$B99,'N1.2_Intervention_Listing'!P$13:P$212,0),0))</f>
        <v>0</v>
      </c>
      <c r="J99" s="224">
        <f t="array" ref="J99">SUM(IF('N1.2_Intervention_Listing'!$B$13:$B$212='N1.0_Intervention_Summary'!$C99,IF('N1.2_Intervention_Listing'!$F$13:$F$212='N1.0_Intervention_Summary'!$B99,'N1.2_Intervention_Listing'!Q$13:Q$212,0),0))</f>
        <v>0</v>
      </c>
      <c r="K99" s="224">
        <f t="array" ref="K99">SUM(IF('N1.2_Intervention_Listing'!$B$13:$B$212='N1.0_Intervention_Summary'!$C99,IF('N1.2_Intervention_Listing'!$F$13:$F$212='N1.0_Intervention_Summary'!$B99,'N1.2_Intervention_Listing'!R$13:R$212,0),0))</f>
        <v>0</v>
      </c>
      <c r="L99" s="224">
        <f t="array" ref="L99">SUM(IF('N1.2_Intervention_Listing'!$B$13:$B$212='N1.0_Intervention_Summary'!$C99,IF('N1.2_Intervention_Listing'!$F$13:$F$212='N1.0_Intervention_Summary'!$B99,'N1.2_Intervention_Listing'!S$13:S$212,0),0))</f>
        <v>0</v>
      </c>
      <c r="M99" s="228">
        <f t="shared" ref="M99:M149" si="7">SUM(E99:G99)</f>
        <v>0</v>
      </c>
      <c r="N99" s="228">
        <f t="shared" ref="N99:N149" si="8">SUM(H99:L99)</f>
        <v>0</v>
      </c>
    </row>
    <row r="100" spans="1:14">
      <c r="A100" s="223"/>
      <c r="B100" s="224" t="str">
        <f>'N1.1_Intervention_Definitions'!$A$30</f>
        <v>Refurbishment</v>
      </c>
      <c r="C100" s="224" t="str">
        <f t="shared" si="6"/>
        <v>275kV OHL Tower</v>
      </c>
      <c r="D100" s="224" t="str">
        <f t="shared" si="6"/>
        <v>#</v>
      </c>
      <c r="E100" s="224">
        <f t="array" ref="E100">SUM(IF('N1.2_Intervention_Listing'!$B$13:$B$212='N1.0_Intervention_Summary'!$C100,IF('N1.2_Intervention_Listing'!$F$13:$F$212='N1.0_Intervention_Summary'!$B100,'N1.2_Intervention_Listing'!L$13:L$212,0),0))</f>
        <v>0</v>
      </c>
      <c r="F100" s="224">
        <f t="array" ref="F100">SUM(IF('N1.2_Intervention_Listing'!$B$13:$B$212='N1.0_Intervention_Summary'!$C100,IF('N1.2_Intervention_Listing'!$F$13:$F$212='N1.0_Intervention_Summary'!$B100,'N1.2_Intervention_Listing'!M$13:M$212,0),0))</f>
        <v>0</v>
      </c>
      <c r="G100" s="224">
        <f t="array" ref="G100">SUM(IF('N1.2_Intervention_Listing'!$B$13:$B$212='N1.0_Intervention_Summary'!$C100,IF('N1.2_Intervention_Listing'!$F$13:$F$212='N1.0_Intervention_Summary'!$B100,'N1.2_Intervention_Listing'!N$13:N$212,0),0))</f>
        <v>0</v>
      </c>
      <c r="H100" s="224">
        <f t="array" ref="H100">SUM(IF('N1.2_Intervention_Listing'!$B$13:$B$212='N1.0_Intervention_Summary'!$C100,IF('N1.2_Intervention_Listing'!$F$13:$F$212='N1.0_Intervention_Summary'!$B100,'N1.2_Intervention_Listing'!O$13:O$212,0),0))</f>
        <v>0</v>
      </c>
      <c r="I100" s="224">
        <f t="array" ref="I100">SUM(IF('N1.2_Intervention_Listing'!$B$13:$B$212='N1.0_Intervention_Summary'!$C100,IF('N1.2_Intervention_Listing'!$F$13:$F$212='N1.0_Intervention_Summary'!$B100,'N1.2_Intervention_Listing'!P$13:P$212,0),0))</f>
        <v>6</v>
      </c>
      <c r="J100" s="224">
        <f t="array" ref="J100">SUM(IF('N1.2_Intervention_Listing'!$B$13:$B$212='N1.0_Intervention_Summary'!$C100,IF('N1.2_Intervention_Listing'!$F$13:$F$212='N1.0_Intervention_Summary'!$B100,'N1.2_Intervention_Listing'!Q$13:Q$212,0),0))</f>
        <v>15</v>
      </c>
      <c r="K100" s="224">
        <f t="array" ref="K100">SUM(IF('N1.2_Intervention_Listing'!$B$13:$B$212='N1.0_Intervention_Summary'!$C100,IF('N1.2_Intervention_Listing'!$F$13:$F$212='N1.0_Intervention_Summary'!$B100,'N1.2_Intervention_Listing'!R$13:R$212,0),0))</f>
        <v>99</v>
      </c>
      <c r="L100" s="224">
        <f t="array" ref="L100">SUM(IF('N1.2_Intervention_Listing'!$B$13:$B$212='N1.0_Intervention_Summary'!$C100,IF('N1.2_Intervention_Listing'!$F$13:$F$212='N1.0_Intervention_Summary'!$B100,'N1.2_Intervention_Listing'!S$13:S$212,0),0))</f>
        <v>232</v>
      </c>
      <c r="M100" s="228">
        <f t="shared" si="7"/>
        <v>0</v>
      </c>
      <c r="N100" s="228">
        <f t="shared" si="8"/>
        <v>352</v>
      </c>
    </row>
    <row r="101" spans="1:14">
      <c r="A101" s="223"/>
      <c r="B101" s="224" t="str">
        <f>'N1.1_Intervention_Definitions'!$A$30</f>
        <v>Refurbishment</v>
      </c>
      <c r="C101" s="224" t="str">
        <f t="shared" si="6"/>
        <v>400kV Circuit Breaker</v>
      </c>
      <c r="D101" s="224" t="str">
        <f t="shared" si="6"/>
        <v>#</v>
      </c>
      <c r="E101" s="224">
        <f t="array" ref="E101">SUM(IF('N1.2_Intervention_Listing'!$B$13:$B$212='N1.0_Intervention_Summary'!$C101,IF('N1.2_Intervention_Listing'!$F$13:$F$212='N1.0_Intervention_Summary'!$B101,'N1.2_Intervention_Listing'!L$13:L$212,0),0))</f>
        <v>0</v>
      </c>
      <c r="F101" s="224">
        <f t="array" ref="F101">SUM(IF('N1.2_Intervention_Listing'!$B$13:$B$212='N1.0_Intervention_Summary'!$C101,IF('N1.2_Intervention_Listing'!$F$13:$F$212='N1.0_Intervention_Summary'!$B101,'N1.2_Intervention_Listing'!M$13:M$212,0),0))</f>
        <v>0</v>
      </c>
      <c r="G101" s="224">
        <f t="array" ref="G101">SUM(IF('N1.2_Intervention_Listing'!$B$13:$B$212='N1.0_Intervention_Summary'!$C101,IF('N1.2_Intervention_Listing'!$F$13:$F$212='N1.0_Intervention_Summary'!$B101,'N1.2_Intervention_Listing'!N$13:N$212,0),0))</f>
        <v>0</v>
      </c>
      <c r="H101" s="224">
        <f t="array" ref="H101">SUM(IF('N1.2_Intervention_Listing'!$B$13:$B$212='N1.0_Intervention_Summary'!$C101,IF('N1.2_Intervention_Listing'!$F$13:$F$212='N1.0_Intervention_Summary'!$B101,'N1.2_Intervention_Listing'!O$13:O$212,0),0))</f>
        <v>0</v>
      </c>
      <c r="I101" s="224">
        <f t="array" ref="I101">SUM(IF('N1.2_Intervention_Listing'!$B$13:$B$212='N1.0_Intervention_Summary'!$C101,IF('N1.2_Intervention_Listing'!$F$13:$F$212='N1.0_Intervention_Summary'!$B101,'N1.2_Intervention_Listing'!P$13:P$212,0),0))</f>
        <v>0</v>
      </c>
      <c r="J101" s="224">
        <f t="array" ref="J101">SUM(IF('N1.2_Intervention_Listing'!$B$13:$B$212='N1.0_Intervention_Summary'!$C101,IF('N1.2_Intervention_Listing'!$F$13:$F$212='N1.0_Intervention_Summary'!$B101,'N1.2_Intervention_Listing'!Q$13:Q$212,0),0))</f>
        <v>11</v>
      </c>
      <c r="K101" s="224">
        <f t="array" ref="K101">SUM(IF('N1.2_Intervention_Listing'!$B$13:$B$212='N1.0_Intervention_Summary'!$C101,IF('N1.2_Intervention_Listing'!$F$13:$F$212='N1.0_Intervention_Summary'!$B101,'N1.2_Intervention_Listing'!R$13:R$212,0),0))</f>
        <v>0</v>
      </c>
      <c r="L101" s="224">
        <f t="array" ref="L101">SUM(IF('N1.2_Intervention_Listing'!$B$13:$B$212='N1.0_Intervention_Summary'!$C101,IF('N1.2_Intervention_Listing'!$F$13:$F$212='N1.0_Intervention_Summary'!$B101,'N1.2_Intervention_Listing'!S$13:S$212,0),0))</f>
        <v>0</v>
      </c>
      <c r="M101" s="228">
        <f t="shared" si="7"/>
        <v>0</v>
      </c>
      <c r="N101" s="228">
        <f t="shared" si="8"/>
        <v>11</v>
      </c>
    </row>
    <row r="102" spans="1:14">
      <c r="A102" s="223"/>
      <c r="B102" s="224" t="str">
        <f>'N1.1_Intervention_Definitions'!$A$30</f>
        <v>Refurbishment</v>
      </c>
      <c r="C102" s="224" t="str">
        <f t="shared" si="6"/>
        <v>400kV Transformer</v>
      </c>
      <c r="D102" s="224" t="str">
        <f t="shared" si="6"/>
        <v>#</v>
      </c>
      <c r="E102" s="224">
        <f t="array" ref="E102">SUM(IF('N1.2_Intervention_Listing'!$B$13:$B$212='N1.0_Intervention_Summary'!$C102,IF('N1.2_Intervention_Listing'!$F$13:$F$212='N1.0_Intervention_Summary'!$B102,'N1.2_Intervention_Listing'!L$13:L$212,0),0))</f>
        <v>0</v>
      </c>
      <c r="F102" s="224">
        <f t="array" ref="F102">SUM(IF('N1.2_Intervention_Listing'!$B$13:$B$212='N1.0_Intervention_Summary'!$C102,IF('N1.2_Intervention_Listing'!$F$13:$F$212='N1.0_Intervention_Summary'!$B102,'N1.2_Intervention_Listing'!M$13:M$212,0),0))</f>
        <v>0</v>
      </c>
      <c r="G102" s="224">
        <f t="array" ref="G102">SUM(IF('N1.2_Intervention_Listing'!$B$13:$B$212='N1.0_Intervention_Summary'!$C102,IF('N1.2_Intervention_Listing'!$F$13:$F$212='N1.0_Intervention_Summary'!$B102,'N1.2_Intervention_Listing'!N$13:N$212,0),0))</f>
        <v>0</v>
      </c>
      <c r="H102" s="224">
        <f t="array" ref="H102">SUM(IF('N1.2_Intervention_Listing'!$B$13:$B$212='N1.0_Intervention_Summary'!$C102,IF('N1.2_Intervention_Listing'!$F$13:$F$212='N1.0_Intervention_Summary'!$B102,'N1.2_Intervention_Listing'!O$13:O$212,0),0))</f>
        <v>0</v>
      </c>
      <c r="I102" s="224">
        <f t="array" ref="I102">SUM(IF('N1.2_Intervention_Listing'!$B$13:$B$212='N1.0_Intervention_Summary'!$C102,IF('N1.2_Intervention_Listing'!$F$13:$F$212='N1.0_Intervention_Summary'!$B102,'N1.2_Intervention_Listing'!P$13:P$212,0),0))</f>
        <v>0</v>
      </c>
      <c r="J102" s="224">
        <f t="array" ref="J102">SUM(IF('N1.2_Intervention_Listing'!$B$13:$B$212='N1.0_Intervention_Summary'!$C102,IF('N1.2_Intervention_Listing'!$F$13:$F$212='N1.0_Intervention_Summary'!$B102,'N1.2_Intervention_Listing'!Q$13:Q$212,0),0))</f>
        <v>0</v>
      </c>
      <c r="K102" s="224">
        <f t="array" ref="K102">SUM(IF('N1.2_Intervention_Listing'!$B$13:$B$212='N1.0_Intervention_Summary'!$C102,IF('N1.2_Intervention_Listing'!$F$13:$F$212='N1.0_Intervention_Summary'!$B102,'N1.2_Intervention_Listing'!R$13:R$212,0),0))</f>
        <v>2</v>
      </c>
      <c r="L102" s="224">
        <f t="array" ref="L102">SUM(IF('N1.2_Intervention_Listing'!$B$13:$B$212='N1.0_Intervention_Summary'!$C102,IF('N1.2_Intervention_Listing'!$F$13:$F$212='N1.0_Intervention_Summary'!$B102,'N1.2_Intervention_Listing'!S$13:S$212,0),0))</f>
        <v>2</v>
      </c>
      <c r="M102" s="228">
        <f t="shared" si="7"/>
        <v>0</v>
      </c>
      <c r="N102" s="228">
        <f t="shared" si="8"/>
        <v>4</v>
      </c>
    </row>
    <row r="103" spans="1:14">
      <c r="A103" s="223"/>
      <c r="B103" s="224" t="str">
        <f>'N1.1_Intervention_Definitions'!$A$30</f>
        <v>Refurbishment</v>
      </c>
      <c r="C103" s="224" t="str">
        <f t="shared" si="6"/>
        <v>400kV Reactor</v>
      </c>
      <c r="D103" s="224" t="str">
        <f t="shared" si="6"/>
        <v>#</v>
      </c>
      <c r="E103" s="224">
        <f t="array" ref="E103">SUM(IF('N1.2_Intervention_Listing'!$B$13:$B$212='N1.0_Intervention_Summary'!$C103,IF('N1.2_Intervention_Listing'!$F$13:$F$212='N1.0_Intervention_Summary'!$B103,'N1.2_Intervention_Listing'!L$13:L$212,0),0))</f>
        <v>0</v>
      </c>
      <c r="F103" s="224">
        <f t="array" ref="F103">SUM(IF('N1.2_Intervention_Listing'!$B$13:$B$212='N1.0_Intervention_Summary'!$C103,IF('N1.2_Intervention_Listing'!$F$13:$F$212='N1.0_Intervention_Summary'!$B103,'N1.2_Intervention_Listing'!M$13:M$212,0),0))</f>
        <v>0</v>
      </c>
      <c r="G103" s="224">
        <f t="array" ref="G103">SUM(IF('N1.2_Intervention_Listing'!$B$13:$B$212='N1.0_Intervention_Summary'!$C103,IF('N1.2_Intervention_Listing'!$F$13:$F$212='N1.0_Intervention_Summary'!$B103,'N1.2_Intervention_Listing'!N$13:N$212,0),0))</f>
        <v>0</v>
      </c>
      <c r="H103" s="224">
        <f t="array" ref="H103">SUM(IF('N1.2_Intervention_Listing'!$B$13:$B$212='N1.0_Intervention_Summary'!$C103,IF('N1.2_Intervention_Listing'!$F$13:$F$212='N1.0_Intervention_Summary'!$B103,'N1.2_Intervention_Listing'!O$13:O$212,0),0))</f>
        <v>0</v>
      </c>
      <c r="I103" s="224">
        <f t="array" ref="I103">SUM(IF('N1.2_Intervention_Listing'!$B$13:$B$212='N1.0_Intervention_Summary'!$C103,IF('N1.2_Intervention_Listing'!$F$13:$F$212='N1.0_Intervention_Summary'!$B103,'N1.2_Intervention_Listing'!P$13:P$212,0),0))</f>
        <v>0</v>
      </c>
      <c r="J103" s="224">
        <f t="array" ref="J103">SUM(IF('N1.2_Intervention_Listing'!$B$13:$B$212='N1.0_Intervention_Summary'!$C103,IF('N1.2_Intervention_Listing'!$F$13:$F$212='N1.0_Intervention_Summary'!$B103,'N1.2_Intervention_Listing'!Q$13:Q$212,0),0))</f>
        <v>0</v>
      </c>
      <c r="K103" s="224">
        <f t="array" ref="K103">SUM(IF('N1.2_Intervention_Listing'!$B$13:$B$212='N1.0_Intervention_Summary'!$C103,IF('N1.2_Intervention_Listing'!$F$13:$F$212='N1.0_Intervention_Summary'!$B103,'N1.2_Intervention_Listing'!R$13:R$212,0),0))</f>
        <v>0</v>
      </c>
      <c r="L103" s="224">
        <f t="array" ref="L103">SUM(IF('N1.2_Intervention_Listing'!$B$13:$B$212='N1.0_Intervention_Summary'!$C103,IF('N1.2_Intervention_Listing'!$F$13:$F$212='N1.0_Intervention_Summary'!$B103,'N1.2_Intervention_Listing'!S$13:S$212,0),0))</f>
        <v>0</v>
      </c>
      <c r="M103" s="228">
        <f t="shared" si="7"/>
        <v>0</v>
      </c>
      <c r="N103" s="228">
        <f t="shared" si="8"/>
        <v>0</v>
      </c>
    </row>
    <row r="104" spans="1:14">
      <c r="A104" s="223"/>
      <c r="B104" s="224" t="str">
        <f>'N1.1_Intervention_Definitions'!$A$30</f>
        <v>Refurbishment</v>
      </c>
      <c r="C104" s="224" t="str">
        <f t="shared" si="6"/>
        <v>400kV Underground Cable</v>
      </c>
      <c r="D104" s="224" t="str">
        <f t="shared" si="6"/>
        <v>km</v>
      </c>
      <c r="E104" s="224">
        <f t="array" ref="E104">SUM(IF('N1.2_Intervention_Listing'!$B$13:$B$212='N1.0_Intervention_Summary'!$C104,IF('N1.2_Intervention_Listing'!$F$13:$F$212='N1.0_Intervention_Summary'!$B104,'N1.2_Intervention_Listing'!L$13:L$212,0),0))</f>
        <v>0</v>
      </c>
      <c r="F104" s="224">
        <f t="array" ref="F104">SUM(IF('N1.2_Intervention_Listing'!$B$13:$B$212='N1.0_Intervention_Summary'!$C104,IF('N1.2_Intervention_Listing'!$F$13:$F$212='N1.0_Intervention_Summary'!$B104,'N1.2_Intervention_Listing'!M$13:M$212,0),0))</f>
        <v>0</v>
      </c>
      <c r="G104" s="224">
        <f t="array" ref="G104">SUM(IF('N1.2_Intervention_Listing'!$B$13:$B$212='N1.0_Intervention_Summary'!$C104,IF('N1.2_Intervention_Listing'!$F$13:$F$212='N1.0_Intervention_Summary'!$B104,'N1.2_Intervention_Listing'!N$13:N$212,0),0))</f>
        <v>0</v>
      </c>
      <c r="H104" s="224">
        <f t="array" ref="H104">SUM(IF('N1.2_Intervention_Listing'!$B$13:$B$212='N1.0_Intervention_Summary'!$C104,IF('N1.2_Intervention_Listing'!$F$13:$F$212='N1.0_Intervention_Summary'!$B104,'N1.2_Intervention_Listing'!O$13:O$212,0),0))</f>
        <v>0</v>
      </c>
      <c r="I104" s="224">
        <f t="array" ref="I104">SUM(IF('N1.2_Intervention_Listing'!$B$13:$B$212='N1.0_Intervention_Summary'!$C104,IF('N1.2_Intervention_Listing'!$F$13:$F$212='N1.0_Intervention_Summary'!$B104,'N1.2_Intervention_Listing'!P$13:P$212,0),0))</f>
        <v>0</v>
      </c>
      <c r="J104" s="224">
        <f t="array" ref="J104">SUM(IF('N1.2_Intervention_Listing'!$B$13:$B$212='N1.0_Intervention_Summary'!$C104,IF('N1.2_Intervention_Listing'!$F$13:$F$212='N1.0_Intervention_Summary'!$B104,'N1.2_Intervention_Listing'!Q$13:Q$212,0),0))</f>
        <v>0</v>
      </c>
      <c r="K104" s="224">
        <f t="array" ref="K104">SUM(IF('N1.2_Intervention_Listing'!$B$13:$B$212='N1.0_Intervention_Summary'!$C104,IF('N1.2_Intervention_Listing'!$F$13:$F$212='N1.0_Intervention_Summary'!$B104,'N1.2_Intervention_Listing'!R$13:R$212,0),0))</f>
        <v>0</v>
      </c>
      <c r="L104" s="224">
        <f t="array" ref="L104">SUM(IF('N1.2_Intervention_Listing'!$B$13:$B$212='N1.0_Intervention_Summary'!$C104,IF('N1.2_Intervention_Listing'!$F$13:$F$212='N1.0_Intervention_Summary'!$B104,'N1.2_Intervention_Listing'!S$13:S$212,0),0))</f>
        <v>0</v>
      </c>
      <c r="M104" s="228">
        <f t="shared" si="7"/>
        <v>0</v>
      </c>
      <c r="N104" s="228">
        <f t="shared" si="8"/>
        <v>0</v>
      </c>
    </row>
    <row r="105" spans="1:14">
      <c r="A105" s="223"/>
      <c r="B105" s="224" t="str">
        <f>'N1.1_Intervention_Definitions'!$A$30</f>
        <v>Refurbishment</v>
      </c>
      <c r="C105" s="224" t="str">
        <f t="shared" si="6"/>
        <v>400kV OHL Conductor</v>
      </c>
      <c r="D105" s="224" t="str">
        <f t="shared" si="6"/>
        <v>km</v>
      </c>
      <c r="E105" s="224">
        <f t="array" ref="E105">SUM(IF('N1.2_Intervention_Listing'!$B$13:$B$212='N1.0_Intervention_Summary'!$C105,IF('N1.2_Intervention_Listing'!$F$13:$F$212='N1.0_Intervention_Summary'!$B105,'N1.2_Intervention_Listing'!L$13:L$212,0),0))</f>
        <v>0</v>
      </c>
      <c r="F105" s="224">
        <f t="array" ref="F105">SUM(IF('N1.2_Intervention_Listing'!$B$13:$B$212='N1.0_Intervention_Summary'!$C105,IF('N1.2_Intervention_Listing'!$F$13:$F$212='N1.0_Intervention_Summary'!$B105,'N1.2_Intervention_Listing'!M$13:M$212,0),0))</f>
        <v>0</v>
      </c>
      <c r="G105" s="224">
        <f t="array" ref="G105">SUM(IF('N1.2_Intervention_Listing'!$B$13:$B$212='N1.0_Intervention_Summary'!$C105,IF('N1.2_Intervention_Listing'!$F$13:$F$212='N1.0_Intervention_Summary'!$B105,'N1.2_Intervention_Listing'!N$13:N$212,0),0))</f>
        <v>0</v>
      </c>
      <c r="H105" s="224">
        <f t="array" ref="H105">SUM(IF('N1.2_Intervention_Listing'!$B$13:$B$212='N1.0_Intervention_Summary'!$C105,IF('N1.2_Intervention_Listing'!$F$13:$F$212='N1.0_Intervention_Summary'!$B105,'N1.2_Intervention_Listing'!O$13:O$212,0),0))</f>
        <v>33.851799999999997</v>
      </c>
      <c r="I105" s="224">
        <f t="array" ref="I105">SUM(IF('N1.2_Intervention_Listing'!$B$13:$B$212='N1.0_Intervention_Summary'!$C105,IF('N1.2_Intervention_Listing'!$F$13:$F$212='N1.0_Intervention_Summary'!$B105,'N1.2_Intervention_Listing'!P$13:P$212,0),0))</f>
        <v>0</v>
      </c>
      <c r="J105" s="224">
        <f t="array" ref="J105">SUM(IF('N1.2_Intervention_Listing'!$B$13:$B$212='N1.0_Intervention_Summary'!$C105,IF('N1.2_Intervention_Listing'!$F$13:$F$212='N1.0_Intervention_Summary'!$B105,'N1.2_Intervention_Listing'!Q$13:Q$212,0),0))</f>
        <v>0</v>
      </c>
      <c r="K105" s="224">
        <f t="array" ref="K105">SUM(IF('N1.2_Intervention_Listing'!$B$13:$B$212='N1.0_Intervention_Summary'!$C105,IF('N1.2_Intervention_Listing'!$F$13:$F$212='N1.0_Intervention_Summary'!$B105,'N1.2_Intervention_Listing'!R$13:R$212,0),0))</f>
        <v>177.05529999999987</v>
      </c>
      <c r="L105" s="224">
        <f t="array" ref="L105">SUM(IF('N1.2_Intervention_Listing'!$B$13:$B$212='N1.0_Intervention_Summary'!$C105,IF('N1.2_Intervention_Listing'!$F$13:$F$212='N1.0_Intervention_Summary'!$B105,'N1.2_Intervention_Listing'!S$13:S$212,0),0))</f>
        <v>27.580000000000005</v>
      </c>
      <c r="M105" s="228">
        <f t="shared" si="7"/>
        <v>0</v>
      </c>
      <c r="N105" s="228">
        <f t="shared" si="8"/>
        <v>238.48709999999988</v>
      </c>
    </row>
    <row r="106" spans="1:14">
      <c r="A106" s="223"/>
      <c r="B106" s="224" t="str">
        <f>'N1.1_Intervention_Definitions'!$A$30</f>
        <v>Refurbishment</v>
      </c>
      <c r="C106" s="224" t="str">
        <f t="shared" si="6"/>
        <v>400kV OHL Fittings</v>
      </c>
      <c r="D106" s="224" t="str">
        <f t="shared" si="6"/>
        <v>#</v>
      </c>
      <c r="E106" s="224">
        <f t="array" ref="E106">SUM(IF('N1.2_Intervention_Listing'!$B$13:$B$212='N1.0_Intervention_Summary'!$C106,IF('N1.2_Intervention_Listing'!$F$13:$F$212='N1.0_Intervention_Summary'!$B106,'N1.2_Intervention_Listing'!L$13:L$212,0),0))</f>
        <v>0</v>
      </c>
      <c r="F106" s="224">
        <f t="array" ref="F106">SUM(IF('N1.2_Intervention_Listing'!$B$13:$B$212='N1.0_Intervention_Summary'!$C106,IF('N1.2_Intervention_Listing'!$F$13:$F$212='N1.0_Intervention_Summary'!$B106,'N1.2_Intervention_Listing'!M$13:M$212,0),0))</f>
        <v>0</v>
      </c>
      <c r="G106" s="224">
        <f t="array" ref="G106">SUM(IF('N1.2_Intervention_Listing'!$B$13:$B$212='N1.0_Intervention_Summary'!$C106,IF('N1.2_Intervention_Listing'!$F$13:$F$212='N1.0_Intervention_Summary'!$B106,'N1.2_Intervention_Listing'!N$13:N$212,0),0))</f>
        <v>0</v>
      </c>
      <c r="H106" s="224">
        <f t="array" ref="H106">SUM(IF('N1.2_Intervention_Listing'!$B$13:$B$212='N1.0_Intervention_Summary'!$C106,IF('N1.2_Intervention_Listing'!$F$13:$F$212='N1.0_Intervention_Summary'!$B106,'N1.2_Intervention_Listing'!O$13:O$212,0),0))</f>
        <v>0</v>
      </c>
      <c r="I106" s="224">
        <f t="array" ref="I106">SUM(IF('N1.2_Intervention_Listing'!$B$13:$B$212='N1.0_Intervention_Summary'!$C106,IF('N1.2_Intervention_Listing'!$F$13:$F$212='N1.0_Intervention_Summary'!$B106,'N1.2_Intervention_Listing'!P$13:P$212,0),0))</f>
        <v>0</v>
      </c>
      <c r="J106" s="224">
        <f t="array" ref="J106">SUM(IF('N1.2_Intervention_Listing'!$B$13:$B$212='N1.0_Intervention_Summary'!$C106,IF('N1.2_Intervention_Listing'!$F$13:$F$212='N1.0_Intervention_Summary'!$B106,'N1.2_Intervention_Listing'!Q$13:Q$212,0),0))</f>
        <v>0</v>
      </c>
      <c r="K106" s="224">
        <f t="array" ref="K106">SUM(IF('N1.2_Intervention_Listing'!$B$13:$B$212='N1.0_Intervention_Summary'!$C106,IF('N1.2_Intervention_Listing'!$F$13:$F$212='N1.0_Intervention_Summary'!$B106,'N1.2_Intervention_Listing'!R$13:R$212,0),0))</f>
        <v>0</v>
      </c>
      <c r="L106" s="224">
        <f t="array" ref="L106">SUM(IF('N1.2_Intervention_Listing'!$B$13:$B$212='N1.0_Intervention_Summary'!$C106,IF('N1.2_Intervention_Listing'!$F$13:$F$212='N1.0_Intervention_Summary'!$B106,'N1.2_Intervention_Listing'!S$13:S$212,0),0))</f>
        <v>0</v>
      </c>
      <c r="M106" s="228">
        <f t="shared" si="7"/>
        <v>0</v>
      </c>
      <c r="N106" s="228">
        <f t="shared" si="8"/>
        <v>0</v>
      </c>
    </row>
    <row r="107" spans="1:14">
      <c r="A107" s="223"/>
      <c r="B107" s="224" t="str">
        <f>'N1.1_Intervention_Definitions'!$A$30</f>
        <v>Refurbishment</v>
      </c>
      <c r="C107" s="224" t="str">
        <f t="shared" si="6"/>
        <v>400kV OHL Tower</v>
      </c>
      <c r="D107" s="224" t="str">
        <f t="shared" si="6"/>
        <v>#</v>
      </c>
      <c r="E107" s="224">
        <f t="array" ref="E107">SUM(IF('N1.2_Intervention_Listing'!$B$13:$B$212='N1.0_Intervention_Summary'!$C107,IF('N1.2_Intervention_Listing'!$F$13:$F$212='N1.0_Intervention_Summary'!$B107,'N1.2_Intervention_Listing'!L$13:L$212,0),0))</f>
        <v>0</v>
      </c>
      <c r="F107" s="224">
        <f t="array" ref="F107">SUM(IF('N1.2_Intervention_Listing'!$B$13:$B$212='N1.0_Intervention_Summary'!$C107,IF('N1.2_Intervention_Listing'!$F$13:$F$212='N1.0_Intervention_Summary'!$B107,'N1.2_Intervention_Listing'!M$13:M$212,0),0))</f>
        <v>0</v>
      </c>
      <c r="G107" s="224">
        <f t="array" ref="G107">SUM(IF('N1.2_Intervention_Listing'!$B$13:$B$212='N1.0_Intervention_Summary'!$C107,IF('N1.2_Intervention_Listing'!$F$13:$F$212='N1.0_Intervention_Summary'!$B107,'N1.2_Intervention_Listing'!N$13:N$212,0),0))</f>
        <v>0</v>
      </c>
      <c r="H107" s="224">
        <f t="array" ref="H107">SUM(IF('N1.2_Intervention_Listing'!$B$13:$B$212='N1.0_Intervention_Summary'!$C107,IF('N1.2_Intervention_Listing'!$F$13:$F$212='N1.0_Intervention_Summary'!$B107,'N1.2_Intervention_Listing'!O$13:O$212,0),0))</f>
        <v>0</v>
      </c>
      <c r="I107" s="224">
        <f t="array" ref="I107">SUM(IF('N1.2_Intervention_Listing'!$B$13:$B$212='N1.0_Intervention_Summary'!$C107,IF('N1.2_Intervention_Listing'!$F$13:$F$212='N1.0_Intervention_Summary'!$B107,'N1.2_Intervention_Listing'!P$13:P$212,0),0))</f>
        <v>319</v>
      </c>
      <c r="J107" s="224">
        <f t="array" ref="J107">SUM(IF('N1.2_Intervention_Listing'!$B$13:$B$212='N1.0_Intervention_Summary'!$C107,IF('N1.2_Intervention_Listing'!$F$13:$F$212='N1.0_Intervention_Summary'!$B107,'N1.2_Intervention_Listing'!Q$13:Q$212,0),0))</f>
        <v>2</v>
      </c>
      <c r="K107" s="224">
        <f t="array" ref="K107">SUM(IF('N1.2_Intervention_Listing'!$B$13:$B$212='N1.0_Intervention_Summary'!$C107,IF('N1.2_Intervention_Listing'!$F$13:$F$212='N1.0_Intervention_Summary'!$B107,'N1.2_Intervention_Listing'!R$13:R$212,0),0))</f>
        <v>178</v>
      </c>
      <c r="L107" s="224">
        <f t="array" ref="L107">SUM(IF('N1.2_Intervention_Listing'!$B$13:$B$212='N1.0_Intervention_Summary'!$C107,IF('N1.2_Intervention_Listing'!$F$13:$F$212='N1.0_Intervention_Summary'!$B107,'N1.2_Intervention_Listing'!S$13:S$212,0),0))</f>
        <v>40</v>
      </c>
      <c r="M107" s="228">
        <f t="shared" si="7"/>
        <v>0</v>
      </c>
      <c r="N107" s="228">
        <f t="shared" si="8"/>
        <v>539</v>
      </c>
    </row>
    <row r="108" spans="1:14">
      <c r="A108" s="223"/>
      <c r="B108" s="224" t="str">
        <f>'N1.1_Intervention_Definitions'!$A$30</f>
        <v>Refurbishment</v>
      </c>
      <c r="C108" s="224" t="str">
        <f t="shared" si="6"/>
        <v>No entry required</v>
      </c>
      <c r="D108" s="224" t="str">
        <f t="shared" si="6"/>
        <v>-</v>
      </c>
      <c r="E108" s="224">
        <f t="array" ref="E108">SUM(IF('N1.2_Intervention_Listing'!$B$13:$B$212='N1.0_Intervention_Summary'!$C108,IF('N1.2_Intervention_Listing'!$F$13:$F$212='N1.0_Intervention_Summary'!$B108,'N1.2_Intervention_Listing'!L$13:L$212,0),0))</f>
        <v>0</v>
      </c>
      <c r="F108" s="224">
        <f t="array" ref="F108">SUM(IF('N1.2_Intervention_Listing'!$B$13:$B$212='N1.0_Intervention_Summary'!$C108,IF('N1.2_Intervention_Listing'!$F$13:$F$212='N1.0_Intervention_Summary'!$B108,'N1.2_Intervention_Listing'!M$13:M$212,0),0))</f>
        <v>0</v>
      </c>
      <c r="G108" s="224">
        <f t="array" ref="G108">SUM(IF('N1.2_Intervention_Listing'!$B$13:$B$212='N1.0_Intervention_Summary'!$C108,IF('N1.2_Intervention_Listing'!$F$13:$F$212='N1.0_Intervention_Summary'!$B108,'N1.2_Intervention_Listing'!N$13:N$212,0),0))</f>
        <v>0</v>
      </c>
      <c r="H108" s="224">
        <f t="array" ref="H108">SUM(IF('N1.2_Intervention_Listing'!$B$13:$B$212='N1.0_Intervention_Summary'!$C108,IF('N1.2_Intervention_Listing'!$F$13:$F$212='N1.0_Intervention_Summary'!$B108,'N1.2_Intervention_Listing'!O$13:O$212,0),0))</f>
        <v>0</v>
      </c>
      <c r="I108" s="224">
        <f t="array" ref="I108">SUM(IF('N1.2_Intervention_Listing'!$B$13:$B$212='N1.0_Intervention_Summary'!$C108,IF('N1.2_Intervention_Listing'!$F$13:$F$212='N1.0_Intervention_Summary'!$B108,'N1.2_Intervention_Listing'!P$13:P$212,0),0))</f>
        <v>0</v>
      </c>
      <c r="J108" s="224">
        <f t="array" ref="J108">SUM(IF('N1.2_Intervention_Listing'!$B$13:$B$212='N1.0_Intervention_Summary'!$C108,IF('N1.2_Intervention_Listing'!$F$13:$F$212='N1.0_Intervention_Summary'!$B108,'N1.2_Intervention_Listing'!Q$13:Q$212,0),0))</f>
        <v>0</v>
      </c>
      <c r="K108" s="224">
        <f t="array" ref="K108">SUM(IF('N1.2_Intervention_Listing'!$B$13:$B$212='N1.0_Intervention_Summary'!$C108,IF('N1.2_Intervention_Listing'!$F$13:$F$212='N1.0_Intervention_Summary'!$B108,'N1.2_Intervention_Listing'!R$13:R$212,0),0))</f>
        <v>0</v>
      </c>
      <c r="L108" s="224">
        <f t="array" ref="L108">SUM(IF('N1.2_Intervention_Listing'!$B$13:$B$212='N1.0_Intervention_Summary'!$C108,IF('N1.2_Intervention_Listing'!$F$13:$F$212='N1.0_Intervention_Summary'!$B108,'N1.2_Intervention_Listing'!S$13:S$212,0),0))</f>
        <v>0</v>
      </c>
      <c r="M108" s="228">
        <f t="shared" si="7"/>
        <v>0</v>
      </c>
      <c r="N108" s="228">
        <f t="shared" si="8"/>
        <v>0</v>
      </c>
    </row>
    <row r="109" spans="1:14">
      <c r="A109" s="223"/>
      <c r="B109" s="224" t="str">
        <f>'N1.1_Intervention_Definitions'!$A$30</f>
        <v>Refurbishment</v>
      </c>
      <c r="C109" s="224" t="str">
        <f t="shared" si="6"/>
        <v>No entry required</v>
      </c>
      <c r="D109" s="224" t="str">
        <f t="shared" si="6"/>
        <v>-</v>
      </c>
      <c r="E109" s="224">
        <f t="array" ref="E109">SUM(IF('N1.2_Intervention_Listing'!$B$13:$B$212='N1.0_Intervention_Summary'!$C109,IF('N1.2_Intervention_Listing'!$F$13:$F$212='N1.0_Intervention_Summary'!$B109,'N1.2_Intervention_Listing'!L$13:L$212,0),0))</f>
        <v>0</v>
      </c>
      <c r="F109" s="224">
        <f t="array" ref="F109">SUM(IF('N1.2_Intervention_Listing'!$B$13:$B$212='N1.0_Intervention_Summary'!$C109,IF('N1.2_Intervention_Listing'!$F$13:$F$212='N1.0_Intervention_Summary'!$B109,'N1.2_Intervention_Listing'!M$13:M$212,0),0))</f>
        <v>0</v>
      </c>
      <c r="G109" s="224">
        <f t="array" ref="G109">SUM(IF('N1.2_Intervention_Listing'!$B$13:$B$212='N1.0_Intervention_Summary'!$C109,IF('N1.2_Intervention_Listing'!$F$13:$F$212='N1.0_Intervention_Summary'!$B109,'N1.2_Intervention_Listing'!N$13:N$212,0),0))</f>
        <v>0</v>
      </c>
      <c r="H109" s="224">
        <f t="array" ref="H109">SUM(IF('N1.2_Intervention_Listing'!$B$13:$B$212='N1.0_Intervention_Summary'!$C109,IF('N1.2_Intervention_Listing'!$F$13:$F$212='N1.0_Intervention_Summary'!$B109,'N1.2_Intervention_Listing'!O$13:O$212,0),0))</f>
        <v>0</v>
      </c>
      <c r="I109" s="224">
        <f t="array" ref="I109">SUM(IF('N1.2_Intervention_Listing'!$B$13:$B$212='N1.0_Intervention_Summary'!$C109,IF('N1.2_Intervention_Listing'!$F$13:$F$212='N1.0_Intervention_Summary'!$B109,'N1.2_Intervention_Listing'!P$13:P$212,0),0))</f>
        <v>0</v>
      </c>
      <c r="J109" s="224">
        <f t="array" ref="J109">SUM(IF('N1.2_Intervention_Listing'!$B$13:$B$212='N1.0_Intervention_Summary'!$C109,IF('N1.2_Intervention_Listing'!$F$13:$F$212='N1.0_Intervention_Summary'!$B109,'N1.2_Intervention_Listing'!Q$13:Q$212,0),0))</f>
        <v>0</v>
      </c>
      <c r="K109" s="224">
        <f t="array" ref="K109">SUM(IF('N1.2_Intervention_Listing'!$B$13:$B$212='N1.0_Intervention_Summary'!$C109,IF('N1.2_Intervention_Listing'!$F$13:$F$212='N1.0_Intervention_Summary'!$B109,'N1.2_Intervention_Listing'!R$13:R$212,0),0))</f>
        <v>0</v>
      </c>
      <c r="L109" s="224">
        <f t="array" ref="L109">SUM(IF('N1.2_Intervention_Listing'!$B$13:$B$212='N1.0_Intervention_Summary'!$C109,IF('N1.2_Intervention_Listing'!$F$13:$F$212='N1.0_Intervention_Summary'!$B109,'N1.2_Intervention_Listing'!S$13:S$212,0),0))</f>
        <v>0</v>
      </c>
      <c r="M109" s="228">
        <f t="shared" si="7"/>
        <v>0</v>
      </c>
      <c r="N109" s="228">
        <f t="shared" si="8"/>
        <v>0</v>
      </c>
    </row>
    <row r="110" spans="1:14">
      <c r="A110" s="223"/>
      <c r="B110" s="224" t="str">
        <f>'N1.1_Intervention_Definitions'!$A$30</f>
        <v>Refurbishment</v>
      </c>
      <c r="C110" s="224" t="str">
        <f t="shared" ref="C110:D129" si="9">C73</f>
        <v>No entry required</v>
      </c>
      <c r="D110" s="224" t="str">
        <f t="shared" si="9"/>
        <v>-</v>
      </c>
      <c r="E110" s="224">
        <f t="array" ref="E110">SUM(IF('N1.2_Intervention_Listing'!$B$13:$B$212='N1.0_Intervention_Summary'!$C110,IF('N1.2_Intervention_Listing'!$F$13:$F$212='N1.0_Intervention_Summary'!$B110,'N1.2_Intervention_Listing'!L$13:L$212,0),0))</f>
        <v>0</v>
      </c>
      <c r="F110" s="224">
        <f t="array" ref="F110">SUM(IF('N1.2_Intervention_Listing'!$B$13:$B$212='N1.0_Intervention_Summary'!$C110,IF('N1.2_Intervention_Listing'!$F$13:$F$212='N1.0_Intervention_Summary'!$B110,'N1.2_Intervention_Listing'!M$13:M$212,0),0))</f>
        <v>0</v>
      </c>
      <c r="G110" s="224">
        <f t="array" ref="G110">SUM(IF('N1.2_Intervention_Listing'!$B$13:$B$212='N1.0_Intervention_Summary'!$C110,IF('N1.2_Intervention_Listing'!$F$13:$F$212='N1.0_Intervention_Summary'!$B110,'N1.2_Intervention_Listing'!N$13:N$212,0),0))</f>
        <v>0</v>
      </c>
      <c r="H110" s="224">
        <f t="array" ref="H110">SUM(IF('N1.2_Intervention_Listing'!$B$13:$B$212='N1.0_Intervention_Summary'!$C110,IF('N1.2_Intervention_Listing'!$F$13:$F$212='N1.0_Intervention_Summary'!$B110,'N1.2_Intervention_Listing'!O$13:O$212,0),0))</f>
        <v>0</v>
      </c>
      <c r="I110" s="224">
        <f t="array" ref="I110">SUM(IF('N1.2_Intervention_Listing'!$B$13:$B$212='N1.0_Intervention_Summary'!$C110,IF('N1.2_Intervention_Listing'!$F$13:$F$212='N1.0_Intervention_Summary'!$B110,'N1.2_Intervention_Listing'!P$13:P$212,0),0))</f>
        <v>0</v>
      </c>
      <c r="J110" s="224">
        <f t="array" ref="J110">SUM(IF('N1.2_Intervention_Listing'!$B$13:$B$212='N1.0_Intervention_Summary'!$C110,IF('N1.2_Intervention_Listing'!$F$13:$F$212='N1.0_Intervention_Summary'!$B110,'N1.2_Intervention_Listing'!Q$13:Q$212,0),0))</f>
        <v>0</v>
      </c>
      <c r="K110" s="224">
        <f t="array" ref="K110">SUM(IF('N1.2_Intervention_Listing'!$B$13:$B$212='N1.0_Intervention_Summary'!$C110,IF('N1.2_Intervention_Listing'!$F$13:$F$212='N1.0_Intervention_Summary'!$B110,'N1.2_Intervention_Listing'!R$13:R$212,0),0))</f>
        <v>0</v>
      </c>
      <c r="L110" s="224">
        <f t="array" ref="L110">SUM(IF('N1.2_Intervention_Listing'!$B$13:$B$212='N1.0_Intervention_Summary'!$C110,IF('N1.2_Intervention_Listing'!$F$13:$F$212='N1.0_Intervention_Summary'!$B110,'N1.2_Intervention_Listing'!S$13:S$212,0),0))</f>
        <v>0</v>
      </c>
      <c r="M110" s="228">
        <f t="shared" si="7"/>
        <v>0</v>
      </c>
      <c r="N110" s="228">
        <f t="shared" si="8"/>
        <v>0</v>
      </c>
    </row>
    <row r="111" spans="1:14">
      <c r="A111" s="223"/>
      <c r="B111" s="224" t="str">
        <f>'N1.1_Intervention_Definitions'!$A$30</f>
        <v>Refurbishment</v>
      </c>
      <c r="C111" s="224" t="str">
        <f t="shared" si="9"/>
        <v>No entry required</v>
      </c>
      <c r="D111" s="224" t="str">
        <f t="shared" si="9"/>
        <v>-</v>
      </c>
      <c r="E111" s="224">
        <f t="array" ref="E111">SUM(IF('N1.2_Intervention_Listing'!$B$13:$B$212='N1.0_Intervention_Summary'!$C111,IF('N1.2_Intervention_Listing'!$F$13:$F$212='N1.0_Intervention_Summary'!$B111,'N1.2_Intervention_Listing'!L$13:L$212,0),0))</f>
        <v>0</v>
      </c>
      <c r="F111" s="224">
        <f t="array" ref="F111">SUM(IF('N1.2_Intervention_Listing'!$B$13:$B$212='N1.0_Intervention_Summary'!$C111,IF('N1.2_Intervention_Listing'!$F$13:$F$212='N1.0_Intervention_Summary'!$B111,'N1.2_Intervention_Listing'!M$13:M$212,0),0))</f>
        <v>0</v>
      </c>
      <c r="G111" s="224">
        <f t="array" ref="G111">SUM(IF('N1.2_Intervention_Listing'!$B$13:$B$212='N1.0_Intervention_Summary'!$C111,IF('N1.2_Intervention_Listing'!$F$13:$F$212='N1.0_Intervention_Summary'!$B111,'N1.2_Intervention_Listing'!N$13:N$212,0),0))</f>
        <v>0</v>
      </c>
      <c r="H111" s="224">
        <f t="array" ref="H111">SUM(IF('N1.2_Intervention_Listing'!$B$13:$B$212='N1.0_Intervention_Summary'!$C111,IF('N1.2_Intervention_Listing'!$F$13:$F$212='N1.0_Intervention_Summary'!$B111,'N1.2_Intervention_Listing'!O$13:O$212,0),0))</f>
        <v>0</v>
      </c>
      <c r="I111" s="224">
        <f t="array" ref="I111">SUM(IF('N1.2_Intervention_Listing'!$B$13:$B$212='N1.0_Intervention_Summary'!$C111,IF('N1.2_Intervention_Listing'!$F$13:$F$212='N1.0_Intervention_Summary'!$B111,'N1.2_Intervention_Listing'!P$13:P$212,0),0))</f>
        <v>0</v>
      </c>
      <c r="J111" s="224">
        <f t="array" ref="J111">SUM(IF('N1.2_Intervention_Listing'!$B$13:$B$212='N1.0_Intervention_Summary'!$C111,IF('N1.2_Intervention_Listing'!$F$13:$F$212='N1.0_Intervention_Summary'!$B111,'N1.2_Intervention_Listing'!Q$13:Q$212,0),0))</f>
        <v>0</v>
      </c>
      <c r="K111" s="224">
        <f t="array" ref="K111">SUM(IF('N1.2_Intervention_Listing'!$B$13:$B$212='N1.0_Intervention_Summary'!$C111,IF('N1.2_Intervention_Listing'!$F$13:$F$212='N1.0_Intervention_Summary'!$B111,'N1.2_Intervention_Listing'!R$13:R$212,0),0))</f>
        <v>0</v>
      </c>
      <c r="L111" s="224">
        <f t="array" ref="L111">SUM(IF('N1.2_Intervention_Listing'!$B$13:$B$212='N1.0_Intervention_Summary'!$C111,IF('N1.2_Intervention_Listing'!$F$13:$F$212='N1.0_Intervention_Summary'!$B111,'N1.2_Intervention_Listing'!S$13:S$212,0),0))</f>
        <v>0</v>
      </c>
      <c r="M111" s="228">
        <f t="shared" si="7"/>
        <v>0</v>
      </c>
      <c r="N111" s="228">
        <f t="shared" si="8"/>
        <v>0</v>
      </c>
    </row>
    <row r="112" spans="1:14">
      <c r="A112" s="223"/>
      <c r="B112" s="224" t="str">
        <f>'N1.1_Intervention_Definitions'!$A$30</f>
        <v>Refurbishment</v>
      </c>
      <c r="C112" s="224" t="str">
        <f t="shared" si="9"/>
        <v>No entry required</v>
      </c>
      <c r="D112" s="224" t="str">
        <f t="shared" si="9"/>
        <v>-</v>
      </c>
      <c r="E112" s="224">
        <f t="array" ref="E112">SUM(IF('N1.2_Intervention_Listing'!$B$13:$B$212='N1.0_Intervention_Summary'!$C112,IF('N1.2_Intervention_Listing'!$F$13:$F$212='N1.0_Intervention_Summary'!$B112,'N1.2_Intervention_Listing'!L$13:L$212,0),0))</f>
        <v>0</v>
      </c>
      <c r="F112" s="224">
        <f t="array" ref="F112">SUM(IF('N1.2_Intervention_Listing'!$B$13:$B$212='N1.0_Intervention_Summary'!$C112,IF('N1.2_Intervention_Listing'!$F$13:$F$212='N1.0_Intervention_Summary'!$B112,'N1.2_Intervention_Listing'!M$13:M$212,0),0))</f>
        <v>0</v>
      </c>
      <c r="G112" s="224">
        <f t="array" ref="G112">SUM(IF('N1.2_Intervention_Listing'!$B$13:$B$212='N1.0_Intervention_Summary'!$C112,IF('N1.2_Intervention_Listing'!$F$13:$F$212='N1.0_Intervention_Summary'!$B112,'N1.2_Intervention_Listing'!N$13:N$212,0),0))</f>
        <v>0</v>
      </c>
      <c r="H112" s="224">
        <f t="array" ref="H112">SUM(IF('N1.2_Intervention_Listing'!$B$13:$B$212='N1.0_Intervention_Summary'!$C112,IF('N1.2_Intervention_Listing'!$F$13:$F$212='N1.0_Intervention_Summary'!$B112,'N1.2_Intervention_Listing'!O$13:O$212,0),0))</f>
        <v>0</v>
      </c>
      <c r="I112" s="224">
        <f t="array" ref="I112">SUM(IF('N1.2_Intervention_Listing'!$B$13:$B$212='N1.0_Intervention_Summary'!$C112,IF('N1.2_Intervention_Listing'!$F$13:$F$212='N1.0_Intervention_Summary'!$B112,'N1.2_Intervention_Listing'!P$13:P$212,0),0))</f>
        <v>0</v>
      </c>
      <c r="J112" s="224">
        <f t="array" ref="J112">SUM(IF('N1.2_Intervention_Listing'!$B$13:$B$212='N1.0_Intervention_Summary'!$C112,IF('N1.2_Intervention_Listing'!$F$13:$F$212='N1.0_Intervention_Summary'!$B112,'N1.2_Intervention_Listing'!Q$13:Q$212,0),0))</f>
        <v>0</v>
      </c>
      <c r="K112" s="224">
        <f t="array" ref="K112">SUM(IF('N1.2_Intervention_Listing'!$B$13:$B$212='N1.0_Intervention_Summary'!$C112,IF('N1.2_Intervention_Listing'!$F$13:$F$212='N1.0_Intervention_Summary'!$B112,'N1.2_Intervention_Listing'!R$13:R$212,0),0))</f>
        <v>0</v>
      </c>
      <c r="L112" s="224">
        <f t="array" ref="L112">SUM(IF('N1.2_Intervention_Listing'!$B$13:$B$212='N1.0_Intervention_Summary'!$C112,IF('N1.2_Intervention_Listing'!$F$13:$F$212='N1.0_Intervention_Summary'!$B112,'N1.2_Intervention_Listing'!S$13:S$212,0),0))</f>
        <v>0</v>
      </c>
      <c r="M112" s="228">
        <f t="shared" si="7"/>
        <v>0</v>
      </c>
      <c r="N112" s="228">
        <f t="shared" si="8"/>
        <v>0</v>
      </c>
    </row>
    <row r="113" spans="1:14">
      <c r="A113" s="223"/>
      <c r="B113" s="224" t="str">
        <f>'N1.1_Intervention_Definitions'!$A$30</f>
        <v>Refurbishment</v>
      </c>
      <c r="C113" s="224" t="str">
        <f t="shared" si="9"/>
        <v>No entry required</v>
      </c>
      <c r="D113" s="224" t="str">
        <f t="shared" si="9"/>
        <v>-</v>
      </c>
      <c r="E113" s="224">
        <f t="array" ref="E113">SUM(IF('N1.2_Intervention_Listing'!$B$13:$B$212='N1.0_Intervention_Summary'!$C113,IF('N1.2_Intervention_Listing'!$F$13:$F$212='N1.0_Intervention_Summary'!$B113,'N1.2_Intervention_Listing'!L$13:L$212,0),0))</f>
        <v>0</v>
      </c>
      <c r="F113" s="224">
        <f t="array" ref="F113">SUM(IF('N1.2_Intervention_Listing'!$B$13:$B$212='N1.0_Intervention_Summary'!$C113,IF('N1.2_Intervention_Listing'!$F$13:$F$212='N1.0_Intervention_Summary'!$B113,'N1.2_Intervention_Listing'!M$13:M$212,0),0))</f>
        <v>0</v>
      </c>
      <c r="G113" s="224">
        <f t="array" ref="G113">SUM(IF('N1.2_Intervention_Listing'!$B$13:$B$212='N1.0_Intervention_Summary'!$C113,IF('N1.2_Intervention_Listing'!$F$13:$F$212='N1.0_Intervention_Summary'!$B113,'N1.2_Intervention_Listing'!N$13:N$212,0),0))</f>
        <v>0</v>
      </c>
      <c r="H113" s="224">
        <f t="array" ref="H113">SUM(IF('N1.2_Intervention_Listing'!$B$13:$B$212='N1.0_Intervention_Summary'!$C113,IF('N1.2_Intervention_Listing'!$F$13:$F$212='N1.0_Intervention_Summary'!$B113,'N1.2_Intervention_Listing'!O$13:O$212,0),0))</f>
        <v>0</v>
      </c>
      <c r="I113" s="224">
        <f t="array" ref="I113">SUM(IF('N1.2_Intervention_Listing'!$B$13:$B$212='N1.0_Intervention_Summary'!$C113,IF('N1.2_Intervention_Listing'!$F$13:$F$212='N1.0_Intervention_Summary'!$B113,'N1.2_Intervention_Listing'!P$13:P$212,0),0))</f>
        <v>0</v>
      </c>
      <c r="J113" s="224">
        <f t="array" ref="J113">SUM(IF('N1.2_Intervention_Listing'!$B$13:$B$212='N1.0_Intervention_Summary'!$C113,IF('N1.2_Intervention_Listing'!$F$13:$F$212='N1.0_Intervention_Summary'!$B113,'N1.2_Intervention_Listing'!Q$13:Q$212,0),0))</f>
        <v>0</v>
      </c>
      <c r="K113" s="224">
        <f t="array" ref="K113">SUM(IF('N1.2_Intervention_Listing'!$B$13:$B$212='N1.0_Intervention_Summary'!$C113,IF('N1.2_Intervention_Listing'!$F$13:$F$212='N1.0_Intervention_Summary'!$B113,'N1.2_Intervention_Listing'!R$13:R$212,0),0))</f>
        <v>0</v>
      </c>
      <c r="L113" s="224">
        <f t="array" ref="L113">SUM(IF('N1.2_Intervention_Listing'!$B$13:$B$212='N1.0_Intervention_Summary'!$C113,IF('N1.2_Intervention_Listing'!$F$13:$F$212='N1.0_Intervention_Summary'!$B113,'N1.2_Intervention_Listing'!S$13:S$212,0),0))</f>
        <v>0</v>
      </c>
      <c r="M113" s="228">
        <f t="shared" si="7"/>
        <v>0</v>
      </c>
      <c r="N113" s="228">
        <f t="shared" si="8"/>
        <v>0</v>
      </c>
    </row>
    <row r="114" spans="1:14">
      <c r="A114" s="223"/>
      <c r="B114" s="224" t="str">
        <f>'N1.1_Intervention_Definitions'!$A$30</f>
        <v>Refurbishment</v>
      </c>
      <c r="C114" s="224" t="str">
        <f t="shared" si="9"/>
        <v>No entry required</v>
      </c>
      <c r="D114" s="224" t="str">
        <f t="shared" si="9"/>
        <v>-</v>
      </c>
      <c r="E114" s="224">
        <f t="array" ref="E114">SUM(IF('N1.2_Intervention_Listing'!$B$13:$B$212='N1.0_Intervention_Summary'!$C114,IF('N1.2_Intervention_Listing'!$F$13:$F$212='N1.0_Intervention_Summary'!$B114,'N1.2_Intervention_Listing'!L$13:L$212,0),0))</f>
        <v>0</v>
      </c>
      <c r="F114" s="224">
        <f t="array" ref="F114">SUM(IF('N1.2_Intervention_Listing'!$B$13:$B$212='N1.0_Intervention_Summary'!$C114,IF('N1.2_Intervention_Listing'!$F$13:$F$212='N1.0_Intervention_Summary'!$B114,'N1.2_Intervention_Listing'!M$13:M$212,0),0))</f>
        <v>0</v>
      </c>
      <c r="G114" s="224">
        <f t="array" ref="G114">SUM(IF('N1.2_Intervention_Listing'!$B$13:$B$212='N1.0_Intervention_Summary'!$C114,IF('N1.2_Intervention_Listing'!$F$13:$F$212='N1.0_Intervention_Summary'!$B114,'N1.2_Intervention_Listing'!N$13:N$212,0),0))</f>
        <v>0</v>
      </c>
      <c r="H114" s="224">
        <f t="array" ref="H114">SUM(IF('N1.2_Intervention_Listing'!$B$13:$B$212='N1.0_Intervention_Summary'!$C114,IF('N1.2_Intervention_Listing'!$F$13:$F$212='N1.0_Intervention_Summary'!$B114,'N1.2_Intervention_Listing'!O$13:O$212,0),0))</f>
        <v>0</v>
      </c>
      <c r="I114" s="224">
        <f t="array" ref="I114">SUM(IF('N1.2_Intervention_Listing'!$B$13:$B$212='N1.0_Intervention_Summary'!$C114,IF('N1.2_Intervention_Listing'!$F$13:$F$212='N1.0_Intervention_Summary'!$B114,'N1.2_Intervention_Listing'!P$13:P$212,0),0))</f>
        <v>0</v>
      </c>
      <c r="J114" s="224">
        <f t="array" ref="J114">SUM(IF('N1.2_Intervention_Listing'!$B$13:$B$212='N1.0_Intervention_Summary'!$C114,IF('N1.2_Intervention_Listing'!$F$13:$F$212='N1.0_Intervention_Summary'!$B114,'N1.2_Intervention_Listing'!Q$13:Q$212,0),0))</f>
        <v>0</v>
      </c>
      <c r="K114" s="224">
        <f t="array" ref="K114">SUM(IF('N1.2_Intervention_Listing'!$B$13:$B$212='N1.0_Intervention_Summary'!$C114,IF('N1.2_Intervention_Listing'!$F$13:$F$212='N1.0_Intervention_Summary'!$B114,'N1.2_Intervention_Listing'!R$13:R$212,0),0))</f>
        <v>0</v>
      </c>
      <c r="L114" s="224">
        <f t="array" ref="L114">SUM(IF('N1.2_Intervention_Listing'!$B$13:$B$212='N1.0_Intervention_Summary'!$C114,IF('N1.2_Intervention_Listing'!$F$13:$F$212='N1.0_Intervention_Summary'!$B114,'N1.2_Intervention_Listing'!S$13:S$212,0),0))</f>
        <v>0</v>
      </c>
      <c r="M114" s="228">
        <f t="shared" si="7"/>
        <v>0</v>
      </c>
      <c r="N114" s="228">
        <f t="shared" si="8"/>
        <v>0</v>
      </c>
    </row>
    <row r="115" spans="1:14">
      <c r="A115" s="223"/>
      <c r="B115" s="224" t="str">
        <f>'N1.1_Intervention_Definitions'!$A$30</f>
        <v>Refurbishment</v>
      </c>
      <c r="C115" s="224" t="str">
        <f t="shared" si="9"/>
        <v>No entry required</v>
      </c>
      <c r="D115" s="224" t="str">
        <f t="shared" si="9"/>
        <v>-</v>
      </c>
      <c r="E115" s="224">
        <f t="array" ref="E115">SUM(IF('N1.2_Intervention_Listing'!$B$13:$B$212='N1.0_Intervention_Summary'!$C115,IF('N1.2_Intervention_Listing'!$F$13:$F$212='N1.0_Intervention_Summary'!$B115,'N1.2_Intervention_Listing'!L$13:L$212,0),0))</f>
        <v>0</v>
      </c>
      <c r="F115" s="224">
        <f t="array" ref="F115">SUM(IF('N1.2_Intervention_Listing'!$B$13:$B$212='N1.0_Intervention_Summary'!$C115,IF('N1.2_Intervention_Listing'!$F$13:$F$212='N1.0_Intervention_Summary'!$B115,'N1.2_Intervention_Listing'!M$13:M$212,0),0))</f>
        <v>0</v>
      </c>
      <c r="G115" s="224">
        <f t="array" ref="G115">SUM(IF('N1.2_Intervention_Listing'!$B$13:$B$212='N1.0_Intervention_Summary'!$C115,IF('N1.2_Intervention_Listing'!$F$13:$F$212='N1.0_Intervention_Summary'!$B115,'N1.2_Intervention_Listing'!N$13:N$212,0),0))</f>
        <v>0</v>
      </c>
      <c r="H115" s="224">
        <f t="array" ref="H115">SUM(IF('N1.2_Intervention_Listing'!$B$13:$B$212='N1.0_Intervention_Summary'!$C115,IF('N1.2_Intervention_Listing'!$F$13:$F$212='N1.0_Intervention_Summary'!$B115,'N1.2_Intervention_Listing'!O$13:O$212,0),0))</f>
        <v>0</v>
      </c>
      <c r="I115" s="224">
        <f t="array" ref="I115">SUM(IF('N1.2_Intervention_Listing'!$B$13:$B$212='N1.0_Intervention_Summary'!$C115,IF('N1.2_Intervention_Listing'!$F$13:$F$212='N1.0_Intervention_Summary'!$B115,'N1.2_Intervention_Listing'!P$13:P$212,0),0))</f>
        <v>0</v>
      </c>
      <c r="J115" s="224">
        <f t="array" ref="J115">SUM(IF('N1.2_Intervention_Listing'!$B$13:$B$212='N1.0_Intervention_Summary'!$C115,IF('N1.2_Intervention_Listing'!$F$13:$F$212='N1.0_Intervention_Summary'!$B115,'N1.2_Intervention_Listing'!Q$13:Q$212,0),0))</f>
        <v>0</v>
      </c>
      <c r="K115" s="224">
        <f t="array" ref="K115">SUM(IF('N1.2_Intervention_Listing'!$B$13:$B$212='N1.0_Intervention_Summary'!$C115,IF('N1.2_Intervention_Listing'!$F$13:$F$212='N1.0_Intervention_Summary'!$B115,'N1.2_Intervention_Listing'!R$13:R$212,0),0))</f>
        <v>0</v>
      </c>
      <c r="L115" s="224">
        <f t="array" ref="L115">SUM(IF('N1.2_Intervention_Listing'!$B$13:$B$212='N1.0_Intervention_Summary'!$C115,IF('N1.2_Intervention_Listing'!$F$13:$F$212='N1.0_Intervention_Summary'!$B115,'N1.2_Intervention_Listing'!S$13:S$212,0),0))</f>
        <v>0</v>
      </c>
      <c r="M115" s="228">
        <f t="shared" si="7"/>
        <v>0</v>
      </c>
      <c r="N115" s="228">
        <f t="shared" si="8"/>
        <v>0</v>
      </c>
    </row>
    <row r="116" spans="1:14">
      <c r="A116" s="223"/>
      <c r="B116" s="224" t="str">
        <f>'N1.1_Intervention_Definitions'!$A$30</f>
        <v>Refurbishment</v>
      </c>
      <c r="C116" s="224" t="str">
        <f t="shared" si="9"/>
        <v>No entry required</v>
      </c>
      <c r="D116" s="224" t="str">
        <f t="shared" si="9"/>
        <v>-</v>
      </c>
      <c r="E116" s="224">
        <f t="array" ref="E116">SUM(IF('N1.2_Intervention_Listing'!$B$13:$B$212='N1.0_Intervention_Summary'!$C116,IF('N1.2_Intervention_Listing'!$F$13:$F$212='N1.0_Intervention_Summary'!$B116,'N1.2_Intervention_Listing'!L$13:L$212,0),0))</f>
        <v>0</v>
      </c>
      <c r="F116" s="224">
        <f t="array" ref="F116">SUM(IF('N1.2_Intervention_Listing'!$B$13:$B$212='N1.0_Intervention_Summary'!$C116,IF('N1.2_Intervention_Listing'!$F$13:$F$212='N1.0_Intervention_Summary'!$B116,'N1.2_Intervention_Listing'!M$13:M$212,0),0))</f>
        <v>0</v>
      </c>
      <c r="G116" s="224">
        <f t="array" ref="G116">SUM(IF('N1.2_Intervention_Listing'!$B$13:$B$212='N1.0_Intervention_Summary'!$C116,IF('N1.2_Intervention_Listing'!$F$13:$F$212='N1.0_Intervention_Summary'!$B116,'N1.2_Intervention_Listing'!N$13:N$212,0),0))</f>
        <v>0</v>
      </c>
      <c r="H116" s="224">
        <f t="array" ref="H116">SUM(IF('N1.2_Intervention_Listing'!$B$13:$B$212='N1.0_Intervention_Summary'!$C116,IF('N1.2_Intervention_Listing'!$F$13:$F$212='N1.0_Intervention_Summary'!$B116,'N1.2_Intervention_Listing'!O$13:O$212,0),0))</f>
        <v>0</v>
      </c>
      <c r="I116" s="224">
        <f t="array" ref="I116">SUM(IF('N1.2_Intervention_Listing'!$B$13:$B$212='N1.0_Intervention_Summary'!$C116,IF('N1.2_Intervention_Listing'!$F$13:$F$212='N1.0_Intervention_Summary'!$B116,'N1.2_Intervention_Listing'!P$13:P$212,0),0))</f>
        <v>0</v>
      </c>
      <c r="J116" s="224">
        <f t="array" ref="J116">SUM(IF('N1.2_Intervention_Listing'!$B$13:$B$212='N1.0_Intervention_Summary'!$C116,IF('N1.2_Intervention_Listing'!$F$13:$F$212='N1.0_Intervention_Summary'!$B116,'N1.2_Intervention_Listing'!Q$13:Q$212,0),0))</f>
        <v>0</v>
      </c>
      <c r="K116" s="224">
        <f t="array" ref="K116">SUM(IF('N1.2_Intervention_Listing'!$B$13:$B$212='N1.0_Intervention_Summary'!$C116,IF('N1.2_Intervention_Listing'!$F$13:$F$212='N1.0_Intervention_Summary'!$B116,'N1.2_Intervention_Listing'!R$13:R$212,0),0))</f>
        <v>0</v>
      </c>
      <c r="L116" s="224">
        <f t="array" ref="L116">SUM(IF('N1.2_Intervention_Listing'!$B$13:$B$212='N1.0_Intervention_Summary'!$C116,IF('N1.2_Intervention_Listing'!$F$13:$F$212='N1.0_Intervention_Summary'!$B116,'N1.2_Intervention_Listing'!S$13:S$212,0),0))</f>
        <v>0</v>
      </c>
      <c r="M116" s="228">
        <f t="shared" si="7"/>
        <v>0</v>
      </c>
      <c r="N116" s="228">
        <f t="shared" si="8"/>
        <v>0</v>
      </c>
    </row>
    <row r="117" spans="1:14">
      <c r="A117" s="223"/>
      <c r="B117" s="224" t="str">
        <f>'N1.1_Intervention_Definitions'!$A$30</f>
        <v>Refurbishment</v>
      </c>
      <c r="C117" s="224" t="str">
        <f t="shared" si="9"/>
        <v>No entry required</v>
      </c>
      <c r="D117" s="224" t="str">
        <f t="shared" si="9"/>
        <v>-</v>
      </c>
      <c r="E117" s="224">
        <f t="array" ref="E117">SUM(IF('N1.2_Intervention_Listing'!$B$13:$B$212='N1.0_Intervention_Summary'!$C117,IF('N1.2_Intervention_Listing'!$F$13:$F$212='N1.0_Intervention_Summary'!$B117,'N1.2_Intervention_Listing'!L$13:L$212,0),0))</f>
        <v>0</v>
      </c>
      <c r="F117" s="224">
        <f t="array" ref="F117">SUM(IF('N1.2_Intervention_Listing'!$B$13:$B$212='N1.0_Intervention_Summary'!$C117,IF('N1.2_Intervention_Listing'!$F$13:$F$212='N1.0_Intervention_Summary'!$B117,'N1.2_Intervention_Listing'!M$13:M$212,0),0))</f>
        <v>0</v>
      </c>
      <c r="G117" s="224">
        <f t="array" ref="G117">SUM(IF('N1.2_Intervention_Listing'!$B$13:$B$212='N1.0_Intervention_Summary'!$C117,IF('N1.2_Intervention_Listing'!$F$13:$F$212='N1.0_Intervention_Summary'!$B117,'N1.2_Intervention_Listing'!N$13:N$212,0),0))</f>
        <v>0</v>
      </c>
      <c r="H117" s="224">
        <f t="array" ref="H117">SUM(IF('N1.2_Intervention_Listing'!$B$13:$B$212='N1.0_Intervention_Summary'!$C117,IF('N1.2_Intervention_Listing'!$F$13:$F$212='N1.0_Intervention_Summary'!$B117,'N1.2_Intervention_Listing'!O$13:O$212,0),0))</f>
        <v>0</v>
      </c>
      <c r="I117" s="224">
        <f t="array" ref="I117">SUM(IF('N1.2_Intervention_Listing'!$B$13:$B$212='N1.0_Intervention_Summary'!$C117,IF('N1.2_Intervention_Listing'!$F$13:$F$212='N1.0_Intervention_Summary'!$B117,'N1.2_Intervention_Listing'!P$13:P$212,0),0))</f>
        <v>0</v>
      </c>
      <c r="J117" s="224">
        <f t="array" ref="J117">SUM(IF('N1.2_Intervention_Listing'!$B$13:$B$212='N1.0_Intervention_Summary'!$C117,IF('N1.2_Intervention_Listing'!$F$13:$F$212='N1.0_Intervention_Summary'!$B117,'N1.2_Intervention_Listing'!Q$13:Q$212,0),0))</f>
        <v>0</v>
      </c>
      <c r="K117" s="224">
        <f t="array" ref="K117">SUM(IF('N1.2_Intervention_Listing'!$B$13:$B$212='N1.0_Intervention_Summary'!$C117,IF('N1.2_Intervention_Listing'!$F$13:$F$212='N1.0_Intervention_Summary'!$B117,'N1.2_Intervention_Listing'!R$13:R$212,0),0))</f>
        <v>0</v>
      </c>
      <c r="L117" s="224">
        <f t="array" ref="L117">SUM(IF('N1.2_Intervention_Listing'!$B$13:$B$212='N1.0_Intervention_Summary'!$C117,IF('N1.2_Intervention_Listing'!$F$13:$F$212='N1.0_Intervention_Summary'!$B117,'N1.2_Intervention_Listing'!S$13:S$212,0),0))</f>
        <v>0</v>
      </c>
      <c r="M117" s="228">
        <f t="shared" si="7"/>
        <v>0</v>
      </c>
      <c r="N117" s="228">
        <f t="shared" si="8"/>
        <v>0</v>
      </c>
    </row>
    <row r="118" spans="1:14">
      <c r="A118" s="223"/>
      <c r="B118" s="224" t="str">
        <f>'N1.1_Intervention_Definitions'!$A$30</f>
        <v>Refurbishment</v>
      </c>
      <c r="C118" s="224" t="str">
        <f t="shared" si="9"/>
        <v>No entry required</v>
      </c>
      <c r="D118" s="224" t="str">
        <f t="shared" si="9"/>
        <v>-</v>
      </c>
      <c r="E118" s="224">
        <f t="array" ref="E118">SUM(IF('N1.2_Intervention_Listing'!$B$13:$B$212='N1.0_Intervention_Summary'!$C118,IF('N1.2_Intervention_Listing'!$F$13:$F$212='N1.0_Intervention_Summary'!$B118,'N1.2_Intervention_Listing'!L$13:L$212,0),0))</f>
        <v>0</v>
      </c>
      <c r="F118" s="224">
        <f t="array" ref="F118">SUM(IF('N1.2_Intervention_Listing'!$B$13:$B$212='N1.0_Intervention_Summary'!$C118,IF('N1.2_Intervention_Listing'!$F$13:$F$212='N1.0_Intervention_Summary'!$B118,'N1.2_Intervention_Listing'!M$13:M$212,0),0))</f>
        <v>0</v>
      </c>
      <c r="G118" s="224">
        <f t="array" ref="G118">SUM(IF('N1.2_Intervention_Listing'!$B$13:$B$212='N1.0_Intervention_Summary'!$C118,IF('N1.2_Intervention_Listing'!$F$13:$F$212='N1.0_Intervention_Summary'!$B118,'N1.2_Intervention_Listing'!N$13:N$212,0),0))</f>
        <v>0</v>
      </c>
      <c r="H118" s="224">
        <f t="array" ref="H118">SUM(IF('N1.2_Intervention_Listing'!$B$13:$B$212='N1.0_Intervention_Summary'!$C118,IF('N1.2_Intervention_Listing'!$F$13:$F$212='N1.0_Intervention_Summary'!$B118,'N1.2_Intervention_Listing'!O$13:O$212,0),0))</f>
        <v>0</v>
      </c>
      <c r="I118" s="224">
        <f t="array" ref="I118">SUM(IF('N1.2_Intervention_Listing'!$B$13:$B$212='N1.0_Intervention_Summary'!$C118,IF('N1.2_Intervention_Listing'!$F$13:$F$212='N1.0_Intervention_Summary'!$B118,'N1.2_Intervention_Listing'!P$13:P$212,0),0))</f>
        <v>0</v>
      </c>
      <c r="J118" s="224">
        <f t="array" ref="J118">SUM(IF('N1.2_Intervention_Listing'!$B$13:$B$212='N1.0_Intervention_Summary'!$C118,IF('N1.2_Intervention_Listing'!$F$13:$F$212='N1.0_Intervention_Summary'!$B118,'N1.2_Intervention_Listing'!Q$13:Q$212,0),0))</f>
        <v>0</v>
      </c>
      <c r="K118" s="224">
        <f t="array" ref="K118">SUM(IF('N1.2_Intervention_Listing'!$B$13:$B$212='N1.0_Intervention_Summary'!$C118,IF('N1.2_Intervention_Listing'!$F$13:$F$212='N1.0_Intervention_Summary'!$B118,'N1.2_Intervention_Listing'!R$13:R$212,0),0))</f>
        <v>0</v>
      </c>
      <c r="L118" s="224">
        <f t="array" ref="L118">SUM(IF('N1.2_Intervention_Listing'!$B$13:$B$212='N1.0_Intervention_Summary'!$C118,IF('N1.2_Intervention_Listing'!$F$13:$F$212='N1.0_Intervention_Summary'!$B118,'N1.2_Intervention_Listing'!S$13:S$212,0),0))</f>
        <v>0</v>
      </c>
      <c r="M118" s="228">
        <f t="shared" si="7"/>
        <v>0</v>
      </c>
      <c r="N118" s="228">
        <f t="shared" si="8"/>
        <v>0</v>
      </c>
    </row>
    <row r="119" spans="1:14">
      <c r="A119" s="223"/>
      <c r="B119" s="224" t="str">
        <f>'N1.1_Intervention_Definitions'!$A$30</f>
        <v>Refurbishment</v>
      </c>
      <c r="C119" s="224" t="str">
        <f t="shared" si="9"/>
        <v>No entry required</v>
      </c>
      <c r="D119" s="224" t="str">
        <f t="shared" si="9"/>
        <v>-</v>
      </c>
      <c r="E119" s="224">
        <f t="array" ref="E119">SUM(IF('N1.2_Intervention_Listing'!$B$13:$B$212='N1.0_Intervention_Summary'!$C119,IF('N1.2_Intervention_Listing'!$F$13:$F$212='N1.0_Intervention_Summary'!$B119,'N1.2_Intervention_Listing'!L$13:L$212,0),0))</f>
        <v>0</v>
      </c>
      <c r="F119" s="224">
        <f t="array" ref="F119">SUM(IF('N1.2_Intervention_Listing'!$B$13:$B$212='N1.0_Intervention_Summary'!$C119,IF('N1.2_Intervention_Listing'!$F$13:$F$212='N1.0_Intervention_Summary'!$B119,'N1.2_Intervention_Listing'!M$13:M$212,0),0))</f>
        <v>0</v>
      </c>
      <c r="G119" s="224">
        <f t="array" ref="G119">SUM(IF('N1.2_Intervention_Listing'!$B$13:$B$212='N1.0_Intervention_Summary'!$C119,IF('N1.2_Intervention_Listing'!$F$13:$F$212='N1.0_Intervention_Summary'!$B119,'N1.2_Intervention_Listing'!N$13:N$212,0),0))</f>
        <v>0</v>
      </c>
      <c r="H119" s="224">
        <f t="array" ref="H119">SUM(IF('N1.2_Intervention_Listing'!$B$13:$B$212='N1.0_Intervention_Summary'!$C119,IF('N1.2_Intervention_Listing'!$F$13:$F$212='N1.0_Intervention_Summary'!$B119,'N1.2_Intervention_Listing'!O$13:O$212,0),0))</f>
        <v>0</v>
      </c>
      <c r="I119" s="224">
        <f t="array" ref="I119">SUM(IF('N1.2_Intervention_Listing'!$B$13:$B$212='N1.0_Intervention_Summary'!$C119,IF('N1.2_Intervention_Listing'!$F$13:$F$212='N1.0_Intervention_Summary'!$B119,'N1.2_Intervention_Listing'!P$13:P$212,0),0))</f>
        <v>0</v>
      </c>
      <c r="J119" s="224">
        <f t="array" ref="J119">SUM(IF('N1.2_Intervention_Listing'!$B$13:$B$212='N1.0_Intervention_Summary'!$C119,IF('N1.2_Intervention_Listing'!$F$13:$F$212='N1.0_Intervention_Summary'!$B119,'N1.2_Intervention_Listing'!Q$13:Q$212,0),0))</f>
        <v>0</v>
      </c>
      <c r="K119" s="224">
        <f t="array" ref="K119">SUM(IF('N1.2_Intervention_Listing'!$B$13:$B$212='N1.0_Intervention_Summary'!$C119,IF('N1.2_Intervention_Listing'!$F$13:$F$212='N1.0_Intervention_Summary'!$B119,'N1.2_Intervention_Listing'!R$13:R$212,0),0))</f>
        <v>0</v>
      </c>
      <c r="L119" s="224">
        <f t="array" ref="L119">SUM(IF('N1.2_Intervention_Listing'!$B$13:$B$212='N1.0_Intervention_Summary'!$C119,IF('N1.2_Intervention_Listing'!$F$13:$F$212='N1.0_Intervention_Summary'!$B119,'N1.2_Intervention_Listing'!S$13:S$212,0),0))</f>
        <v>0</v>
      </c>
      <c r="M119" s="228">
        <f t="shared" si="7"/>
        <v>0</v>
      </c>
      <c r="N119" s="228">
        <f t="shared" si="8"/>
        <v>0</v>
      </c>
    </row>
    <row r="120" spans="1:14">
      <c r="A120" s="223"/>
      <c r="B120" s="224" t="str">
        <f>'N1.1_Intervention_Definitions'!$A$30</f>
        <v>Refurbishment</v>
      </c>
      <c r="C120" s="224" t="str">
        <f t="shared" si="9"/>
        <v>No entry required</v>
      </c>
      <c r="D120" s="224" t="str">
        <f t="shared" si="9"/>
        <v>-</v>
      </c>
      <c r="E120" s="224">
        <f t="array" ref="E120">SUM(IF('N1.2_Intervention_Listing'!$B$13:$B$212='N1.0_Intervention_Summary'!$C120,IF('N1.2_Intervention_Listing'!$F$13:$F$212='N1.0_Intervention_Summary'!$B120,'N1.2_Intervention_Listing'!L$13:L$212,0),0))</f>
        <v>0</v>
      </c>
      <c r="F120" s="224">
        <f t="array" ref="F120">SUM(IF('N1.2_Intervention_Listing'!$B$13:$B$212='N1.0_Intervention_Summary'!$C120,IF('N1.2_Intervention_Listing'!$F$13:$F$212='N1.0_Intervention_Summary'!$B120,'N1.2_Intervention_Listing'!M$13:M$212,0),0))</f>
        <v>0</v>
      </c>
      <c r="G120" s="224">
        <f t="array" ref="G120">SUM(IF('N1.2_Intervention_Listing'!$B$13:$B$212='N1.0_Intervention_Summary'!$C120,IF('N1.2_Intervention_Listing'!$F$13:$F$212='N1.0_Intervention_Summary'!$B120,'N1.2_Intervention_Listing'!N$13:N$212,0),0))</f>
        <v>0</v>
      </c>
      <c r="H120" s="224">
        <f t="array" ref="H120">SUM(IF('N1.2_Intervention_Listing'!$B$13:$B$212='N1.0_Intervention_Summary'!$C120,IF('N1.2_Intervention_Listing'!$F$13:$F$212='N1.0_Intervention_Summary'!$B120,'N1.2_Intervention_Listing'!O$13:O$212,0),0))</f>
        <v>0</v>
      </c>
      <c r="I120" s="224">
        <f t="array" ref="I120">SUM(IF('N1.2_Intervention_Listing'!$B$13:$B$212='N1.0_Intervention_Summary'!$C120,IF('N1.2_Intervention_Listing'!$F$13:$F$212='N1.0_Intervention_Summary'!$B120,'N1.2_Intervention_Listing'!P$13:P$212,0),0))</f>
        <v>0</v>
      </c>
      <c r="J120" s="224">
        <f t="array" ref="J120">SUM(IF('N1.2_Intervention_Listing'!$B$13:$B$212='N1.0_Intervention_Summary'!$C120,IF('N1.2_Intervention_Listing'!$F$13:$F$212='N1.0_Intervention_Summary'!$B120,'N1.2_Intervention_Listing'!Q$13:Q$212,0),0))</f>
        <v>0</v>
      </c>
      <c r="K120" s="224">
        <f t="array" ref="K120">SUM(IF('N1.2_Intervention_Listing'!$B$13:$B$212='N1.0_Intervention_Summary'!$C120,IF('N1.2_Intervention_Listing'!$F$13:$F$212='N1.0_Intervention_Summary'!$B120,'N1.2_Intervention_Listing'!R$13:R$212,0),0))</f>
        <v>0</v>
      </c>
      <c r="L120" s="224">
        <f t="array" ref="L120">SUM(IF('N1.2_Intervention_Listing'!$B$13:$B$212='N1.0_Intervention_Summary'!$C120,IF('N1.2_Intervention_Listing'!$F$13:$F$212='N1.0_Intervention_Summary'!$B120,'N1.2_Intervention_Listing'!S$13:S$212,0),0))</f>
        <v>0</v>
      </c>
      <c r="M120" s="228">
        <f t="shared" si="7"/>
        <v>0</v>
      </c>
      <c r="N120" s="228">
        <f t="shared" si="8"/>
        <v>0</v>
      </c>
    </row>
    <row r="121" spans="1:14">
      <c r="A121" s="223"/>
      <c r="B121" s="224" t="str">
        <f>'N1.1_Intervention_Definitions'!$A$30</f>
        <v>Refurbishment</v>
      </c>
      <c r="C121" s="224" t="str">
        <f t="shared" si="9"/>
        <v>No entry required</v>
      </c>
      <c r="D121" s="224" t="str">
        <f t="shared" si="9"/>
        <v>-</v>
      </c>
      <c r="E121" s="224">
        <f t="array" ref="E121">SUM(IF('N1.2_Intervention_Listing'!$B$13:$B$212='N1.0_Intervention_Summary'!$C121,IF('N1.2_Intervention_Listing'!$F$13:$F$212='N1.0_Intervention_Summary'!$B121,'N1.2_Intervention_Listing'!L$13:L$212,0),0))</f>
        <v>0</v>
      </c>
      <c r="F121" s="224">
        <f t="array" ref="F121">SUM(IF('N1.2_Intervention_Listing'!$B$13:$B$212='N1.0_Intervention_Summary'!$C121,IF('N1.2_Intervention_Listing'!$F$13:$F$212='N1.0_Intervention_Summary'!$B121,'N1.2_Intervention_Listing'!M$13:M$212,0),0))</f>
        <v>0</v>
      </c>
      <c r="G121" s="224">
        <f t="array" ref="G121">SUM(IF('N1.2_Intervention_Listing'!$B$13:$B$212='N1.0_Intervention_Summary'!$C121,IF('N1.2_Intervention_Listing'!$F$13:$F$212='N1.0_Intervention_Summary'!$B121,'N1.2_Intervention_Listing'!N$13:N$212,0),0))</f>
        <v>0</v>
      </c>
      <c r="H121" s="224">
        <f t="array" ref="H121">SUM(IF('N1.2_Intervention_Listing'!$B$13:$B$212='N1.0_Intervention_Summary'!$C121,IF('N1.2_Intervention_Listing'!$F$13:$F$212='N1.0_Intervention_Summary'!$B121,'N1.2_Intervention_Listing'!O$13:O$212,0),0))</f>
        <v>0</v>
      </c>
      <c r="I121" s="224">
        <f t="array" ref="I121">SUM(IF('N1.2_Intervention_Listing'!$B$13:$B$212='N1.0_Intervention_Summary'!$C121,IF('N1.2_Intervention_Listing'!$F$13:$F$212='N1.0_Intervention_Summary'!$B121,'N1.2_Intervention_Listing'!P$13:P$212,0),0))</f>
        <v>0</v>
      </c>
      <c r="J121" s="224">
        <f t="array" ref="J121">SUM(IF('N1.2_Intervention_Listing'!$B$13:$B$212='N1.0_Intervention_Summary'!$C121,IF('N1.2_Intervention_Listing'!$F$13:$F$212='N1.0_Intervention_Summary'!$B121,'N1.2_Intervention_Listing'!Q$13:Q$212,0),0))</f>
        <v>0</v>
      </c>
      <c r="K121" s="224">
        <f t="array" ref="K121">SUM(IF('N1.2_Intervention_Listing'!$B$13:$B$212='N1.0_Intervention_Summary'!$C121,IF('N1.2_Intervention_Listing'!$F$13:$F$212='N1.0_Intervention_Summary'!$B121,'N1.2_Intervention_Listing'!R$13:R$212,0),0))</f>
        <v>0</v>
      </c>
      <c r="L121" s="224">
        <f t="array" ref="L121">SUM(IF('N1.2_Intervention_Listing'!$B$13:$B$212='N1.0_Intervention_Summary'!$C121,IF('N1.2_Intervention_Listing'!$F$13:$F$212='N1.0_Intervention_Summary'!$B121,'N1.2_Intervention_Listing'!S$13:S$212,0),0))</f>
        <v>0</v>
      </c>
      <c r="M121" s="228">
        <f t="shared" si="7"/>
        <v>0</v>
      </c>
      <c r="N121" s="228">
        <f t="shared" si="8"/>
        <v>0</v>
      </c>
    </row>
    <row r="122" spans="1:14">
      <c r="A122" s="223"/>
      <c r="B122" s="224" t="str">
        <f>'N1.1_Intervention_Definitions'!$A$30</f>
        <v>Refurbishment</v>
      </c>
      <c r="C122" s="224" t="str">
        <f t="shared" si="9"/>
        <v>No entry required</v>
      </c>
      <c r="D122" s="224" t="str">
        <f t="shared" si="9"/>
        <v>-</v>
      </c>
      <c r="E122" s="224">
        <f t="array" ref="E122">SUM(IF('N1.2_Intervention_Listing'!$B$13:$B$212='N1.0_Intervention_Summary'!$C122,IF('N1.2_Intervention_Listing'!$F$13:$F$212='N1.0_Intervention_Summary'!$B122,'N1.2_Intervention_Listing'!L$13:L$212,0),0))</f>
        <v>0</v>
      </c>
      <c r="F122" s="224">
        <f t="array" ref="F122">SUM(IF('N1.2_Intervention_Listing'!$B$13:$B$212='N1.0_Intervention_Summary'!$C122,IF('N1.2_Intervention_Listing'!$F$13:$F$212='N1.0_Intervention_Summary'!$B122,'N1.2_Intervention_Listing'!M$13:M$212,0),0))</f>
        <v>0</v>
      </c>
      <c r="G122" s="224">
        <f t="array" ref="G122">SUM(IF('N1.2_Intervention_Listing'!$B$13:$B$212='N1.0_Intervention_Summary'!$C122,IF('N1.2_Intervention_Listing'!$F$13:$F$212='N1.0_Intervention_Summary'!$B122,'N1.2_Intervention_Listing'!N$13:N$212,0),0))</f>
        <v>0</v>
      </c>
      <c r="H122" s="224">
        <f t="array" ref="H122">SUM(IF('N1.2_Intervention_Listing'!$B$13:$B$212='N1.0_Intervention_Summary'!$C122,IF('N1.2_Intervention_Listing'!$F$13:$F$212='N1.0_Intervention_Summary'!$B122,'N1.2_Intervention_Listing'!O$13:O$212,0),0))</f>
        <v>0</v>
      </c>
      <c r="I122" s="224">
        <f t="array" ref="I122">SUM(IF('N1.2_Intervention_Listing'!$B$13:$B$212='N1.0_Intervention_Summary'!$C122,IF('N1.2_Intervention_Listing'!$F$13:$F$212='N1.0_Intervention_Summary'!$B122,'N1.2_Intervention_Listing'!P$13:P$212,0),0))</f>
        <v>0</v>
      </c>
      <c r="J122" s="224">
        <f t="array" ref="J122">SUM(IF('N1.2_Intervention_Listing'!$B$13:$B$212='N1.0_Intervention_Summary'!$C122,IF('N1.2_Intervention_Listing'!$F$13:$F$212='N1.0_Intervention_Summary'!$B122,'N1.2_Intervention_Listing'!Q$13:Q$212,0),0))</f>
        <v>0</v>
      </c>
      <c r="K122" s="224">
        <f t="array" ref="K122">SUM(IF('N1.2_Intervention_Listing'!$B$13:$B$212='N1.0_Intervention_Summary'!$C122,IF('N1.2_Intervention_Listing'!$F$13:$F$212='N1.0_Intervention_Summary'!$B122,'N1.2_Intervention_Listing'!R$13:R$212,0),0))</f>
        <v>0</v>
      </c>
      <c r="L122" s="224">
        <f t="array" ref="L122">SUM(IF('N1.2_Intervention_Listing'!$B$13:$B$212='N1.0_Intervention_Summary'!$C122,IF('N1.2_Intervention_Listing'!$F$13:$F$212='N1.0_Intervention_Summary'!$B122,'N1.2_Intervention_Listing'!S$13:S$212,0),0))</f>
        <v>0</v>
      </c>
      <c r="M122" s="228">
        <f t="shared" si="7"/>
        <v>0</v>
      </c>
      <c r="N122" s="228">
        <f t="shared" si="8"/>
        <v>0</v>
      </c>
    </row>
    <row r="123" spans="1:14">
      <c r="A123" s="223"/>
      <c r="B123" s="224" t="str">
        <f>'N1.1_Intervention_Definitions'!$A$30</f>
        <v>Refurbishment</v>
      </c>
      <c r="C123" s="224" t="str">
        <f t="shared" si="9"/>
        <v>No entry required</v>
      </c>
      <c r="D123" s="224" t="str">
        <f t="shared" si="9"/>
        <v>-</v>
      </c>
      <c r="E123" s="224">
        <f t="array" ref="E123">SUM(IF('N1.2_Intervention_Listing'!$B$13:$B$212='N1.0_Intervention_Summary'!$C123,IF('N1.2_Intervention_Listing'!$F$13:$F$212='N1.0_Intervention_Summary'!$B123,'N1.2_Intervention_Listing'!L$13:L$212,0),0))</f>
        <v>0</v>
      </c>
      <c r="F123" s="224">
        <f t="array" ref="F123">SUM(IF('N1.2_Intervention_Listing'!$B$13:$B$212='N1.0_Intervention_Summary'!$C123,IF('N1.2_Intervention_Listing'!$F$13:$F$212='N1.0_Intervention_Summary'!$B123,'N1.2_Intervention_Listing'!M$13:M$212,0),0))</f>
        <v>0</v>
      </c>
      <c r="G123" s="224">
        <f t="array" ref="G123">SUM(IF('N1.2_Intervention_Listing'!$B$13:$B$212='N1.0_Intervention_Summary'!$C123,IF('N1.2_Intervention_Listing'!$F$13:$F$212='N1.0_Intervention_Summary'!$B123,'N1.2_Intervention_Listing'!N$13:N$212,0),0))</f>
        <v>0</v>
      </c>
      <c r="H123" s="224">
        <f t="array" ref="H123">SUM(IF('N1.2_Intervention_Listing'!$B$13:$B$212='N1.0_Intervention_Summary'!$C123,IF('N1.2_Intervention_Listing'!$F$13:$F$212='N1.0_Intervention_Summary'!$B123,'N1.2_Intervention_Listing'!O$13:O$212,0),0))</f>
        <v>0</v>
      </c>
      <c r="I123" s="224">
        <f t="array" ref="I123">SUM(IF('N1.2_Intervention_Listing'!$B$13:$B$212='N1.0_Intervention_Summary'!$C123,IF('N1.2_Intervention_Listing'!$F$13:$F$212='N1.0_Intervention_Summary'!$B123,'N1.2_Intervention_Listing'!P$13:P$212,0),0))</f>
        <v>0</v>
      </c>
      <c r="J123" s="224">
        <f t="array" ref="J123">SUM(IF('N1.2_Intervention_Listing'!$B$13:$B$212='N1.0_Intervention_Summary'!$C123,IF('N1.2_Intervention_Listing'!$F$13:$F$212='N1.0_Intervention_Summary'!$B123,'N1.2_Intervention_Listing'!Q$13:Q$212,0),0))</f>
        <v>0</v>
      </c>
      <c r="K123" s="224">
        <f t="array" ref="K123">SUM(IF('N1.2_Intervention_Listing'!$B$13:$B$212='N1.0_Intervention_Summary'!$C123,IF('N1.2_Intervention_Listing'!$F$13:$F$212='N1.0_Intervention_Summary'!$B123,'N1.2_Intervention_Listing'!R$13:R$212,0),0))</f>
        <v>0</v>
      </c>
      <c r="L123" s="224">
        <f t="array" ref="L123">SUM(IF('N1.2_Intervention_Listing'!$B$13:$B$212='N1.0_Intervention_Summary'!$C123,IF('N1.2_Intervention_Listing'!$F$13:$F$212='N1.0_Intervention_Summary'!$B123,'N1.2_Intervention_Listing'!S$13:S$212,0),0))</f>
        <v>0</v>
      </c>
      <c r="M123" s="228">
        <f t="shared" si="7"/>
        <v>0</v>
      </c>
      <c r="N123" s="228">
        <f t="shared" si="8"/>
        <v>0</v>
      </c>
    </row>
    <row r="124" spans="1:14">
      <c r="A124" s="223"/>
      <c r="B124" s="224" t="str">
        <f>'N1.1_Intervention_Definitions'!$A$38</f>
        <v>Maintenance &amp; Repair</v>
      </c>
      <c r="C124" s="224" t="str">
        <f t="shared" si="9"/>
        <v>132kV Circuit Breaker</v>
      </c>
      <c r="D124" s="224" t="str">
        <f t="shared" si="9"/>
        <v>#</v>
      </c>
      <c r="E124" s="224">
        <f t="array" ref="E124">SUM(IF('N1.2_Intervention_Listing'!$B$13:$B$212='N1.0_Intervention_Summary'!$C124,IF('N1.2_Intervention_Listing'!$F$13:$F$212='N1.0_Intervention_Summary'!$B124,'N1.2_Intervention_Listing'!L$13:L$212,0),0))</f>
        <v>0</v>
      </c>
      <c r="F124" s="224">
        <f t="array" ref="F124">SUM(IF('N1.2_Intervention_Listing'!$B$13:$B$212='N1.0_Intervention_Summary'!$C124,IF('N1.2_Intervention_Listing'!$F$13:$F$212='N1.0_Intervention_Summary'!$B124,'N1.2_Intervention_Listing'!M$13:M$212,0),0))</f>
        <v>0</v>
      </c>
      <c r="G124" s="224">
        <f t="array" ref="G124">SUM(IF('N1.2_Intervention_Listing'!$B$13:$B$212='N1.0_Intervention_Summary'!$C124,IF('N1.2_Intervention_Listing'!$F$13:$F$212='N1.0_Intervention_Summary'!$B124,'N1.2_Intervention_Listing'!N$13:N$212,0),0))</f>
        <v>0</v>
      </c>
      <c r="H124" s="224">
        <f t="array" ref="H124">SUM(IF('N1.2_Intervention_Listing'!$B$13:$B$212='N1.0_Intervention_Summary'!$C124,IF('N1.2_Intervention_Listing'!$F$13:$F$212='N1.0_Intervention_Summary'!$B124,'N1.2_Intervention_Listing'!O$13:O$212,0),0))</f>
        <v>0</v>
      </c>
      <c r="I124" s="224">
        <f t="array" ref="I124">SUM(IF('N1.2_Intervention_Listing'!$B$13:$B$212='N1.0_Intervention_Summary'!$C124,IF('N1.2_Intervention_Listing'!$F$13:$F$212='N1.0_Intervention_Summary'!$B124,'N1.2_Intervention_Listing'!P$13:P$212,0),0))</f>
        <v>0</v>
      </c>
      <c r="J124" s="224">
        <f t="array" ref="J124">SUM(IF('N1.2_Intervention_Listing'!$B$13:$B$212='N1.0_Intervention_Summary'!$C124,IF('N1.2_Intervention_Listing'!$F$13:$F$212='N1.0_Intervention_Summary'!$B124,'N1.2_Intervention_Listing'!Q$13:Q$212,0),0))</f>
        <v>0</v>
      </c>
      <c r="K124" s="224">
        <f t="array" ref="K124">SUM(IF('N1.2_Intervention_Listing'!$B$13:$B$212='N1.0_Intervention_Summary'!$C124,IF('N1.2_Intervention_Listing'!$F$13:$F$212='N1.0_Intervention_Summary'!$B124,'N1.2_Intervention_Listing'!R$13:R$212,0),0))</f>
        <v>0</v>
      </c>
      <c r="L124" s="224">
        <f t="array" ref="L124">SUM(IF('N1.2_Intervention_Listing'!$B$13:$B$212='N1.0_Intervention_Summary'!$C124,IF('N1.2_Intervention_Listing'!$F$13:$F$212='N1.0_Intervention_Summary'!$B124,'N1.2_Intervention_Listing'!S$13:S$212,0),0))</f>
        <v>0</v>
      </c>
      <c r="M124" s="228">
        <f t="shared" si="7"/>
        <v>0</v>
      </c>
      <c r="N124" s="228">
        <f t="shared" si="8"/>
        <v>0</v>
      </c>
    </row>
    <row r="125" spans="1:14">
      <c r="A125" s="223"/>
      <c r="B125" s="224" t="str">
        <f>'N1.1_Intervention_Definitions'!$A$38</f>
        <v>Maintenance &amp; Repair</v>
      </c>
      <c r="C125" s="224" t="str">
        <f t="shared" si="9"/>
        <v>132kV Transformer</v>
      </c>
      <c r="D125" s="224" t="str">
        <f t="shared" si="9"/>
        <v>#</v>
      </c>
      <c r="E125" s="224">
        <f t="array" ref="E125">SUM(IF('N1.2_Intervention_Listing'!$B$13:$B$212='N1.0_Intervention_Summary'!$C125,IF('N1.2_Intervention_Listing'!$F$13:$F$212='N1.0_Intervention_Summary'!$B125,'N1.2_Intervention_Listing'!L$13:L$212,0),0))</f>
        <v>0</v>
      </c>
      <c r="F125" s="224">
        <f t="array" ref="F125">SUM(IF('N1.2_Intervention_Listing'!$B$13:$B$212='N1.0_Intervention_Summary'!$C125,IF('N1.2_Intervention_Listing'!$F$13:$F$212='N1.0_Intervention_Summary'!$B125,'N1.2_Intervention_Listing'!M$13:M$212,0),0))</f>
        <v>0</v>
      </c>
      <c r="G125" s="224">
        <f t="array" ref="G125">SUM(IF('N1.2_Intervention_Listing'!$B$13:$B$212='N1.0_Intervention_Summary'!$C125,IF('N1.2_Intervention_Listing'!$F$13:$F$212='N1.0_Intervention_Summary'!$B125,'N1.2_Intervention_Listing'!N$13:N$212,0),0))</f>
        <v>0</v>
      </c>
      <c r="H125" s="224">
        <f t="array" ref="H125">SUM(IF('N1.2_Intervention_Listing'!$B$13:$B$212='N1.0_Intervention_Summary'!$C125,IF('N1.2_Intervention_Listing'!$F$13:$F$212='N1.0_Intervention_Summary'!$B125,'N1.2_Intervention_Listing'!O$13:O$212,0),0))</f>
        <v>0</v>
      </c>
      <c r="I125" s="224">
        <f t="array" ref="I125">SUM(IF('N1.2_Intervention_Listing'!$B$13:$B$212='N1.0_Intervention_Summary'!$C125,IF('N1.2_Intervention_Listing'!$F$13:$F$212='N1.0_Intervention_Summary'!$B125,'N1.2_Intervention_Listing'!P$13:P$212,0),0))</f>
        <v>0</v>
      </c>
      <c r="J125" s="224">
        <f t="array" ref="J125">SUM(IF('N1.2_Intervention_Listing'!$B$13:$B$212='N1.0_Intervention_Summary'!$C125,IF('N1.2_Intervention_Listing'!$F$13:$F$212='N1.0_Intervention_Summary'!$B125,'N1.2_Intervention_Listing'!Q$13:Q$212,0),0))</f>
        <v>0</v>
      </c>
      <c r="K125" s="224">
        <f t="array" ref="K125">SUM(IF('N1.2_Intervention_Listing'!$B$13:$B$212='N1.0_Intervention_Summary'!$C125,IF('N1.2_Intervention_Listing'!$F$13:$F$212='N1.0_Intervention_Summary'!$B125,'N1.2_Intervention_Listing'!R$13:R$212,0),0))</f>
        <v>0</v>
      </c>
      <c r="L125" s="224">
        <f t="array" ref="L125">SUM(IF('N1.2_Intervention_Listing'!$B$13:$B$212='N1.0_Intervention_Summary'!$C125,IF('N1.2_Intervention_Listing'!$F$13:$F$212='N1.0_Intervention_Summary'!$B125,'N1.2_Intervention_Listing'!S$13:S$212,0),0))</f>
        <v>0</v>
      </c>
      <c r="M125" s="228">
        <f t="shared" si="7"/>
        <v>0</v>
      </c>
      <c r="N125" s="228">
        <f t="shared" si="8"/>
        <v>0</v>
      </c>
    </row>
    <row r="126" spans="1:14">
      <c r="A126" s="223"/>
      <c r="B126" s="224" t="str">
        <f>'N1.1_Intervention_Definitions'!$A$38</f>
        <v>Maintenance &amp; Repair</v>
      </c>
      <c r="C126" s="224" t="str">
        <f t="shared" si="9"/>
        <v>132kV Reactor</v>
      </c>
      <c r="D126" s="224" t="str">
        <f t="shared" si="9"/>
        <v>#</v>
      </c>
      <c r="E126" s="224">
        <f t="array" ref="E126">SUM(IF('N1.2_Intervention_Listing'!$B$13:$B$212='N1.0_Intervention_Summary'!$C126,IF('N1.2_Intervention_Listing'!$F$13:$F$212='N1.0_Intervention_Summary'!$B126,'N1.2_Intervention_Listing'!L$13:L$212,0),0))</f>
        <v>0</v>
      </c>
      <c r="F126" s="224">
        <f t="array" ref="F126">SUM(IF('N1.2_Intervention_Listing'!$B$13:$B$212='N1.0_Intervention_Summary'!$C126,IF('N1.2_Intervention_Listing'!$F$13:$F$212='N1.0_Intervention_Summary'!$B126,'N1.2_Intervention_Listing'!M$13:M$212,0),0))</f>
        <v>0</v>
      </c>
      <c r="G126" s="224">
        <f t="array" ref="G126">SUM(IF('N1.2_Intervention_Listing'!$B$13:$B$212='N1.0_Intervention_Summary'!$C126,IF('N1.2_Intervention_Listing'!$F$13:$F$212='N1.0_Intervention_Summary'!$B126,'N1.2_Intervention_Listing'!N$13:N$212,0),0))</f>
        <v>0</v>
      </c>
      <c r="H126" s="224">
        <f t="array" ref="H126">SUM(IF('N1.2_Intervention_Listing'!$B$13:$B$212='N1.0_Intervention_Summary'!$C126,IF('N1.2_Intervention_Listing'!$F$13:$F$212='N1.0_Intervention_Summary'!$B126,'N1.2_Intervention_Listing'!O$13:O$212,0),0))</f>
        <v>0</v>
      </c>
      <c r="I126" s="224">
        <f t="array" ref="I126">SUM(IF('N1.2_Intervention_Listing'!$B$13:$B$212='N1.0_Intervention_Summary'!$C126,IF('N1.2_Intervention_Listing'!$F$13:$F$212='N1.0_Intervention_Summary'!$B126,'N1.2_Intervention_Listing'!P$13:P$212,0),0))</f>
        <v>0</v>
      </c>
      <c r="J126" s="224">
        <f t="array" ref="J126">SUM(IF('N1.2_Intervention_Listing'!$B$13:$B$212='N1.0_Intervention_Summary'!$C126,IF('N1.2_Intervention_Listing'!$F$13:$F$212='N1.0_Intervention_Summary'!$B126,'N1.2_Intervention_Listing'!Q$13:Q$212,0),0))</f>
        <v>0</v>
      </c>
      <c r="K126" s="224">
        <f t="array" ref="K126">SUM(IF('N1.2_Intervention_Listing'!$B$13:$B$212='N1.0_Intervention_Summary'!$C126,IF('N1.2_Intervention_Listing'!$F$13:$F$212='N1.0_Intervention_Summary'!$B126,'N1.2_Intervention_Listing'!R$13:R$212,0),0))</f>
        <v>0</v>
      </c>
      <c r="L126" s="224">
        <f t="array" ref="L126">SUM(IF('N1.2_Intervention_Listing'!$B$13:$B$212='N1.0_Intervention_Summary'!$C126,IF('N1.2_Intervention_Listing'!$F$13:$F$212='N1.0_Intervention_Summary'!$B126,'N1.2_Intervention_Listing'!S$13:S$212,0),0))</f>
        <v>0</v>
      </c>
      <c r="M126" s="228">
        <f t="shared" si="7"/>
        <v>0</v>
      </c>
      <c r="N126" s="228">
        <f t="shared" si="8"/>
        <v>0</v>
      </c>
    </row>
    <row r="127" spans="1:14">
      <c r="A127" s="223"/>
      <c r="B127" s="224" t="str">
        <f>'N1.1_Intervention_Definitions'!$A$38</f>
        <v>Maintenance &amp; Repair</v>
      </c>
      <c r="C127" s="224" t="str">
        <f t="shared" si="9"/>
        <v>132kV Underground Cable</v>
      </c>
      <c r="D127" s="224" t="str">
        <f t="shared" si="9"/>
        <v>km</v>
      </c>
      <c r="E127" s="224">
        <f t="array" ref="E127">SUM(IF('N1.2_Intervention_Listing'!$B$13:$B$212='N1.0_Intervention_Summary'!$C127,IF('N1.2_Intervention_Listing'!$F$13:$F$212='N1.0_Intervention_Summary'!$B127,'N1.2_Intervention_Listing'!L$13:L$212,0),0))</f>
        <v>0</v>
      </c>
      <c r="F127" s="224">
        <f t="array" ref="F127">SUM(IF('N1.2_Intervention_Listing'!$B$13:$B$212='N1.0_Intervention_Summary'!$C127,IF('N1.2_Intervention_Listing'!$F$13:$F$212='N1.0_Intervention_Summary'!$B127,'N1.2_Intervention_Listing'!M$13:M$212,0),0))</f>
        <v>0</v>
      </c>
      <c r="G127" s="224">
        <f t="array" ref="G127">SUM(IF('N1.2_Intervention_Listing'!$B$13:$B$212='N1.0_Intervention_Summary'!$C127,IF('N1.2_Intervention_Listing'!$F$13:$F$212='N1.0_Intervention_Summary'!$B127,'N1.2_Intervention_Listing'!N$13:N$212,0),0))</f>
        <v>0</v>
      </c>
      <c r="H127" s="224">
        <f t="array" ref="H127">SUM(IF('N1.2_Intervention_Listing'!$B$13:$B$212='N1.0_Intervention_Summary'!$C127,IF('N1.2_Intervention_Listing'!$F$13:$F$212='N1.0_Intervention_Summary'!$B127,'N1.2_Intervention_Listing'!O$13:O$212,0),0))</f>
        <v>0</v>
      </c>
      <c r="I127" s="224">
        <f t="array" ref="I127">SUM(IF('N1.2_Intervention_Listing'!$B$13:$B$212='N1.0_Intervention_Summary'!$C127,IF('N1.2_Intervention_Listing'!$F$13:$F$212='N1.0_Intervention_Summary'!$B127,'N1.2_Intervention_Listing'!P$13:P$212,0),0))</f>
        <v>0</v>
      </c>
      <c r="J127" s="224">
        <f t="array" ref="J127">SUM(IF('N1.2_Intervention_Listing'!$B$13:$B$212='N1.0_Intervention_Summary'!$C127,IF('N1.2_Intervention_Listing'!$F$13:$F$212='N1.0_Intervention_Summary'!$B127,'N1.2_Intervention_Listing'!Q$13:Q$212,0),0))</f>
        <v>0</v>
      </c>
      <c r="K127" s="224">
        <f t="array" ref="K127">SUM(IF('N1.2_Intervention_Listing'!$B$13:$B$212='N1.0_Intervention_Summary'!$C127,IF('N1.2_Intervention_Listing'!$F$13:$F$212='N1.0_Intervention_Summary'!$B127,'N1.2_Intervention_Listing'!R$13:R$212,0),0))</f>
        <v>0</v>
      </c>
      <c r="L127" s="224">
        <f t="array" ref="L127">SUM(IF('N1.2_Intervention_Listing'!$B$13:$B$212='N1.0_Intervention_Summary'!$C127,IF('N1.2_Intervention_Listing'!$F$13:$F$212='N1.0_Intervention_Summary'!$B127,'N1.2_Intervention_Listing'!S$13:S$212,0),0))</f>
        <v>0</v>
      </c>
      <c r="M127" s="228">
        <f t="shared" si="7"/>
        <v>0</v>
      </c>
      <c r="N127" s="228">
        <f t="shared" si="8"/>
        <v>0</v>
      </c>
    </row>
    <row r="128" spans="1:14">
      <c r="A128" s="223"/>
      <c r="B128" s="224" t="str">
        <f>'N1.1_Intervention_Definitions'!$A$38</f>
        <v>Maintenance &amp; Repair</v>
      </c>
      <c r="C128" s="224" t="str">
        <f t="shared" si="9"/>
        <v>132kV OHL Conductor</v>
      </c>
      <c r="D128" s="224" t="str">
        <f t="shared" si="9"/>
        <v>km</v>
      </c>
      <c r="E128" s="224">
        <f t="array" ref="E128">SUM(IF('N1.2_Intervention_Listing'!$B$13:$B$212='N1.0_Intervention_Summary'!$C128,IF('N1.2_Intervention_Listing'!$F$13:$F$212='N1.0_Intervention_Summary'!$B128,'N1.2_Intervention_Listing'!L$13:L$212,0),0))</f>
        <v>0</v>
      </c>
      <c r="F128" s="224">
        <f t="array" ref="F128">SUM(IF('N1.2_Intervention_Listing'!$B$13:$B$212='N1.0_Intervention_Summary'!$C128,IF('N1.2_Intervention_Listing'!$F$13:$F$212='N1.0_Intervention_Summary'!$B128,'N1.2_Intervention_Listing'!M$13:M$212,0),0))</f>
        <v>0</v>
      </c>
      <c r="G128" s="224">
        <f t="array" ref="G128">SUM(IF('N1.2_Intervention_Listing'!$B$13:$B$212='N1.0_Intervention_Summary'!$C128,IF('N1.2_Intervention_Listing'!$F$13:$F$212='N1.0_Intervention_Summary'!$B128,'N1.2_Intervention_Listing'!N$13:N$212,0),0))</f>
        <v>0</v>
      </c>
      <c r="H128" s="224">
        <f t="array" ref="H128">SUM(IF('N1.2_Intervention_Listing'!$B$13:$B$212='N1.0_Intervention_Summary'!$C128,IF('N1.2_Intervention_Listing'!$F$13:$F$212='N1.0_Intervention_Summary'!$B128,'N1.2_Intervention_Listing'!O$13:O$212,0),0))</f>
        <v>0</v>
      </c>
      <c r="I128" s="224">
        <f t="array" ref="I128">SUM(IF('N1.2_Intervention_Listing'!$B$13:$B$212='N1.0_Intervention_Summary'!$C128,IF('N1.2_Intervention_Listing'!$F$13:$F$212='N1.0_Intervention_Summary'!$B128,'N1.2_Intervention_Listing'!P$13:P$212,0),0))</f>
        <v>0</v>
      </c>
      <c r="J128" s="224">
        <f t="array" ref="J128">SUM(IF('N1.2_Intervention_Listing'!$B$13:$B$212='N1.0_Intervention_Summary'!$C128,IF('N1.2_Intervention_Listing'!$F$13:$F$212='N1.0_Intervention_Summary'!$B128,'N1.2_Intervention_Listing'!Q$13:Q$212,0),0))</f>
        <v>0</v>
      </c>
      <c r="K128" s="224">
        <f t="array" ref="K128">SUM(IF('N1.2_Intervention_Listing'!$B$13:$B$212='N1.0_Intervention_Summary'!$C128,IF('N1.2_Intervention_Listing'!$F$13:$F$212='N1.0_Intervention_Summary'!$B128,'N1.2_Intervention_Listing'!R$13:R$212,0),0))</f>
        <v>0</v>
      </c>
      <c r="L128" s="224">
        <f t="array" ref="L128">SUM(IF('N1.2_Intervention_Listing'!$B$13:$B$212='N1.0_Intervention_Summary'!$C128,IF('N1.2_Intervention_Listing'!$F$13:$F$212='N1.0_Intervention_Summary'!$B128,'N1.2_Intervention_Listing'!S$13:S$212,0),0))</f>
        <v>0</v>
      </c>
      <c r="M128" s="228">
        <f t="shared" si="7"/>
        <v>0</v>
      </c>
      <c r="N128" s="228">
        <f t="shared" si="8"/>
        <v>0</v>
      </c>
    </row>
    <row r="129" spans="1:14">
      <c r="A129" s="223"/>
      <c r="B129" s="224" t="str">
        <f>'N1.1_Intervention_Definitions'!$A$38</f>
        <v>Maintenance &amp; Repair</v>
      </c>
      <c r="C129" s="224" t="str">
        <f t="shared" si="9"/>
        <v>132kV OHL Fittings</v>
      </c>
      <c r="D129" s="224" t="str">
        <f t="shared" si="9"/>
        <v>#</v>
      </c>
      <c r="E129" s="224">
        <f t="array" ref="E129">SUM(IF('N1.2_Intervention_Listing'!$B$13:$B$212='N1.0_Intervention_Summary'!$C129,IF('N1.2_Intervention_Listing'!$F$13:$F$212='N1.0_Intervention_Summary'!$B129,'N1.2_Intervention_Listing'!L$13:L$212,0),0))</f>
        <v>0</v>
      </c>
      <c r="F129" s="224">
        <f t="array" ref="F129">SUM(IF('N1.2_Intervention_Listing'!$B$13:$B$212='N1.0_Intervention_Summary'!$C129,IF('N1.2_Intervention_Listing'!$F$13:$F$212='N1.0_Intervention_Summary'!$B129,'N1.2_Intervention_Listing'!M$13:M$212,0),0))</f>
        <v>0</v>
      </c>
      <c r="G129" s="224">
        <f t="array" ref="G129">SUM(IF('N1.2_Intervention_Listing'!$B$13:$B$212='N1.0_Intervention_Summary'!$C129,IF('N1.2_Intervention_Listing'!$F$13:$F$212='N1.0_Intervention_Summary'!$B129,'N1.2_Intervention_Listing'!N$13:N$212,0),0))</f>
        <v>0</v>
      </c>
      <c r="H129" s="224">
        <f t="array" ref="H129">SUM(IF('N1.2_Intervention_Listing'!$B$13:$B$212='N1.0_Intervention_Summary'!$C129,IF('N1.2_Intervention_Listing'!$F$13:$F$212='N1.0_Intervention_Summary'!$B129,'N1.2_Intervention_Listing'!O$13:O$212,0),0))</f>
        <v>0</v>
      </c>
      <c r="I129" s="224">
        <f t="array" ref="I129">SUM(IF('N1.2_Intervention_Listing'!$B$13:$B$212='N1.0_Intervention_Summary'!$C129,IF('N1.2_Intervention_Listing'!$F$13:$F$212='N1.0_Intervention_Summary'!$B129,'N1.2_Intervention_Listing'!P$13:P$212,0),0))</f>
        <v>0</v>
      </c>
      <c r="J129" s="224">
        <f t="array" ref="J129">SUM(IF('N1.2_Intervention_Listing'!$B$13:$B$212='N1.0_Intervention_Summary'!$C129,IF('N1.2_Intervention_Listing'!$F$13:$F$212='N1.0_Intervention_Summary'!$B129,'N1.2_Intervention_Listing'!Q$13:Q$212,0),0))</f>
        <v>0</v>
      </c>
      <c r="K129" s="224">
        <f t="array" ref="K129">SUM(IF('N1.2_Intervention_Listing'!$B$13:$B$212='N1.0_Intervention_Summary'!$C129,IF('N1.2_Intervention_Listing'!$F$13:$F$212='N1.0_Intervention_Summary'!$B129,'N1.2_Intervention_Listing'!R$13:R$212,0),0))</f>
        <v>0</v>
      </c>
      <c r="L129" s="224">
        <f t="array" ref="L129">SUM(IF('N1.2_Intervention_Listing'!$B$13:$B$212='N1.0_Intervention_Summary'!$C129,IF('N1.2_Intervention_Listing'!$F$13:$F$212='N1.0_Intervention_Summary'!$B129,'N1.2_Intervention_Listing'!S$13:S$212,0),0))</f>
        <v>0</v>
      </c>
      <c r="M129" s="228">
        <f t="shared" si="7"/>
        <v>0</v>
      </c>
      <c r="N129" s="228">
        <f t="shared" si="8"/>
        <v>0</v>
      </c>
    </row>
    <row r="130" spans="1:14">
      <c r="A130" s="223"/>
      <c r="B130" s="224" t="str">
        <f>'N1.1_Intervention_Definitions'!$A$38</f>
        <v>Maintenance &amp; Repair</v>
      </c>
      <c r="C130" s="224" t="str">
        <f t="shared" ref="C130:D149" si="10">C93</f>
        <v>132kV OHL Tower</v>
      </c>
      <c r="D130" s="224" t="str">
        <f t="shared" si="10"/>
        <v>#</v>
      </c>
      <c r="E130" s="224">
        <f t="array" ref="E130">SUM(IF('N1.2_Intervention_Listing'!$B$13:$B$212='N1.0_Intervention_Summary'!$C130,IF('N1.2_Intervention_Listing'!$F$13:$F$212='N1.0_Intervention_Summary'!$B130,'N1.2_Intervention_Listing'!L$13:L$212,0),0))</f>
        <v>0</v>
      </c>
      <c r="F130" s="224">
        <f t="array" ref="F130">SUM(IF('N1.2_Intervention_Listing'!$B$13:$B$212='N1.0_Intervention_Summary'!$C130,IF('N1.2_Intervention_Listing'!$F$13:$F$212='N1.0_Intervention_Summary'!$B130,'N1.2_Intervention_Listing'!M$13:M$212,0),0))</f>
        <v>0</v>
      </c>
      <c r="G130" s="224">
        <f t="array" ref="G130">SUM(IF('N1.2_Intervention_Listing'!$B$13:$B$212='N1.0_Intervention_Summary'!$C130,IF('N1.2_Intervention_Listing'!$F$13:$F$212='N1.0_Intervention_Summary'!$B130,'N1.2_Intervention_Listing'!N$13:N$212,0),0))</f>
        <v>0</v>
      </c>
      <c r="H130" s="224">
        <f t="array" ref="H130">SUM(IF('N1.2_Intervention_Listing'!$B$13:$B$212='N1.0_Intervention_Summary'!$C130,IF('N1.2_Intervention_Listing'!$F$13:$F$212='N1.0_Intervention_Summary'!$B130,'N1.2_Intervention_Listing'!O$13:O$212,0),0))</f>
        <v>0</v>
      </c>
      <c r="I130" s="224">
        <f t="array" ref="I130">SUM(IF('N1.2_Intervention_Listing'!$B$13:$B$212='N1.0_Intervention_Summary'!$C130,IF('N1.2_Intervention_Listing'!$F$13:$F$212='N1.0_Intervention_Summary'!$B130,'N1.2_Intervention_Listing'!P$13:P$212,0),0))</f>
        <v>0</v>
      </c>
      <c r="J130" s="224">
        <f t="array" ref="J130">SUM(IF('N1.2_Intervention_Listing'!$B$13:$B$212='N1.0_Intervention_Summary'!$C130,IF('N1.2_Intervention_Listing'!$F$13:$F$212='N1.0_Intervention_Summary'!$B130,'N1.2_Intervention_Listing'!Q$13:Q$212,0),0))</f>
        <v>0</v>
      </c>
      <c r="K130" s="224">
        <f t="array" ref="K130">SUM(IF('N1.2_Intervention_Listing'!$B$13:$B$212='N1.0_Intervention_Summary'!$C130,IF('N1.2_Intervention_Listing'!$F$13:$F$212='N1.0_Intervention_Summary'!$B130,'N1.2_Intervention_Listing'!R$13:R$212,0),0))</f>
        <v>0</v>
      </c>
      <c r="L130" s="224">
        <f t="array" ref="L130">SUM(IF('N1.2_Intervention_Listing'!$B$13:$B$212='N1.0_Intervention_Summary'!$C130,IF('N1.2_Intervention_Listing'!$F$13:$F$212='N1.0_Intervention_Summary'!$B130,'N1.2_Intervention_Listing'!S$13:S$212,0),0))</f>
        <v>0</v>
      </c>
      <c r="M130" s="228">
        <f t="shared" si="7"/>
        <v>0</v>
      </c>
      <c r="N130" s="228">
        <f t="shared" si="8"/>
        <v>0</v>
      </c>
    </row>
    <row r="131" spans="1:14">
      <c r="A131" s="223"/>
      <c r="B131" s="224" t="str">
        <f>'N1.1_Intervention_Definitions'!$A$38</f>
        <v>Maintenance &amp; Repair</v>
      </c>
      <c r="C131" s="224" t="str">
        <f t="shared" si="10"/>
        <v>275kV Circuit Breaker</v>
      </c>
      <c r="D131" s="224" t="str">
        <f t="shared" si="10"/>
        <v>#</v>
      </c>
      <c r="E131" s="224">
        <f t="array" ref="E131">SUM(IF('N1.2_Intervention_Listing'!$B$13:$B$212='N1.0_Intervention_Summary'!$C131,IF('N1.2_Intervention_Listing'!$F$13:$F$212='N1.0_Intervention_Summary'!$B131,'N1.2_Intervention_Listing'!L$13:L$212,0),0))</f>
        <v>0</v>
      </c>
      <c r="F131" s="224">
        <f t="array" ref="F131">SUM(IF('N1.2_Intervention_Listing'!$B$13:$B$212='N1.0_Intervention_Summary'!$C131,IF('N1.2_Intervention_Listing'!$F$13:$F$212='N1.0_Intervention_Summary'!$B131,'N1.2_Intervention_Listing'!M$13:M$212,0),0))</f>
        <v>0</v>
      </c>
      <c r="G131" s="224">
        <f t="array" ref="G131">SUM(IF('N1.2_Intervention_Listing'!$B$13:$B$212='N1.0_Intervention_Summary'!$C131,IF('N1.2_Intervention_Listing'!$F$13:$F$212='N1.0_Intervention_Summary'!$B131,'N1.2_Intervention_Listing'!N$13:N$212,0),0))</f>
        <v>0</v>
      </c>
      <c r="H131" s="224">
        <f t="array" ref="H131">SUM(IF('N1.2_Intervention_Listing'!$B$13:$B$212='N1.0_Intervention_Summary'!$C131,IF('N1.2_Intervention_Listing'!$F$13:$F$212='N1.0_Intervention_Summary'!$B131,'N1.2_Intervention_Listing'!O$13:O$212,0),0))</f>
        <v>0</v>
      </c>
      <c r="I131" s="224">
        <f t="array" ref="I131">SUM(IF('N1.2_Intervention_Listing'!$B$13:$B$212='N1.0_Intervention_Summary'!$C131,IF('N1.2_Intervention_Listing'!$F$13:$F$212='N1.0_Intervention_Summary'!$B131,'N1.2_Intervention_Listing'!P$13:P$212,0),0))</f>
        <v>0</v>
      </c>
      <c r="J131" s="224">
        <f t="array" ref="J131">SUM(IF('N1.2_Intervention_Listing'!$B$13:$B$212='N1.0_Intervention_Summary'!$C131,IF('N1.2_Intervention_Listing'!$F$13:$F$212='N1.0_Intervention_Summary'!$B131,'N1.2_Intervention_Listing'!Q$13:Q$212,0),0))</f>
        <v>0</v>
      </c>
      <c r="K131" s="224">
        <f t="array" ref="K131">SUM(IF('N1.2_Intervention_Listing'!$B$13:$B$212='N1.0_Intervention_Summary'!$C131,IF('N1.2_Intervention_Listing'!$F$13:$F$212='N1.0_Intervention_Summary'!$B131,'N1.2_Intervention_Listing'!R$13:R$212,0),0))</f>
        <v>0</v>
      </c>
      <c r="L131" s="224">
        <f t="array" ref="L131">SUM(IF('N1.2_Intervention_Listing'!$B$13:$B$212='N1.0_Intervention_Summary'!$C131,IF('N1.2_Intervention_Listing'!$F$13:$F$212='N1.0_Intervention_Summary'!$B131,'N1.2_Intervention_Listing'!S$13:S$212,0),0))</f>
        <v>0</v>
      </c>
      <c r="M131" s="228">
        <f t="shared" si="7"/>
        <v>0</v>
      </c>
      <c r="N131" s="228">
        <f t="shared" si="8"/>
        <v>0</v>
      </c>
    </row>
    <row r="132" spans="1:14">
      <c r="A132" s="223"/>
      <c r="B132" s="224" t="str">
        <f>'N1.1_Intervention_Definitions'!$A$38</f>
        <v>Maintenance &amp; Repair</v>
      </c>
      <c r="C132" s="224" t="str">
        <f t="shared" si="10"/>
        <v>275kV Transformer</v>
      </c>
      <c r="D132" s="224" t="str">
        <f t="shared" si="10"/>
        <v>#</v>
      </c>
      <c r="E132" s="224">
        <f t="array" ref="E132">SUM(IF('N1.2_Intervention_Listing'!$B$13:$B$212='N1.0_Intervention_Summary'!$C132,IF('N1.2_Intervention_Listing'!$F$13:$F$212='N1.0_Intervention_Summary'!$B132,'N1.2_Intervention_Listing'!L$13:L$212,0),0))</f>
        <v>0</v>
      </c>
      <c r="F132" s="224">
        <f t="array" ref="F132">SUM(IF('N1.2_Intervention_Listing'!$B$13:$B$212='N1.0_Intervention_Summary'!$C132,IF('N1.2_Intervention_Listing'!$F$13:$F$212='N1.0_Intervention_Summary'!$B132,'N1.2_Intervention_Listing'!M$13:M$212,0),0))</f>
        <v>0</v>
      </c>
      <c r="G132" s="224">
        <f t="array" ref="G132">SUM(IF('N1.2_Intervention_Listing'!$B$13:$B$212='N1.0_Intervention_Summary'!$C132,IF('N1.2_Intervention_Listing'!$F$13:$F$212='N1.0_Intervention_Summary'!$B132,'N1.2_Intervention_Listing'!N$13:N$212,0),0))</f>
        <v>0</v>
      </c>
      <c r="H132" s="224">
        <f t="array" ref="H132">SUM(IF('N1.2_Intervention_Listing'!$B$13:$B$212='N1.0_Intervention_Summary'!$C132,IF('N1.2_Intervention_Listing'!$F$13:$F$212='N1.0_Intervention_Summary'!$B132,'N1.2_Intervention_Listing'!O$13:O$212,0),0))</f>
        <v>0</v>
      </c>
      <c r="I132" s="224">
        <f t="array" ref="I132">SUM(IF('N1.2_Intervention_Listing'!$B$13:$B$212='N1.0_Intervention_Summary'!$C132,IF('N1.2_Intervention_Listing'!$F$13:$F$212='N1.0_Intervention_Summary'!$B132,'N1.2_Intervention_Listing'!P$13:P$212,0),0))</f>
        <v>0</v>
      </c>
      <c r="J132" s="224">
        <f t="array" ref="J132">SUM(IF('N1.2_Intervention_Listing'!$B$13:$B$212='N1.0_Intervention_Summary'!$C132,IF('N1.2_Intervention_Listing'!$F$13:$F$212='N1.0_Intervention_Summary'!$B132,'N1.2_Intervention_Listing'!Q$13:Q$212,0),0))</f>
        <v>0</v>
      </c>
      <c r="K132" s="224">
        <f t="array" ref="K132">SUM(IF('N1.2_Intervention_Listing'!$B$13:$B$212='N1.0_Intervention_Summary'!$C132,IF('N1.2_Intervention_Listing'!$F$13:$F$212='N1.0_Intervention_Summary'!$B132,'N1.2_Intervention_Listing'!R$13:R$212,0),0))</f>
        <v>0</v>
      </c>
      <c r="L132" s="224">
        <f t="array" ref="L132">SUM(IF('N1.2_Intervention_Listing'!$B$13:$B$212='N1.0_Intervention_Summary'!$C132,IF('N1.2_Intervention_Listing'!$F$13:$F$212='N1.0_Intervention_Summary'!$B132,'N1.2_Intervention_Listing'!S$13:S$212,0),0))</f>
        <v>0</v>
      </c>
      <c r="M132" s="228">
        <f t="shared" si="7"/>
        <v>0</v>
      </c>
      <c r="N132" s="228">
        <f t="shared" si="8"/>
        <v>0</v>
      </c>
    </row>
    <row r="133" spans="1:14">
      <c r="A133" s="223"/>
      <c r="B133" s="224" t="str">
        <f>'N1.1_Intervention_Definitions'!$A$38</f>
        <v>Maintenance &amp; Repair</v>
      </c>
      <c r="C133" s="224" t="str">
        <f t="shared" si="10"/>
        <v>275kV Reactor</v>
      </c>
      <c r="D133" s="224" t="str">
        <f t="shared" si="10"/>
        <v>#</v>
      </c>
      <c r="E133" s="224">
        <f t="array" ref="E133">SUM(IF('N1.2_Intervention_Listing'!$B$13:$B$212='N1.0_Intervention_Summary'!$C133,IF('N1.2_Intervention_Listing'!$F$13:$F$212='N1.0_Intervention_Summary'!$B133,'N1.2_Intervention_Listing'!L$13:L$212,0),0))</f>
        <v>0</v>
      </c>
      <c r="F133" s="224">
        <f t="array" ref="F133">SUM(IF('N1.2_Intervention_Listing'!$B$13:$B$212='N1.0_Intervention_Summary'!$C133,IF('N1.2_Intervention_Listing'!$F$13:$F$212='N1.0_Intervention_Summary'!$B133,'N1.2_Intervention_Listing'!M$13:M$212,0),0))</f>
        <v>0</v>
      </c>
      <c r="G133" s="224">
        <f t="array" ref="G133">SUM(IF('N1.2_Intervention_Listing'!$B$13:$B$212='N1.0_Intervention_Summary'!$C133,IF('N1.2_Intervention_Listing'!$F$13:$F$212='N1.0_Intervention_Summary'!$B133,'N1.2_Intervention_Listing'!N$13:N$212,0),0))</f>
        <v>0</v>
      </c>
      <c r="H133" s="224">
        <f t="array" ref="H133">SUM(IF('N1.2_Intervention_Listing'!$B$13:$B$212='N1.0_Intervention_Summary'!$C133,IF('N1.2_Intervention_Listing'!$F$13:$F$212='N1.0_Intervention_Summary'!$B133,'N1.2_Intervention_Listing'!O$13:O$212,0),0))</f>
        <v>0</v>
      </c>
      <c r="I133" s="224">
        <f t="array" ref="I133">SUM(IF('N1.2_Intervention_Listing'!$B$13:$B$212='N1.0_Intervention_Summary'!$C133,IF('N1.2_Intervention_Listing'!$F$13:$F$212='N1.0_Intervention_Summary'!$B133,'N1.2_Intervention_Listing'!P$13:P$212,0),0))</f>
        <v>0</v>
      </c>
      <c r="J133" s="224">
        <f t="array" ref="J133">SUM(IF('N1.2_Intervention_Listing'!$B$13:$B$212='N1.0_Intervention_Summary'!$C133,IF('N1.2_Intervention_Listing'!$F$13:$F$212='N1.0_Intervention_Summary'!$B133,'N1.2_Intervention_Listing'!Q$13:Q$212,0),0))</f>
        <v>0</v>
      </c>
      <c r="K133" s="224">
        <f t="array" ref="K133">SUM(IF('N1.2_Intervention_Listing'!$B$13:$B$212='N1.0_Intervention_Summary'!$C133,IF('N1.2_Intervention_Listing'!$F$13:$F$212='N1.0_Intervention_Summary'!$B133,'N1.2_Intervention_Listing'!R$13:R$212,0),0))</f>
        <v>0</v>
      </c>
      <c r="L133" s="224">
        <f t="array" ref="L133">SUM(IF('N1.2_Intervention_Listing'!$B$13:$B$212='N1.0_Intervention_Summary'!$C133,IF('N1.2_Intervention_Listing'!$F$13:$F$212='N1.0_Intervention_Summary'!$B133,'N1.2_Intervention_Listing'!S$13:S$212,0),0))</f>
        <v>0</v>
      </c>
      <c r="M133" s="228">
        <f t="shared" si="7"/>
        <v>0</v>
      </c>
      <c r="N133" s="228">
        <f t="shared" si="8"/>
        <v>0</v>
      </c>
    </row>
    <row r="134" spans="1:14">
      <c r="A134" s="223"/>
      <c r="B134" s="224" t="str">
        <f>'N1.1_Intervention_Definitions'!$A$38</f>
        <v>Maintenance &amp; Repair</v>
      </c>
      <c r="C134" s="224" t="str">
        <f t="shared" si="10"/>
        <v>275kV Underground Cable</v>
      </c>
      <c r="D134" s="224" t="str">
        <f t="shared" si="10"/>
        <v>km</v>
      </c>
      <c r="E134" s="224">
        <f t="array" ref="E134">SUM(IF('N1.2_Intervention_Listing'!$B$13:$B$212='N1.0_Intervention_Summary'!$C134,IF('N1.2_Intervention_Listing'!$F$13:$F$212='N1.0_Intervention_Summary'!$B134,'N1.2_Intervention_Listing'!L$13:L$212,0),0))</f>
        <v>0</v>
      </c>
      <c r="F134" s="224">
        <f t="array" ref="F134">SUM(IF('N1.2_Intervention_Listing'!$B$13:$B$212='N1.0_Intervention_Summary'!$C134,IF('N1.2_Intervention_Listing'!$F$13:$F$212='N1.0_Intervention_Summary'!$B134,'N1.2_Intervention_Listing'!M$13:M$212,0),0))</f>
        <v>0</v>
      </c>
      <c r="G134" s="224">
        <f t="array" ref="G134">SUM(IF('N1.2_Intervention_Listing'!$B$13:$B$212='N1.0_Intervention_Summary'!$C134,IF('N1.2_Intervention_Listing'!$F$13:$F$212='N1.0_Intervention_Summary'!$B134,'N1.2_Intervention_Listing'!N$13:N$212,0),0))</f>
        <v>0</v>
      </c>
      <c r="H134" s="224">
        <f t="array" ref="H134">SUM(IF('N1.2_Intervention_Listing'!$B$13:$B$212='N1.0_Intervention_Summary'!$C134,IF('N1.2_Intervention_Listing'!$F$13:$F$212='N1.0_Intervention_Summary'!$B134,'N1.2_Intervention_Listing'!O$13:O$212,0),0))</f>
        <v>0</v>
      </c>
      <c r="I134" s="224">
        <f t="array" ref="I134">SUM(IF('N1.2_Intervention_Listing'!$B$13:$B$212='N1.0_Intervention_Summary'!$C134,IF('N1.2_Intervention_Listing'!$F$13:$F$212='N1.0_Intervention_Summary'!$B134,'N1.2_Intervention_Listing'!P$13:P$212,0),0))</f>
        <v>0</v>
      </c>
      <c r="J134" s="224">
        <f t="array" ref="J134">SUM(IF('N1.2_Intervention_Listing'!$B$13:$B$212='N1.0_Intervention_Summary'!$C134,IF('N1.2_Intervention_Listing'!$F$13:$F$212='N1.0_Intervention_Summary'!$B134,'N1.2_Intervention_Listing'!Q$13:Q$212,0),0))</f>
        <v>0</v>
      </c>
      <c r="K134" s="224">
        <f t="array" ref="K134">SUM(IF('N1.2_Intervention_Listing'!$B$13:$B$212='N1.0_Intervention_Summary'!$C134,IF('N1.2_Intervention_Listing'!$F$13:$F$212='N1.0_Intervention_Summary'!$B134,'N1.2_Intervention_Listing'!R$13:R$212,0),0))</f>
        <v>0</v>
      </c>
      <c r="L134" s="224">
        <f t="array" ref="L134">SUM(IF('N1.2_Intervention_Listing'!$B$13:$B$212='N1.0_Intervention_Summary'!$C134,IF('N1.2_Intervention_Listing'!$F$13:$F$212='N1.0_Intervention_Summary'!$B134,'N1.2_Intervention_Listing'!S$13:S$212,0),0))</f>
        <v>0</v>
      </c>
      <c r="M134" s="228">
        <f t="shared" si="7"/>
        <v>0</v>
      </c>
      <c r="N134" s="228">
        <f t="shared" si="8"/>
        <v>0</v>
      </c>
    </row>
    <row r="135" spans="1:14">
      <c r="A135" s="223"/>
      <c r="B135" s="224" t="str">
        <f>'N1.1_Intervention_Definitions'!$A$38</f>
        <v>Maintenance &amp; Repair</v>
      </c>
      <c r="C135" s="224" t="str">
        <f t="shared" si="10"/>
        <v>275kV OHL Conductor</v>
      </c>
      <c r="D135" s="224" t="str">
        <f t="shared" si="10"/>
        <v>km</v>
      </c>
      <c r="E135" s="224">
        <f t="array" ref="E135">SUM(IF('N1.2_Intervention_Listing'!$B$13:$B$212='N1.0_Intervention_Summary'!$C135,IF('N1.2_Intervention_Listing'!$F$13:$F$212='N1.0_Intervention_Summary'!$B135,'N1.2_Intervention_Listing'!L$13:L$212,0),0))</f>
        <v>0</v>
      </c>
      <c r="F135" s="224">
        <f t="array" ref="F135">SUM(IF('N1.2_Intervention_Listing'!$B$13:$B$212='N1.0_Intervention_Summary'!$C135,IF('N1.2_Intervention_Listing'!$F$13:$F$212='N1.0_Intervention_Summary'!$B135,'N1.2_Intervention_Listing'!M$13:M$212,0),0))</f>
        <v>0</v>
      </c>
      <c r="G135" s="224">
        <f t="array" ref="G135">SUM(IF('N1.2_Intervention_Listing'!$B$13:$B$212='N1.0_Intervention_Summary'!$C135,IF('N1.2_Intervention_Listing'!$F$13:$F$212='N1.0_Intervention_Summary'!$B135,'N1.2_Intervention_Listing'!N$13:N$212,0),0))</f>
        <v>0</v>
      </c>
      <c r="H135" s="224">
        <f t="array" ref="H135">SUM(IF('N1.2_Intervention_Listing'!$B$13:$B$212='N1.0_Intervention_Summary'!$C135,IF('N1.2_Intervention_Listing'!$F$13:$F$212='N1.0_Intervention_Summary'!$B135,'N1.2_Intervention_Listing'!O$13:O$212,0),0))</f>
        <v>0</v>
      </c>
      <c r="I135" s="224">
        <f t="array" ref="I135">SUM(IF('N1.2_Intervention_Listing'!$B$13:$B$212='N1.0_Intervention_Summary'!$C135,IF('N1.2_Intervention_Listing'!$F$13:$F$212='N1.0_Intervention_Summary'!$B135,'N1.2_Intervention_Listing'!P$13:P$212,0),0))</f>
        <v>0</v>
      </c>
      <c r="J135" s="224">
        <f t="array" ref="J135">SUM(IF('N1.2_Intervention_Listing'!$B$13:$B$212='N1.0_Intervention_Summary'!$C135,IF('N1.2_Intervention_Listing'!$F$13:$F$212='N1.0_Intervention_Summary'!$B135,'N1.2_Intervention_Listing'!Q$13:Q$212,0),0))</f>
        <v>0</v>
      </c>
      <c r="K135" s="224">
        <f t="array" ref="K135">SUM(IF('N1.2_Intervention_Listing'!$B$13:$B$212='N1.0_Intervention_Summary'!$C135,IF('N1.2_Intervention_Listing'!$F$13:$F$212='N1.0_Intervention_Summary'!$B135,'N1.2_Intervention_Listing'!R$13:R$212,0),0))</f>
        <v>0</v>
      </c>
      <c r="L135" s="224">
        <f t="array" ref="L135">SUM(IF('N1.2_Intervention_Listing'!$B$13:$B$212='N1.0_Intervention_Summary'!$C135,IF('N1.2_Intervention_Listing'!$F$13:$F$212='N1.0_Intervention_Summary'!$B135,'N1.2_Intervention_Listing'!S$13:S$212,0),0))</f>
        <v>0</v>
      </c>
      <c r="M135" s="228">
        <f t="shared" si="7"/>
        <v>0</v>
      </c>
      <c r="N135" s="228">
        <f t="shared" si="8"/>
        <v>0</v>
      </c>
    </row>
    <row r="136" spans="1:14">
      <c r="A136" s="223"/>
      <c r="B136" s="224" t="str">
        <f>'N1.1_Intervention_Definitions'!$A$38</f>
        <v>Maintenance &amp; Repair</v>
      </c>
      <c r="C136" s="224" t="str">
        <f t="shared" si="10"/>
        <v>275kV OHL Fittings</v>
      </c>
      <c r="D136" s="224" t="str">
        <f t="shared" si="10"/>
        <v>#</v>
      </c>
      <c r="E136" s="224">
        <f t="array" ref="E136">SUM(IF('N1.2_Intervention_Listing'!$B$13:$B$212='N1.0_Intervention_Summary'!$C136,IF('N1.2_Intervention_Listing'!$F$13:$F$212='N1.0_Intervention_Summary'!$B136,'N1.2_Intervention_Listing'!L$13:L$212,0),0))</f>
        <v>0</v>
      </c>
      <c r="F136" s="224">
        <f t="array" ref="F136">SUM(IF('N1.2_Intervention_Listing'!$B$13:$B$212='N1.0_Intervention_Summary'!$C136,IF('N1.2_Intervention_Listing'!$F$13:$F$212='N1.0_Intervention_Summary'!$B136,'N1.2_Intervention_Listing'!M$13:M$212,0),0))</f>
        <v>0</v>
      </c>
      <c r="G136" s="224">
        <f t="array" ref="G136">SUM(IF('N1.2_Intervention_Listing'!$B$13:$B$212='N1.0_Intervention_Summary'!$C136,IF('N1.2_Intervention_Listing'!$F$13:$F$212='N1.0_Intervention_Summary'!$B136,'N1.2_Intervention_Listing'!N$13:N$212,0),0))</f>
        <v>0</v>
      </c>
      <c r="H136" s="224">
        <f t="array" ref="H136">SUM(IF('N1.2_Intervention_Listing'!$B$13:$B$212='N1.0_Intervention_Summary'!$C136,IF('N1.2_Intervention_Listing'!$F$13:$F$212='N1.0_Intervention_Summary'!$B136,'N1.2_Intervention_Listing'!O$13:O$212,0),0))</f>
        <v>0</v>
      </c>
      <c r="I136" s="224">
        <f t="array" ref="I136">SUM(IF('N1.2_Intervention_Listing'!$B$13:$B$212='N1.0_Intervention_Summary'!$C136,IF('N1.2_Intervention_Listing'!$F$13:$F$212='N1.0_Intervention_Summary'!$B136,'N1.2_Intervention_Listing'!P$13:P$212,0),0))</f>
        <v>0</v>
      </c>
      <c r="J136" s="224">
        <f t="array" ref="J136">SUM(IF('N1.2_Intervention_Listing'!$B$13:$B$212='N1.0_Intervention_Summary'!$C136,IF('N1.2_Intervention_Listing'!$F$13:$F$212='N1.0_Intervention_Summary'!$B136,'N1.2_Intervention_Listing'!Q$13:Q$212,0),0))</f>
        <v>0</v>
      </c>
      <c r="K136" s="224">
        <f t="array" ref="K136">SUM(IF('N1.2_Intervention_Listing'!$B$13:$B$212='N1.0_Intervention_Summary'!$C136,IF('N1.2_Intervention_Listing'!$F$13:$F$212='N1.0_Intervention_Summary'!$B136,'N1.2_Intervention_Listing'!R$13:R$212,0),0))</f>
        <v>0</v>
      </c>
      <c r="L136" s="224">
        <f t="array" ref="L136">SUM(IF('N1.2_Intervention_Listing'!$B$13:$B$212='N1.0_Intervention_Summary'!$C136,IF('N1.2_Intervention_Listing'!$F$13:$F$212='N1.0_Intervention_Summary'!$B136,'N1.2_Intervention_Listing'!S$13:S$212,0),0))</f>
        <v>0</v>
      </c>
      <c r="M136" s="228">
        <f t="shared" si="7"/>
        <v>0</v>
      </c>
      <c r="N136" s="228">
        <f t="shared" si="8"/>
        <v>0</v>
      </c>
    </row>
    <row r="137" spans="1:14">
      <c r="A137" s="223"/>
      <c r="B137" s="224" t="str">
        <f>'N1.1_Intervention_Definitions'!$A$38</f>
        <v>Maintenance &amp; Repair</v>
      </c>
      <c r="C137" s="224" t="str">
        <f t="shared" si="10"/>
        <v>275kV OHL Tower</v>
      </c>
      <c r="D137" s="224" t="str">
        <f t="shared" si="10"/>
        <v>#</v>
      </c>
      <c r="E137" s="224">
        <f t="array" ref="E137">SUM(IF('N1.2_Intervention_Listing'!$B$13:$B$212='N1.0_Intervention_Summary'!$C137,IF('N1.2_Intervention_Listing'!$F$13:$F$212='N1.0_Intervention_Summary'!$B137,'N1.2_Intervention_Listing'!L$13:L$212,0),0))</f>
        <v>0</v>
      </c>
      <c r="F137" s="224">
        <f t="array" ref="F137">SUM(IF('N1.2_Intervention_Listing'!$B$13:$B$212='N1.0_Intervention_Summary'!$C137,IF('N1.2_Intervention_Listing'!$F$13:$F$212='N1.0_Intervention_Summary'!$B137,'N1.2_Intervention_Listing'!M$13:M$212,0),0))</f>
        <v>0</v>
      </c>
      <c r="G137" s="224">
        <f t="array" ref="G137">SUM(IF('N1.2_Intervention_Listing'!$B$13:$B$212='N1.0_Intervention_Summary'!$C137,IF('N1.2_Intervention_Listing'!$F$13:$F$212='N1.0_Intervention_Summary'!$B137,'N1.2_Intervention_Listing'!N$13:N$212,0),0))</f>
        <v>0</v>
      </c>
      <c r="H137" s="224">
        <f t="array" ref="H137">SUM(IF('N1.2_Intervention_Listing'!$B$13:$B$212='N1.0_Intervention_Summary'!$C137,IF('N1.2_Intervention_Listing'!$F$13:$F$212='N1.0_Intervention_Summary'!$B137,'N1.2_Intervention_Listing'!O$13:O$212,0),0))</f>
        <v>0</v>
      </c>
      <c r="I137" s="224">
        <f t="array" ref="I137">SUM(IF('N1.2_Intervention_Listing'!$B$13:$B$212='N1.0_Intervention_Summary'!$C137,IF('N1.2_Intervention_Listing'!$F$13:$F$212='N1.0_Intervention_Summary'!$B137,'N1.2_Intervention_Listing'!P$13:P$212,0),0))</f>
        <v>0</v>
      </c>
      <c r="J137" s="224">
        <f t="array" ref="J137">SUM(IF('N1.2_Intervention_Listing'!$B$13:$B$212='N1.0_Intervention_Summary'!$C137,IF('N1.2_Intervention_Listing'!$F$13:$F$212='N1.0_Intervention_Summary'!$B137,'N1.2_Intervention_Listing'!Q$13:Q$212,0),0))</f>
        <v>0</v>
      </c>
      <c r="K137" s="224">
        <f t="array" ref="K137">SUM(IF('N1.2_Intervention_Listing'!$B$13:$B$212='N1.0_Intervention_Summary'!$C137,IF('N1.2_Intervention_Listing'!$F$13:$F$212='N1.0_Intervention_Summary'!$B137,'N1.2_Intervention_Listing'!R$13:R$212,0),0))</f>
        <v>0</v>
      </c>
      <c r="L137" s="224">
        <f t="array" ref="L137">SUM(IF('N1.2_Intervention_Listing'!$B$13:$B$212='N1.0_Intervention_Summary'!$C137,IF('N1.2_Intervention_Listing'!$F$13:$F$212='N1.0_Intervention_Summary'!$B137,'N1.2_Intervention_Listing'!S$13:S$212,0),0))</f>
        <v>0</v>
      </c>
      <c r="M137" s="228">
        <f t="shared" si="7"/>
        <v>0</v>
      </c>
      <c r="N137" s="228">
        <f t="shared" si="8"/>
        <v>0</v>
      </c>
    </row>
    <row r="138" spans="1:14">
      <c r="A138" s="223"/>
      <c r="B138" s="224" t="str">
        <f>'N1.1_Intervention_Definitions'!$A$38</f>
        <v>Maintenance &amp; Repair</v>
      </c>
      <c r="C138" s="224" t="str">
        <f t="shared" si="10"/>
        <v>400kV Circuit Breaker</v>
      </c>
      <c r="D138" s="224" t="str">
        <f t="shared" si="10"/>
        <v>#</v>
      </c>
      <c r="E138" s="224">
        <f t="array" ref="E138">SUM(IF('N1.2_Intervention_Listing'!$B$13:$B$212='N1.0_Intervention_Summary'!$C138,IF('N1.2_Intervention_Listing'!$F$13:$F$212='N1.0_Intervention_Summary'!$B138,'N1.2_Intervention_Listing'!L$13:L$212,0),0))</f>
        <v>0</v>
      </c>
      <c r="F138" s="224">
        <f t="array" ref="F138">SUM(IF('N1.2_Intervention_Listing'!$B$13:$B$212='N1.0_Intervention_Summary'!$C138,IF('N1.2_Intervention_Listing'!$F$13:$F$212='N1.0_Intervention_Summary'!$B138,'N1.2_Intervention_Listing'!M$13:M$212,0),0))</f>
        <v>0</v>
      </c>
      <c r="G138" s="224">
        <f t="array" ref="G138">SUM(IF('N1.2_Intervention_Listing'!$B$13:$B$212='N1.0_Intervention_Summary'!$C138,IF('N1.2_Intervention_Listing'!$F$13:$F$212='N1.0_Intervention_Summary'!$B138,'N1.2_Intervention_Listing'!N$13:N$212,0),0))</f>
        <v>0</v>
      </c>
      <c r="H138" s="224">
        <f t="array" ref="H138">SUM(IF('N1.2_Intervention_Listing'!$B$13:$B$212='N1.0_Intervention_Summary'!$C138,IF('N1.2_Intervention_Listing'!$F$13:$F$212='N1.0_Intervention_Summary'!$B138,'N1.2_Intervention_Listing'!O$13:O$212,0),0))</f>
        <v>0</v>
      </c>
      <c r="I138" s="224">
        <f t="array" ref="I138">SUM(IF('N1.2_Intervention_Listing'!$B$13:$B$212='N1.0_Intervention_Summary'!$C138,IF('N1.2_Intervention_Listing'!$F$13:$F$212='N1.0_Intervention_Summary'!$B138,'N1.2_Intervention_Listing'!P$13:P$212,0),0))</f>
        <v>0</v>
      </c>
      <c r="J138" s="224">
        <f t="array" ref="J138">SUM(IF('N1.2_Intervention_Listing'!$B$13:$B$212='N1.0_Intervention_Summary'!$C138,IF('N1.2_Intervention_Listing'!$F$13:$F$212='N1.0_Intervention_Summary'!$B138,'N1.2_Intervention_Listing'!Q$13:Q$212,0),0))</f>
        <v>0</v>
      </c>
      <c r="K138" s="224">
        <f t="array" ref="K138">SUM(IF('N1.2_Intervention_Listing'!$B$13:$B$212='N1.0_Intervention_Summary'!$C138,IF('N1.2_Intervention_Listing'!$F$13:$F$212='N1.0_Intervention_Summary'!$B138,'N1.2_Intervention_Listing'!R$13:R$212,0),0))</f>
        <v>0</v>
      </c>
      <c r="L138" s="224">
        <f t="array" ref="L138">SUM(IF('N1.2_Intervention_Listing'!$B$13:$B$212='N1.0_Intervention_Summary'!$C138,IF('N1.2_Intervention_Listing'!$F$13:$F$212='N1.0_Intervention_Summary'!$B138,'N1.2_Intervention_Listing'!S$13:S$212,0),0))</f>
        <v>0</v>
      </c>
      <c r="M138" s="228">
        <f t="shared" si="7"/>
        <v>0</v>
      </c>
      <c r="N138" s="228">
        <f t="shared" si="8"/>
        <v>0</v>
      </c>
    </row>
    <row r="139" spans="1:14">
      <c r="A139" s="223"/>
      <c r="B139" s="224" t="str">
        <f>'N1.1_Intervention_Definitions'!$A$38</f>
        <v>Maintenance &amp; Repair</v>
      </c>
      <c r="C139" s="224" t="str">
        <f t="shared" si="10"/>
        <v>400kV Transformer</v>
      </c>
      <c r="D139" s="224" t="str">
        <f t="shared" si="10"/>
        <v>#</v>
      </c>
      <c r="E139" s="224">
        <f t="array" ref="E139">SUM(IF('N1.2_Intervention_Listing'!$B$13:$B$212='N1.0_Intervention_Summary'!$C139,IF('N1.2_Intervention_Listing'!$F$13:$F$212='N1.0_Intervention_Summary'!$B139,'N1.2_Intervention_Listing'!L$13:L$212,0),0))</f>
        <v>0</v>
      </c>
      <c r="F139" s="224">
        <f t="array" ref="F139">SUM(IF('N1.2_Intervention_Listing'!$B$13:$B$212='N1.0_Intervention_Summary'!$C139,IF('N1.2_Intervention_Listing'!$F$13:$F$212='N1.0_Intervention_Summary'!$B139,'N1.2_Intervention_Listing'!M$13:M$212,0),0))</f>
        <v>0</v>
      </c>
      <c r="G139" s="224">
        <f t="array" ref="G139">SUM(IF('N1.2_Intervention_Listing'!$B$13:$B$212='N1.0_Intervention_Summary'!$C139,IF('N1.2_Intervention_Listing'!$F$13:$F$212='N1.0_Intervention_Summary'!$B139,'N1.2_Intervention_Listing'!N$13:N$212,0),0))</f>
        <v>0</v>
      </c>
      <c r="H139" s="224">
        <f t="array" ref="H139">SUM(IF('N1.2_Intervention_Listing'!$B$13:$B$212='N1.0_Intervention_Summary'!$C139,IF('N1.2_Intervention_Listing'!$F$13:$F$212='N1.0_Intervention_Summary'!$B139,'N1.2_Intervention_Listing'!O$13:O$212,0),0))</f>
        <v>0</v>
      </c>
      <c r="I139" s="224">
        <f t="array" ref="I139">SUM(IF('N1.2_Intervention_Listing'!$B$13:$B$212='N1.0_Intervention_Summary'!$C139,IF('N1.2_Intervention_Listing'!$F$13:$F$212='N1.0_Intervention_Summary'!$B139,'N1.2_Intervention_Listing'!P$13:P$212,0),0))</f>
        <v>0</v>
      </c>
      <c r="J139" s="224">
        <f t="array" ref="J139">SUM(IF('N1.2_Intervention_Listing'!$B$13:$B$212='N1.0_Intervention_Summary'!$C139,IF('N1.2_Intervention_Listing'!$F$13:$F$212='N1.0_Intervention_Summary'!$B139,'N1.2_Intervention_Listing'!Q$13:Q$212,0),0))</f>
        <v>0</v>
      </c>
      <c r="K139" s="224">
        <f t="array" ref="K139">SUM(IF('N1.2_Intervention_Listing'!$B$13:$B$212='N1.0_Intervention_Summary'!$C139,IF('N1.2_Intervention_Listing'!$F$13:$F$212='N1.0_Intervention_Summary'!$B139,'N1.2_Intervention_Listing'!R$13:R$212,0),0))</f>
        <v>0</v>
      </c>
      <c r="L139" s="224">
        <f t="array" ref="L139">SUM(IF('N1.2_Intervention_Listing'!$B$13:$B$212='N1.0_Intervention_Summary'!$C139,IF('N1.2_Intervention_Listing'!$F$13:$F$212='N1.0_Intervention_Summary'!$B139,'N1.2_Intervention_Listing'!S$13:S$212,0),0))</f>
        <v>0</v>
      </c>
      <c r="M139" s="228">
        <f t="shared" si="7"/>
        <v>0</v>
      </c>
      <c r="N139" s="228">
        <f t="shared" si="8"/>
        <v>0</v>
      </c>
    </row>
    <row r="140" spans="1:14">
      <c r="A140" s="223"/>
      <c r="B140" s="224" t="str">
        <f>'N1.1_Intervention_Definitions'!$A$38</f>
        <v>Maintenance &amp; Repair</v>
      </c>
      <c r="C140" s="224" t="str">
        <f t="shared" si="10"/>
        <v>400kV Reactor</v>
      </c>
      <c r="D140" s="224" t="str">
        <f t="shared" si="10"/>
        <v>#</v>
      </c>
      <c r="E140" s="224">
        <f t="array" ref="E140">SUM(IF('N1.2_Intervention_Listing'!$B$13:$B$212='N1.0_Intervention_Summary'!$C140,IF('N1.2_Intervention_Listing'!$F$13:$F$212='N1.0_Intervention_Summary'!$B140,'N1.2_Intervention_Listing'!L$13:L$212,0),0))</f>
        <v>0</v>
      </c>
      <c r="F140" s="224">
        <f t="array" ref="F140">SUM(IF('N1.2_Intervention_Listing'!$B$13:$B$212='N1.0_Intervention_Summary'!$C140,IF('N1.2_Intervention_Listing'!$F$13:$F$212='N1.0_Intervention_Summary'!$B140,'N1.2_Intervention_Listing'!M$13:M$212,0),0))</f>
        <v>0</v>
      </c>
      <c r="G140" s="224">
        <f t="array" ref="G140">SUM(IF('N1.2_Intervention_Listing'!$B$13:$B$212='N1.0_Intervention_Summary'!$C140,IF('N1.2_Intervention_Listing'!$F$13:$F$212='N1.0_Intervention_Summary'!$B140,'N1.2_Intervention_Listing'!N$13:N$212,0),0))</f>
        <v>0</v>
      </c>
      <c r="H140" s="224">
        <f t="array" ref="H140">SUM(IF('N1.2_Intervention_Listing'!$B$13:$B$212='N1.0_Intervention_Summary'!$C140,IF('N1.2_Intervention_Listing'!$F$13:$F$212='N1.0_Intervention_Summary'!$B140,'N1.2_Intervention_Listing'!O$13:O$212,0),0))</f>
        <v>0</v>
      </c>
      <c r="I140" s="224">
        <f t="array" ref="I140">SUM(IF('N1.2_Intervention_Listing'!$B$13:$B$212='N1.0_Intervention_Summary'!$C140,IF('N1.2_Intervention_Listing'!$F$13:$F$212='N1.0_Intervention_Summary'!$B140,'N1.2_Intervention_Listing'!P$13:P$212,0),0))</f>
        <v>0</v>
      </c>
      <c r="J140" s="224">
        <f t="array" ref="J140">SUM(IF('N1.2_Intervention_Listing'!$B$13:$B$212='N1.0_Intervention_Summary'!$C140,IF('N1.2_Intervention_Listing'!$F$13:$F$212='N1.0_Intervention_Summary'!$B140,'N1.2_Intervention_Listing'!Q$13:Q$212,0),0))</f>
        <v>0</v>
      </c>
      <c r="K140" s="224">
        <f t="array" ref="K140">SUM(IF('N1.2_Intervention_Listing'!$B$13:$B$212='N1.0_Intervention_Summary'!$C140,IF('N1.2_Intervention_Listing'!$F$13:$F$212='N1.0_Intervention_Summary'!$B140,'N1.2_Intervention_Listing'!R$13:R$212,0),0))</f>
        <v>0</v>
      </c>
      <c r="L140" s="224">
        <f t="array" ref="L140">SUM(IF('N1.2_Intervention_Listing'!$B$13:$B$212='N1.0_Intervention_Summary'!$C140,IF('N1.2_Intervention_Listing'!$F$13:$F$212='N1.0_Intervention_Summary'!$B140,'N1.2_Intervention_Listing'!S$13:S$212,0),0))</f>
        <v>0</v>
      </c>
      <c r="M140" s="228">
        <f t="shared" si="7"/>
        <v>0</v>
      </c>
      <c r="N140" s="228">
        <f t="shared" si="8"/>
        <v>0</v>
      </c>
    </row>
    <row r="141" spans="1:14">
      <c r="A141" s="223"/>
      <c r="B141" s="224" t="str">
        <f>'N1.1_Intervention_Definitions'!$A$38</f>
        <v>Maintenance &amp; Repair</v>
      </c>
      <c r="C141" s="224" t="str">
        <f t="shared" si="10"/>
        <v>400kV Underground Cable</v>
      </c>
      <c r="D141" s="224" t="str">
        <f t="shared" si="10"/>
        <v>km</v>
      </c>
      <c r="E141" s="224">
        <f t="array" ref="E141">SUM(IF('N1.2_Intervention_Listing'!$B$13:$B$212='N1.0_Intervention_Summary'!$C141,IF('N1.2_Intervention_Listing'!$F$13:$F$212='N1.0_Intervention_Summary'!$B141,'N1.2_Intervention_Listing'!L$13:L$212,0),0))</f>
        <v>0</v>
      </c>
      <c r="F141" s="224">
        <f t="array" ref="F141">SUM(IF('N1.2_Intervention_Listing'!$B$13:$B$212='N1.0_Intervention_Summary'!$C141,IF('N1.2_Intervention_Listing'!$F$13:$F$212='N1.0_Intervention_Summary'!$B141,'N1.2_Intervention_Listing'!M$13:M$212,0),0))</f>
        <v>0</v>
      </c>
      <c r="G141" s="224">
        <f t="array" ref="G141">SUM(IF('N1.2_Intervention_Listing'!$B$13:$B$212='N1.0_Intervention_Summary'!$C141,IF('N1.2_Intervention_Listing'!$F$13:$F$212='N1.0_Intervention_Summary'!$B141,'N1.2_Intervention_Listing'!N$13:N$212,0),0))</f>
        <v>0</v>
      </c>
      <c r="H141" s="224">
        <f t="array" ref="H141">SUM(IF('N1.2_Intervention_Listing'!$B$13:$B$212='N1.0_Intervention_Summary'!$C141,IF('N1.2_Intervention_Listing'!$F$13:$F$212='N1.0_Intervention_Summary'!$B141,'N1.2_Intervention_Listing'!O$13:O$212,0),0))</f>
        <v>0</v>
      </c>
      <c r="I141" s="224">
        <f t="array" ref="I141">SUM(IF('N1.2_Intervention_Listing'!$B$13:$B$212='N1.0_Intervention_Summary'!$C141,IF('N1.2_Intervention_Listing'!$F$13:$F$212='N1.0_Intervention_Summary'!$B141,'N1.2_Intervention_Listing'!P$13:P$212,0),0))</f>
        <v>0</v>
      </c>
      <c r="J141" s="224">
        <f t="array" ref="J141">SUM(IF('N1.2_Intervention_Listing'!$B$13:$B$212='N1.0_Intervention_Summary'!$C141,IF('N1.2_Intervention_Listing'!$F$13:$F$212='N1.0_Intervention_Summary'!$B141,'N1.2_Intervention_Listing'!Q$13:Q$212,0),0))</f>
        <v>0</v>
      </c>
      <c r="K141" s="224">
        <f t="array" ref="K141">SUM(IF('N1.2_Intervention_Listing'!$B$13:$B$212='N1.0_Intervention_Summary'!$C141,IF('N1.2_Intervention_Listing'!$F$13:$F$212='N1.0_Intervention_Summary'!$B141,'N1.2_Intervention_Listing'!R$13:R$212,0),0))</f>
        <v>0</v>
      </c>
      <c r="L141" s="224">
        <f t="array" ref="L141">SUM(IF('N1.2_Intervention_Listing'!$B$13:$B$212='N1.0_Intervention_Summary'!$C141,IF('N1.2_Intervention_Listing'!$F$13:$F$212='N1.0_Intervention_Summary'!$B141,'N1.2_Intervention_Listing'!S$13:S$212,0),0))</f>
        <v>0</v>
      </c>
      <c r="M141" s="228">
        <f t="shared" si="7"/>
        <v>0</v>
      </c>
      <c r="N141" s="228">
        <f t="shared" si="8"/>
        <v>0</v>
      </c>
    </row>
    <row r="142" spans="1:14">
      <c r="A142" s="223"/>
      <c r="B142" s="224" t="str">
        <f>'N1.1_Intervention_Definitions'!$A$38</f>
        <v>Maintenance &amp; Repair</v>
      </c>
      <c r="C142" s="224" t="str">
        <f t="shared" si="10"/>
        <v>400kV OHL Conductor</v>
      </c>
      <c r="D142" s="224" t="str">
        <f t="shared" si="10"/>
        <v>km</v>
      </c>
      <c r="E142" s="224">
        <f t="array" ref="E142">SUM(IF('N1.2_Intervention_Listing'!$B$13:$B$212='N1.0_Intervention_Summary'!$C142,IF('N1.2_Intervention_Listing'!$F$13:$F$212='N1.0_Intervention_Summary'!$B142,'N1.2_Intervention_Listing'!L$13:L$212,0),0))</f>
        <v>0</v>
      </c>
      <c r="F142" s="224">
        <f t="array" ref="F142">SUM(IF('N1.2_Intervention_Listing'!$B$13:$B$212='N1.0_Intervention_Summary'!$C142,IF('N1.2_Intervention_Listing'!$F$13:$F$212='N1.0_Intervention_Summary'!$B142,'N1.2_Intervention_Listing'!M$13:M$212,0),0))</f>
        <v>0</v>
      </c>
      <c r="G142" s="224">
        <f t="array" ref="G142">SUM(IF('N1.2_Intervention_Listing'!$B$13:$B$212='N1.0_Intervention_Summary'!$C142,IF('N1.2_Intervention_Listing'!$F$13:$F$212='N1.0_Intervention_Summary'!$B142,'N1.2_Intervention_Listing'!N$13:N$212,0),0))</f>
        <v>0</v>
      </c>
      <c r="H142" s="224">
        <f t="array" ref="H142">SUM(IF('N1.2_Intervention_Listing'!$B$13:$B$212='N1.0_Intervention_Summary'!$C142,IF('N1.2_Intervention_Listing'!$F$13:$F$212='N1.0_Intervention_Summary'!$B142,'N1.2_Intervention_Listing'!O$13:O$212,0),0))</f>
        <v>0</v>
      </c>
      <c r="I142" s="224">
        <f t="array" ref="I142">SUM(IF('N1.2_Intervention_Listing'!$B$13:$B$212='N1.0_Intervention_Summary'!$C142,IF('N1.2_Intervention_Listing'!$F$13:$F$212='N1.0_Intervention_Summary'!$B142,'N1.2_Intervention_Listing'!P$13:P$212,0),0))</f>
        <v>0</v>
      </c>
      <c r="J142" s="224">
        <f t="array" ref="J142">SUM(IF('N1.2_Intervention_Listing'!$B$13:$B$212='N1.0_Intervention_Summary'!$C142,IF('N1.2_Intervention_Listing'!$F$13:$F$212='N1.0_Intervention_Summary'!$B142,'N1.2_Intervention_Listing'!Q$13:Q$212,0),0))</f>
        <v>0</v>
      </c>
      <c r="K142" s="224">
        <f t="array" ref="K142">SUM(IF('N1.2_Intervention_Listing'!$B$13:$B$212='N1.0_Intervention_Summary'!$C142,IF('N1.2_Intervention_Listing'!$F$13:$F$212='N1.0_Intervention_Summary'!$B142,'N1.2_Intervention_Listing'!R$13:R$212,0),0))</f>
        <v>0</v>
      </c>
      <c r="L142" s="224">
        <f t="array" ref="L142">SUM(IF('N1.2_Intervention_Listing'!$B$13:$B$212='N1.0_Intervention_Summary'!$C142,IF('N1.2_Intervention_Listing'!$F$13:$F$212='N1.0_Intervention_Summary'!$B142,'N1.2_Intervention_Listing'!S$13:S$212,0),0))</f>
        <v>0</v>
      </c>
      <c r="M142" s="228">
        <f t="shared" si="7"/>
        <v>0</v>
      </c>
      <c r="N142" s="228">
        <f t="shared" si="8"/>
        <v>0</v>
      </c>
    </row>
    <row r="143" spans="1:14">
      <c r="A143" s="223"/>
      <c r="B143" s="224" t="str">
        <f>'N1.1_Intervention_Definitions'!$A$38</f>
        <v>Maintenance &amp; Repair</v>
      </c>
      <c r="C143" s="224" t="str">
        <f t="shared" si="10"/>
        <v>400kV OHL Fittings</v>
      </c>
      <c r="D143" s="224" t="str">
        <f t="shared" si="10"/>
        <v>#</v>
      </c>
      <c r="E143" s="224">
        <f t="array" ref="E143">SUM(IF('N1.2_Intervention_Listing'!$B$13:$B$212='N1.0_Intervention_Summary'!$C143,IF('N1.2_Intervention_Listing'!$F$13:$F$212='N1.0_Intervention_Summary'!$B143,'N1.2_Intervention_Listing'!L$13:L$212,0),0))</f>
        <v>0</v>
      </c>
      <c r="F143" s="224">
        <f t="array" ref="F143">SUM(IF('N1.2_Intervention_Listing'!$B$13:$B$212='N1.0_Intervention_Summary'!$C143,IF('N1.2_Intervention_Listing'!$F$13:$F$212='N1.0_Intervention_Summary'!$B143,'N1.2_Intervention_Listing'!M$13:M$212,0),0))</f>
        <v>0</v>
      </c>
      <c r="G143" s="224">
        <f t="array" ref="G143">SUM(IF('N1.2_Intervention_Listing'!$B$13:$B$212='N1.0_Intervention_Summary'!$C143,IF('N1.2_Intervention_Listing'!$F$13:$F$212='N1.0_Intervention_Summary'!$B143,'N1.2_Intervention_Listing'!N$13:N$212,0),0))</f>
        <v>0</v>
      </c>
      <c r="H143" s="224">
        <f t="array" ref="H143">SUM(IF('N1.2_Intervention_Listing'!$B$13:$B$212='N1.0_Intervention_Summary'!$C143,IF('N1.2_Intervention_Listing'!$F$13:$F$212='N1.0_Intervention_Summary'!$B143,'N1.2_Intervention_Listing'!O$13:O$212,0),0))</f>
        <v>0</v>
      </c>
      <c r="I143" s="224">
        <f t="array" ref="I143">SUM(IF('N1.2_Intervention_Listing'!$B$13:$B$212='N1.0_Intervention_Summary'!$C143,IF('N1.2_Intervention_Listing'!$F$13:$F$212='N1.0_Intervention_Summary'!$B143,'N1.2_Intervention_Listing'!P$13:P$212,0),0))</f>
        <v>0</v>
      </c>
      <c r="J143" s="224">
        <f t="array" ref="J143">SUM(IF('N1.2_Intervention_Listing'!$B$13:$B$212='N1.0_Intervention_Summary'!$C143,IF('N1.2_Intervention_Listing'!$F$13:$F$212='N1.0_Intervention_Summary'!$B143,'N1.2_Intervention_Listing'!Q$13:Q$212,0),0))</f>
        <v>0</v>
      </c>
      <c r="K143" s="224">
        <f t="array" ref="K143">SUM(IF('N1.2_Intervention_Listing'!$B$13:$B$212='N1.0_Intervention_Summary'!$C143,IF('N1.2_Intervention_Listing'!$F$13:$F$212='N1.0_Intervention_Summary'!$B143,'N1.2_Intervention_Listing'!R$13:R$212,0),0))</f>
        <v>0</v>
      </c>
      <c r="L143" s="224">
        <f t="array" ref="L143">SUM(IF('N1.2_Intervention_Listing'!$B$13:$B$212='N1.0_Intervention_Summary'!$C143,IF('N1.2_Intervention_Listing'!$F$13:$F$212='N1.0_Intervention_Summary'!$B143,'N1.2_Intervention_Listing'!S$13:S$212,0),0))</f>
        <v>0</v>
      </c>
      <c r="M143" s="228">
        <f t="shared" si="7"/>
        <v>0</v>
      </c>
      <c r="N143" s="228">
        <f t="shared" si="8"/>
        <v>0</v>
      </c>
    </row>
    <row r="144" spans="1:14">
      <c r="A144" s="223"/>
      <c r="B144" s="224" t="str">
        <f>'N1.1_Intervention_Definitions'!$A$38</f>
        <v>Maintenance &amp; Repair</v>
      </c>
      <c r="C144" s="224" t="str">
        <f t="shared" si="10"/>
        <v>400kV OHL Tower</v>
      </c>
      <c r="D144" s="224" t="str">
        <f t="shared" si="10"/>
        <v>#</v>
      </c>
      <c r="E144" s="224">
        <f t="array" ref="E144">SUM(IF('N1.2_Intervention_Listing'!$B$13:$B$212='N1.0_Intervention_Summary'!$C144,IF('N1.2_Intervention_Listing'!$F$13:$F$212='N1.0_Intervention_Summary'!$B144,'N1.2_Intervention_Listing'!L$13:L$212,0),0))</f>
        <v>0</v>
      </c>
      <c r="F144" s="224">
        <f t="array" ref="F144">SUM(IF('N1.2_Intervention_Listing'!$B$13:$B$212='N1.0_Intervention_Summary'!$C144,IF('N1.2_Intervention_Listing'!$F$13:$F$212='N1.0_Intervention_Summary'!$B144,'N1.2_Intervention_Listing'!M$13:M$212,0),0))</f>
        <v>0</v>
      </c>
      <c r="G144" s="224">
        <f t="array" ref="G144">SUM(IF('N1.2_Intervention_Listing'!$B$13:$B$212='N1.0_Intervention_Summary'!$C144,IF('N1.2_Intervention_Listing'!$F$13:$F$212='N1.0_Intervention_Summary'!$B144,'N1.2_Intervention_Listing'!N$13:N$212,0),0))</f>
        <v>0</v>
      </c>
      <c r="H144" s="224">
        <f t="array" ref="H144">SUM(IF('N1.2_Intervention_Listing'!$B$13:$B$212='N1.0_Intervention_Summary'!$C144,IF('N1.2_Intervention_Listing'!$F$13:$F$212='N1.0_Intervention_Summary'!$B144,'N1.2_Intervention_Listing'!O$13:O$212,0),0))</f>
        <v>0</v>
      </c>
      <c r="I144" s="224">
        <f t="array" ref="I144">SUM(IF('N1.2_Intervention_Listing'!$B$13:$B$212='N1.0_Intervention_Summary'!$C144,IF('N1.2_Intervention_Listing'!$F$13:$F$212='N1.0_Intervention_Summary'!$B144,'N1.2_Intervention_Listing'!P$13:P$212,0),0))</f>
        <v>0</v>
      </c>
      <c r="J144" s="224">
        <f t="array" ref="J144">SUM(IF('N1.2_Intervention_Listing'!$B$13:$B$212='N1.0_Intervention_Summary'!$C144,IF('N1.2_Intervention_Listing'!$F$13:$F$212='N1.0_Intervention_Summary'!$B144,'N1.2_Intervention_Listing'!Q$13:Q$212,0),0))</f>
        <v>0</v>
      </c>
      <c r="K144" s="224">
        <f t="array" ref="K144">SUM(IF('N1.2_Intervention_Listing'!$B$13:$B$212='N1.0_Intervention_Summary'!$C144,IF('N1.2_Intervention_Listing'!$F$13:$F$212='N1.0_Intervention_Summary'!$B144,'N1.2_Intervention_Listing'!R$13:R$212,0),0))</f>
        <v>0</v>
      </c>
      <c r="L144" s="224">
        <f t="array" ref="L144">SUM(IF('N1.2_Intervention_Listing'!$B$13:$B$212='N1.0_Intervention_Summary'!$C144,IF('N1.2_Intervention_Listing'!$F$13:$F$212='N1.0_Intervention_Summary'!$B144,'N1.2_Intervention_Listing'!S$13:S$212,0),0))</f>
        <v>0</v>
      </c>
      <c r="M144" s="228">
        <f t="shared" si="7"/>
        <v>0</v>
      </c>
      <c r="N144" s="228">
        <f t="shared" si="8"/>
        <v>0</v>
      </c>
    </row>
    <row r="145" spans="1:14">
      <c r="A145" s="223"/>
      <c r="B145" s="224" t="str">
        <f>'N1.1_Intervention_Definitions'!$A$38</f>
        <v>Maintenance &amp; Repair</v>
      </c>
      <c r="C145" s="224" t="str">
        <f t="shared" si="10"/>
        <v>No entry required</v>
      </c>
      <c r="D145" s="224" t="str">
        <f t="shared" si="10"/>
        <v>-</v>
      </c>
      <c r="E145" s="224">
        <f t="array" ref="E145">SUM(IF('N1.2_Intervention_Listing'!$B$13:$B$212='N1.0_Intervention_Summary'!$C145,IF('N1.2_Intervention_Listing'!$F$13:$F$212='N1.0_Intervention_Summary'!$B145,'N1.2_Intervention_Listing'!L$13:L$212,0),0))</f>
        <v>0</v>
      </c>
      <c r="F145" s="224">
        <f t="array" ref="F145">SUM(IF('N1.2_Intervention_Listing'!$B$13:$B$212='N1.0_Intervention_Summary'!$C145,IF('N1.2_Intervention_Listing'!$F$13:$F$212='N1.0_Intervention_Summary'!$B145,'N1.2_Intervention_Listing'!M$13:M$212,0),0))</f>
        <v>0</v>
      </c>
      <c r="G145" s="224">
        <f t="array" ref="G145">SUM(IF('N1.2_Intervention_Listing'!$B$13:$B$212='N1.0_Intervention_Summary'!$C145,IF('N1.2_Intervention_Listing'!$F$13:$F$212='N1.0_Intervention_Summary'!$B145,'N1.2_Intervention_Listing'!N$13:N$212,0),0))</f>
        <v>0</v>
      </c>
      <c r="H145" s="224">
        <f t="array" ref="H145">SUM(IF('N1.2_Intervention_Listing'!$B$13:$B$212='N1.0_Intervention_Summary'!$C145,IF('N1.2_Intervention_Listing'!$F$13:$F$212='N1.0_Intervention_Summary'!$B145,'N1.2_Intervention_Listing'!O$13:O$212,0),0))</f>
        <v>0</v>
      </c>
      <c r="I145" s="224">
        <f t="array" ref="I145">SUM(IF('N1.2_Intervention_Listing'!$B$13:$B$212='N1.0_Intervention_Summary'!$C145,IF('N1.2_Intervention_Listing'!$F$13:$F$212='N1.0_Intervention_Summary'!$B145,'N1.2_Intervention_Listing'!P$13:P$212,0),0))</f>
        <v>0</v>
      </c>
      <c r="J145" s="224">
        <f t="array" ref="J145">SUM(IF('N1.2_Intervention_Listing'!$B$13:$B$212='N1.0_Intervention_Summary'!$C145,IF('N1.2_Intervention_Listing'!$F$13:$F$212='N1.0_Intervention_Summary'!$B145,'N1.2_Intervention_Listing'!Q$13:Q$212,0),0))</f>
        <v>0</v>
      </c>
      <c r="K145" s="224">
        <f t="array" ref="K145">SUM(IF('N1.2_Intervention_Listing'!$B$13:$B$212='N1.0_Intervention_Summary'!$C145,IF('N1.2_Intervention_Listing'!$F$13:$F$212='N1.0_Intervention_Summary'!$B145,'N1.2_Intervention_Listing'!R$13:R$212,0),0))</f>
        <v>0</v>
      </c>
      <c r="L145" s="224">
        <f t="array" ref="L145">SUM(IF('N1.2_Intervention_Listing'!$B$13:$B$212='N1.0_Intervention_Summary'!$C145,IF('N1.2_Intervention_Listing'!$F$13:$F$212='N1.0_Intervention_Summary'!$B145,'N1.2_Intervention_Listing'!S$13:S$212,0),0))</f>
        <v>0</v>
      </c>
      <c r="M145" s="228">
        <f t="shared" si="7"/>
        <v>0</v>
      </c>
      <c r="N145" s="228">
        <f t="shared" si="8"/>
        <v>0</v>
      </c>
    </row>
    <row r="146" spans="1:14">
      <c r="A146" s="223"/>
      <c r="B146" s="224" t="str">
        <f>'N1.1_Intervention_Definitions'!$A$38</f>
        <v>Maintenance &amp; Repair</v>
      </c>
      <c r="C146" s="224" t="str">
        <f t="shared" si="10"/>
        <v>No entry required</v>
      </c>
      <c r="D146" s="224" t="str">
        <f t="shared" si="10"/>
        <v>-</v>
      </c>
      <c r="E146" s="224">
        <f t="array" ref="E146">SUM(IF('N1.2_Intervention_Listing'!$B$13:$B$212='N1.0_Intervention_Summary'!$C146,IF('N1.2_Intervention_Listing'!$F$13:$F$212='N1.0_Intervention_Summary'!$B146,'N1.2_Intervention_Listing'!L$13:L$212,0),0))</f>
        <v>0</v>
      </c>
      <c r="F146" s="224">
        <f t="array" ref="F146">SUM(IF('N1.2_Intervention_Listing'!$B$13:$B$212='N1.0_Intervention_Summary'!$C146,IF('N1.2_Intervention_Listing'!$F$13:$F$212='N1.0_Intervention_Summary'!$B146,'N1.2_Intervention_Listing'!M$13:M$212,0),0))</f>
        <v>0</v>
      </c>
      <c r="G146" s="224">
        <f t="array" ref="G146">SUM(IF('N1.2_Intervention_Listing'!$B$13:$B$212='N1.0_Intervention_Summary'!$C146,IF('N1.2_Intervention_Listing'!$F$13:$F$212='N1.0_Intervention_Summary'!$B146,'N1.2_Intervention_Listing'!N$13:N$212,0),0))</f>
        <v>0</v>
      </c>
      <c r="H146" s="224">
        <f t="array" ref="H146">SUM(IF('N1.2_Intervention_Listing'!$B$13:$B$212='N1.0_Intervention_Summary'!$C146,IF('N1.2_Intervention_Listing'!$F$13:$F$212='N1.0_Intervention_Summary'!$B146,'N1.2_Intervention_Listing'!O$13:O$212,0),0))</f>
        <v>0</v>
      </c>
      <c r="I146" s="224">
        <f t="array" ref="I146">SUM(IF('N1.2_Intervention_Listing'!$B$13:$B$212='N1.0_Intervention_Summary'!$C146,IF('N1.2_Intervention_Listing'!$F$13:$F$212='N1.0_Intervention_Summary'!$B146,'N1.2_Intervention_Listing'!P$13:P$212,0),0))</f>
        <v>0</v>
      </c>
      <c r="J146" s="224">
        <f t="array" ref="J146">SUM(IF('N1.2_Intervention_Listing'!$B$13:$B$212='N1.0_Intervention_Summary'!$C146,IF('N1.2_Intervention_Listing'!$F$13:$F$212='N1.0_Intervention_Summary'!$B146,'N1.2_Intervention_Listing'!Q$13:Q$212,0),0))</f>
        <v>0</v>
      </c>
      <c r="K146" s="224">
        <f t="array" ref="K146">SUM(IF('N1.2_Intervention_Listing'!$B$13:$B$212='N1.0_Intervention_Summary'!$C146,IF('N1.2_Intervention_Listing'!$F$13:$F$212='N1.0_Intervention_Summary'!$B146,'N1.2_Intervention_Listing'!R$13:R$212,0),0))</f>
        <v>0</v>
      </c>
      <c r="L146" s="224">
        <f t="array" ref="L146">SUM(IF('N1.2_Intervention_Listing'!$B$13:$B$212='N1.0_Intervention_Summary'!$C146,IF('N1.2_Intervention_Listing'!$F$13:$F$212='N1.0_Intervention_Summary'!$B146,'N1.2_Intervention_Listing'!S$13:S$212,0),0))</f>
        <v>0</v>
      </c>
      <c r="M146" s="228">
        <f t="shared" si="7"/>
        <v>0</v>
      </c>
      <c r="N146" s="228">
        <f t="shared" si="8"/>
        <v>0</v>
      </c>
    </row>
    <row r="147" spans="1:14">
      <c r="A147" s="225" t="s">
        <v>95</v>
      </c>
      <c r="B147" s="224" t="str">
        <f>'N1.1_Intervention_Definitions'!$A$38</f>
        <v>Maintenance &amp; Repair</v>
      </c>
      <c r="C147" s="224" t="str">
        <f t="shared" si="10"/>
        <v>No entry required</v>
      </c>
      <c r="D147" s="224" t="str">
        <f t="shared" si="10"/>
        <v>-</v>
      </c>
      <c r="E147" s="224">
        <f t="array" ref="E147">SUM(IF('N1.2_Intervention_Listing'!$B$13:$B$212='N1.0_Intervention_Summary'!$C147,IF('N1.2_Intervention_Listing'!$F$13:$F$212='N1.0_Intervention_Summary'!$B147,'N1.2_Intervention_Listing'!L$13:L$212,0),0))</f>
        <v>0</v>
      </c>
      <c r="F147" s="224">
        <f t="array" ref="F147">SUM(IF('N1.2_Intervention_Listing'!$B$13:$B$212='N1.0_Intervention_Summary'!$C147,IF('N1.2_Intervention_Listing'!$F$13:$F$212='N1.0_Intervention_Summary'!$B147,'N1.2_Intervention_Listing'!M$13:M$212,0),0))</f>
        <v>0</v>
      </c>
      <c r="G147" s="224">
        <f t="array" ref="G147">SUM(IF('N1.2_Intervention_Listing'!$B$13:$B$212='N1.0_Intervention_Summary'!$C147,IF('N1.2_Intervention_Listing'!$F$13:$F$212='N1.0_Intervention_Summary'!$B147,'N1.2_Intervention_Listing'!N$13:N$212,0),0))</f>
        <v>0</v>
      </c>
      <c r="H147" s="224">
        <f t="array" ref="H147">SUM(IF('N1.2_Intervention_Listing'!$B$13:$B$212='N1.0_Intervention_Summary'!$C147,IF('N1.2_Intervention_Listing'!$F$13:$F$212='N1.0_Intervention_Summary'!$B147,'N1.2_Intervention_Listing'!O$13:O$212,0),0))</f>
        <v>0</v>
      </c>
      <c r="I147" s="224">
        <f t="array" ref="I147">SUM(IF('N1.2_Intervention_Listing'!$B$13:$B$212='N1.0_Intervention_Summary'!$C147,IF('N1.2_Intervention_Listing'!$F$13:$F$212='N1.0_Intervention_Summary'!$B147,'N1.2_Intervention_Listing'!P$13:P$212,0),0))</f>
        <v>0</v>
      </c>
      <c r="J147" s="224">
        <f t="array" ref="J147">SUM(IF('N1.2_Intervention_Listing'!$B$13:$B$212='N1.0_Intervention_Summary'!$C147,IF('N1.2_Intervention_Listing'!$F$13:$F$212='N1.0_Intervention_Summary'!$B147,'N1.2_Intervention_Listing'!Q$13:Q$212,0),0))</f>
        <v>0</v>
      </c>
      <c r="K147" s="224">
        <f t="array" ref="K147">SUM(IF('N1.2_Intervention_Listing'!$B$13:$B$212='N1.0_Intervention_Summary'!$C147,IF('N1.2_Intervention_Listing'!$F$13:$F$212='N1.0_Intervention_Summary'!$B147,'N1.2_Intervention_Listing'!R$13:R$212,0),0))</f>
        <v>0</v>
      </c>
      <c r="L147" s="224">
        <f t="array" ref="L147">SUM(IF('N1.2_Intervention_Listing'!$B$13:$B$212='N1.0_Intervention_Summary'!$C147,IF('N1.2_Intervention_Listing'!$F$13:$F$212='N1.0_Intervention_Summary'!$B147,'N1.2_Intervention_Listing'!S$13:S$212,0),0))</f>
        <v>0</v>
      </c>
      <c r="M147" s="228">
        <f t="shared" si="7"/>
        <v>0</v>
      </c>
      <c r="N147" s="228">
        <f t="shared" si="8"/>
        <v>0</v>
      </c>
    </row>
    <row r="148" spans="1:14">
      <c r="B148" s="224" t="str">
        <f>'N1.1_Intervention_Definitions'!$A$38</f>
        <v>Maintenance &amp; Repair</v>
      </c>
      <c r="C148" s="224" t="str">
        <f t="shared" si="10"/>
        <v>No entry required</v>
      </c>
      <c r="D148" s="224" t="str">
        <f t="shared" si="10"/>
        <v>-</v>
      </c>
      <c r="E148" s="224">
        <f t="array" ref="E148">SUM(IF('N1.2_Intervention_Listing'!$B$13:$B$212='N1.0_Intervention_Summary'!$C148,IF('N1.2_Intervention_Listing'!$F$13:$F$212='N1.0_Intervention_Summary'!$B148,'N1.2_Intervention_Listing'!L$13:L$212,0),0))</f>
        <v>0</v>
      </c>
      <c r="F148" s="224">
        <f t="array" ref="F148">SUM(IF('N1.2_Intervention_Listing'!$B$13:$B$212='N1.0_Intervention_Summary'!$C148,IF('N1.2_Intervention_Listing'!$F$13:$F$212='N1.0_Intervention_Summary'!$B148,'N1.2_Intervention_Listing'!M$13:M$212,0),0))</f>
        <v>0</v>
      </c>
      <c r="G148" s="224">
        <f t="array" ref="G148">SUM(IF('N1.2_Intervention_Listing'!$B$13:$B$212='N1.0_Intervention_Summary'!$C148,IF('N1.2_Intervention_Listing'!$F$13:$F$212='N1.0_Intervention_Summary'!$B148,'N1.2_Intervention_Listing'!N$13:N$212,0),0))</f>
        <v>0</v>
      </c>
      <c r="H148" s="224">
        <f t="array" ref="H148">SUM(IF('N1.2_Intervention_Listing'!$B$13:$B$212='N1.0_Intervention_Summary'!$C148,IF('N1.2_Intervention_Listing'!$F$13:$F$212='N1.0_Intervention_Summary'!$B148,'N1.2_Intervention_Listing'!O$13:O$212,0),0))</f>
        <v>0</v>
      </c>
      <c r="I148" s="224">
        <f t="array" ref="I148">SUM(IF('N1.2_Intervention_Listing'!$B$13:$B$212='N1.0_Intervention_Summary'!$C148,IF('N1.2_Intervention_Listing'!$F$13:$F$212='N1.0_Intervention_Summary'!$B148,'N1.2_Intervention_Listing'!P$13:P$212,0),0))</f>
        <v>0</v>
      </c>
      <c r="J148" s="224">
        <f t="array" ref="J148">SUM(IF('N1.2_Intervention_Listing'!$B$13:$B$212='N1.0_Intervention_Summary'!$C148,IF('N1.2_Intervention_Listing'!$F$13:$F$212='N1.0_Intervention_Summary'!$B148,'N1.2_Intervention_Listing'!Q$13:Q$212,0),0))</f>
        <v>0</v>
      </c>
      <c r="K148" s="224">
        <f t="array" ref="K148">SUM(IF('N1.2_Intervention_Listing'!$B$13:$B$212='N1.0_Intervention_Summary'!$C148,IF('N1.2_Intervention_Listing'!$F$13:$F$212='N1.0_Intervention_Summary'!$B148,'N1.2_Intervention_Listing'!R$13:R$212,0),0))</f>
        <v>0</v>
      </c>
      <c r="L148" s="224">
        <f t="array" ref="L148">SUM(IF('N1.2_Intervention_Listing'!$B$13:$B$212='N1.0_Intervention_Summary'!$C148,IF('N1.2_Intervention_Listing'!$F$13:$F$212='N1.0_Intervention_Summary'!$B148,'N1.2_Intervention_Listing'!S$13:S$212,0),0))</f>
        <v>0</v>
      </c>
      <c r="M148" s="228">
        <f t="shared" si="7"/>
        <v>0</v>
      </c>
      <c r="N148" s="228">
        <f t="shared" si="8"/>
        <v>0</v>
      </c>
    </row>
    <row r="149" spans="1:14">
      <c r="B149" s="224" t="str">
        <f>'N1.1_Intervention_Definitions'!$A$38</f>
        <v>Maintenance &amp; Repair</v>
      </c>
      <c r="C149" s="224" t="str">
        <f t="shared" si="10"/>
        <v>No entry required</v>
      </c>
      <c r="D149" s="224" t="str">
        <f t="shared" si="10"/>
        <v>-</v>
      </c>
      <c r="E149" s="224">
        <f t="array" ref="E149">SUM(IF('N1.2_Intervention_Listing'!$B$13:$B$212='N1.0_Intervention_Summary'!$C149,IF('N1.2_Intervention_Listing'!$F$13:$F$212='N1.0_Intervention_Summary'!$B149,'N1.2_Intervention_Listing'!L$13:L$212,0),0))</f>
        <v>0</v>
      </c>
      <c r="F149" s="224">
        <f t="array" ref="F149">SUM(IF('N1.2_Intervention_Listing'!$B$13:$B$212='N1.0_Intervention_Summary'!$C149,IF('N1.2_Intervention_Listing'!$F$13:$F$212='N1.0_Intervention_Summary'!$B149,'N1.2_Intervention_Listing'!M$13:M$212,0),0))</f>
        <v>0</v>
      </c>
      <c r="G149" s="224">
        <f t="array" ref="G149">SUM(IF('N1.2_Intervention_Listing'!$B$13:$B$212='N1.0_Intervention_Summary'!$C149,IF('N1.2_Intervention_Listing'!$F$13:$F$212='N1.0_Intervention_Summary'!$B149,'N1.2_Intervention_Listing'!N$13:N$212,0),0))</f>
        <v>0</v>
      </c>
      <c r="H149" s="224">
        <f t="array" ref="H149">SUM(IF('N1.2_Intervention_Listing'!$B$13:$B$212='N1.0_Intervention_Summary'!$C149,IF('N1.2_Intervention_Listing'!$F$13:$F$212='N1.0_Intervention_Summary'!$B149,'N1.2_Intervention_Listing'!O$13:O$212,0),0))</f>
        <v>0</v>
      </c>
      <c r="I149" s="224">
        <f t="array" ref="I149">SUM(IF('N1.2_Intervention_Listing'!$B$13:$B$212='N1.0_Intervention_Summary'!$C149,IF('N1.2_Intervention_Listing'!$F$13:$F$212='N1.0_Intervention_Summary'!$B149,'N1.2_Intervention_Listing'!P$13:P$212,0),0))</f>
        <v>0</v>
      </c>
      <c r="J149" s="224">
        <f t="array" ref="J149">SUM(IF('N1.2_Intervention_Listing'!$B$13:$B$212='N1.0_Intervention_Summary'!$C149,IF('N1.2_Intervention_Listing'!$F$13:$F$212='N1.0_Intervention_Summary'!$B149,'N1.2_Intervention_Listing'!Q$13:Q$212,0),0))</f>
        <v>0</v>
      </c>
      <c r="K149" s="224">
        <f t="array" ref="K149">SUM(IF('N1.2_Intervention_Listing'!$B$13:$B$212='N1.0_Intervention_Summary'!$C149,IF('N1.2_Intervention_Listing'!$F$13:$F$212='N1.0_Intervention_Summary'!$B149,'N1.2_Intervention_Listing'!R$13:R$212,0),0))</f>
        <v>0</v>
      </c>
      <c r="L149" s="224">
        <f t="array" ref="L149">SUM(IF('N1.2_Intervention_Listing'!$B$13:$B$212='N1.0_Intervention_Summary'!$C149,IF('N1.2_Intervention_Listing'!$F$13:$F$212='N1.0_Intervention_Summary'!$B149,'N1.2_Intervention_Listing'!S$13:S$212,0),0))</f>
        <v>0</v>
      </c>
      <c r="M149" s="228">
        <f t="shared" si="7"/>
        <v>0</v>
      </c>
      <c r="N149" s="228">
        <f t="shared" si="8"/>
        <v>0</v>
      </c>
    </row>
    <row r="150" spans="1:14">
      <c r="B150" s="224" t="str">
        <f>'N1.1_Intervention_Definitions'!$A$38</f>
        <v>Maintenance &amp; Repair</v>
      </c>
      <c r="C150" s="224" t="str">
        <f t="shared" ref="C150:D169" si="11">C113</f>
        <v>No entry required</v>
      </c>
      <c r="D150" s="224" t="str">
        <f t="shared" si="11"/>
        <v>-</v>
      </c>
      <c r="E150" s="224">
        <f t="array" ref="E150">SUM(IF('N1.2_Intervention_Listing'!$B$13:$B$212='N1.0_Intervention_Summary'!$C150,IF('N1.2_Intervention_Listing'!$F$13:$F$212='N1.0_Intervention_Summary'!$B150,'N1.2_Intervention_Listing'!L$13:L$212,0),0))</f>
        <v>0</v>
      </c>
      <c r="F150" s="224">
        <f t="array" ref="F150">SUM(IF('N1.2_Intervention_Listing'!$B$13:$B$212='N1.0_Intervention_Summary'!$C150,IF('N1.2_Intervention_Listing'!$F$13:$F$212='N1.0_Intervention_Summary'!$B150,'N1.2_Intervention_Listing'!M$13:M$212,0),0))</f>
        <v>0</v>
      </c>
      <c r="G150" s="224">
        <f t="array" ref="G150">SUM(IF('N1.2_Intervention_Listing'!$B$13:$B$212='N1.0_Intervention_Summary'!$C150,IF('N1.2_Intervention_Listing'!$F$13:$F$212='N1.0_Intervention_Summary'!$B150,'N1.2_Intervention_Listing'!N$13:N$212,0),0))</f>
        <v>0</v>
      </c>
      <c r="H150" s="224">
        <f t="array" ref="H150">SUM(IF('N1.2_Intervention_Listing'!$B$13:$B$212='N1.0_Intervention_Summary'!$C150,IF('N1.2_Intervention_Listing'!$F$13:$F$212='N1.0_Intervention_Summary'!$B150,'N1.2_Intervention_Listing'!O$13:O$212,0),0))</f>
        <v>0</v>
      </c>
      <c r="I150" s="224">
        <f t="array" ref="I150">SUM(IF('N1.2_Intervention_Listing'!$B$13:$B$212='N1.0_Intervention_Summary'!$C150,IF('N1.2_Intervention_Listing'!$F$13:$F$212='N1.0_Intervention_Summary'!$B150,'N1.2_Intervention_Listing'!P$13:P$212,0),0))</f>
        <v>0</v>
      </c>
      <c r="J150" s="224">
        <f t="array" ref="J150">SUM(IF('N1.2_Intervention_Listing'!$B$13:$B$212='N1.0_Intervention_Summary'!$C150,IF('N1.2_Intervention_Listing'!$F$13:$F$212='N1.0_Intervention_Summary'!$B150,'N1.2_Intervention_Listing'!Q$13:Q$212,0),0))</f>
        <v>0</v>
      </c>
      <c r="K150" s="224">
        <f t="array" ref="K150">SUM(IF('N1.2_Intervention_Listing'!$B$13:$B$212='N1.0_Intervention_Summary'!$C150,IF('N1.2_Intervention_Listing'!$F$13:$F$212='N1.0_Intervention_Summary'!$B150,'N1.2_Intervention_Listing'!R$13:R$212,0),0))</f>
        <v>0</v>
      </c>
      <c r="L150" s="224">
        <f t="array" ref="L150">SUM(IF('N1.2_Intervention_Listing'!$B$13:$B$212='N1.0_Intervention_Summary'!$C150,IF('N1.2_Intervention_Listing'!$F$13:$F$212='N1.0_Intervention_Summary'!$B150,'N1.2_Intervention_Listing'!S$13:S$212,0),0))</f>
        <v>0</v>
      </c>
      <c r="M150" s="228">
        <f t="shared" ref="M150:M202" si="12">SUM(E150:G150)</f>
        <v>0</v>
      </c>
      <c r="N150" s="228">
        <f t="shared" ref="N150:N202" si="13">SUM(H150:L150)</f>
        <v>0</v>
      </c>
    </row>
    <row r="151" spans="1:14">
      <c r="B151" s="224" t="str">
        <f>'N1.1_Intervention_Definitions'!$A$38</f>
        <v>Maintenance &amp; Repair</v>
      </c>
      <c r="C151" s="224" t="str">
        <f t="shared" si="11"/>
        <v>No entry required</v>
      </c>
      <c r="D151" s="224" t="str">
        <f t="shared" si="11"/>
        <v>-</v>
      </c>
      <c r="E151" s="224">
        <f t="array" ref="E151">SUM(IF('N1.2_Intervention_Listing'!$B$13:$B$212='N1.0_Intervention_Summary'!$C151,IF('N1.2_Intervention_Listing'!$F$13:$F$212='N1.0_Intervention_Summary'!$B151,'N1.2_Intervention_Listing'!L$13:L$212,0),0))</f>
        <v>0</v>
      </c>
      <c r="F151" s="224">
        <f t="array" ref="F151">SUM(IF('N1.2_Intervention_Listing'!$B$13:$B$212='N1.0_Intervention_Summary'!$C151,IF('N1.2_Intervention_Listing'!$F$13:$F$212='N1.0_Intervention_Summary'!$B151,'N1.2_Intervention_Listing'!M$13:M$212,0),0))</f>
        <v>0</v>
      </c>
      <c r="G151" s="224">
        <f t="array" ref="G151">SUM(IF('N1.2_Intervention_Listing'!$B$13:$B$212='N1.0_Intervention_Summary'!$C151,IF('N1.2_Intervention_Listing'!$F$13:$F$212='N1.0_Intervention_Summary'!$B151,'N1.2_Intervention_Listing'!N$13:N$212,0),0))</f>
        <v>0</v>
      </c>
      <c r="H151" s="224">
        <f t="array" ref="H151">SUM(IF('N1.2_Intervention_Listing'!$B$13:$B$212='N1.0_Intervention_Summary'!$C151,IF('N1.2_Intervention_Listing'!$F$13:$F$212='N1.0_Intervention_Summary'!$B151,'N1.2_Intervention_Listing'!O$13:O$212,0),0))</f>
        <v>0</v>
      </c>
      <c r="I151" s="224">
        <f t="array" ref="I151">SUM(IF('N1.2_Intervention_Listing'!$B$13:$B$212='N1.0_Intervention_Summary'!$C151,IF('N1.2_Intervention_Listing'!$F$13:$F$212='N1.0_Intervention_Summary'!$B151,'N1.2_Intervention_Listing'!P$13:P$212,0),0))</f>
        <v>0</v>
      </c>
      <c r="J151" s="224">
        <f t="array" ref="J151">SUM(IF('N1.2_Intervention_Listing'!$B$13:$B$212='N1.0_Intervention_Summary'!$C151,IF('N1.2_Intervention_Listing'!$F$13:$F$212='N1.0_Intervention_Summary'!$B151,'N1.2_Intervention_Listing'!Q$13:Q$212,0),0))</f>
        <v>0</v>
      </c>
      <c r="K151" s="224">
        <f t="array" ref="K151">SUM(IF('N1.2_Intervention_Listing'!$B$13:$B$212='N1.0_Intervention_Summary'!$C151,IF('N1.2_Intervention_Listing'!$F$13:$F$212='N1.0_Intervention_Summary'!$B151,'N1.2_Intervention_Listing'!R$13:R$212,0),0))</f>
        <v>0</v>
      </c>
      <c r="L151" s="224">
        <f t="array" ref="L151">SUM(IF('N1.2_Intervention_Listing'!$B$13:$B$212='N1.0_Intervention_Summary'!$C151,IF('N1.2_Intervention_Listing'!$F$13:$F$212='N1.0_Intervention_Summary'!$B151,'N1.2_Intervention_Listing'!S$13:S$212,0),0))</f>
        <v>0</v>
      </c>
      <c r="M151" s="228">
        <f t="shared" si="12"/>
        <v>0</v>
      </c>
      <c r="N151" s="228">
        <f t="shared" si="13"/>
        <v>0</v>
      </c>
    </row>
    <row r="152" spans="1:14">
      <c r="B152" s="224" t="str">
        <f>'N1.1_Intervention_Definitions'!$A$38</f>
        <v>Maintenance &amp; Repair</v>
      </c>
      <c r="C152" s="224" t="str">
        <f t="shared" si="11"/>
        <v>No entry required</v>
      </c>
      <c r="D152" s="224" t="str">
        <f t="shared" si="11"/>
        <v>-</v>
      </c>
      <c r="E152" s="224">
        <f t="array" ref="E152">SUM(IF('N1.2_Intervention_Listing'!$B$13:$B$212='N1.0_Intervention_Summary'!$C152,IF('N1.2_Intervention_Listing'!$F$13:$F$212='N1.0_Intervention_Summary'!$B152,'N1.2_Intervention_Listing'!L$13:L$212,0),0))</f>
        <v>0</v>
      </c>
      <c r="F152" s="224">
        <f t="array" ref="F152">SUM(IF('N1.2_Intervention_Listing'!$B$13:$B$212='N1.0_Intervention_Summary'!$C152,IF('N1.2_Intervention_Listing'!$F$13:$F$212='N1.0_Intervention_Summary'!$B152,'N1.2_Intervention_Listing'!M$13:M$212,0),0))</f>
        <v>0</v>
      </c>
      <c r="G152" s="224">
        <f t="array" ref="G152">SUM(IF('N1.2_Intervention_Listing'!$B$13:$B$212='N1.0_Intervention_Summary'!$C152,IF('N1.2_Intervention_Listing'!$F$13:$F$212='N1.0_Intervention_Summary'!$B152,'N1.2_Intervention_Listing'!N$13:N$212,0),0))</f>
        <v>0</v>
      </c>
      <c r="H152" s="224">
        <f t="array" ref="H152">SUM(IF('N1.2_Intervention_Listing'!$B$13:$B$212='N1.0_Intervention_Summary'!$C152,IF('N1.2_Intervention_Listing'!$F$13:$F$212='N1.0_Intervention_Summary'!$B152,'N1.2_Intervention_Listing'!O$13:O$212,0),0))</f>
        <v>0</v>
      </c>
      <c r="I152" s="224">
        <f t="array" ref="I152">SUM(IF('N1.2_Intervention_Listing'!$B$13:$B$212='N1.0_Intervention_Summary'!$C152,IF('N1.2_Intervention_Listing'!$F$13:$F$212='N1.0_Intervention_Summary'!$B152,'N1.2_Intervention_Listing'!P$13:P$212,0),0))</f>
        <v>0</v>
      </c>
      <c r="J152" s="224">
        <f t="array" ref="J152">SUM(IF('N1.2_Intervention_Listing'!$B$13:$B$212='N1.0_Intervention_Summary'!$C152,IF('N1.2_Intervention_Listing'!$F$13:$F$212='N1.0_Intervention_Summary'!$B152,'N1.2_Intervention_Listing'!Q$13:Q$212,0),0))</f>
        <v>0</v>
      </c>
      <c r="K152" s="224">
        <f t="array" ref="K152">SUM(IF('N1.2_Intervention_Listing'!$B$13:$B$212='N1.0_Intervention_Summary'!$C152,IF('N1.2_Intervention_Listing'!$F$13:$F$212='N1.0_Intervention_Summary'!$B152,'N1.2_Intervention_Listing'!R$13:R$212,0),0))</f>
        <v>0</v>
      </c>
      <c r="L152" s="224">
        <f t="array" ref="L152">SUM(IF('N1.2_Intervention_Listing'!$B$13:$B$212='N1.0_Intervention_Summary'!$C152,IF('N1.2_Intervention_Listing'!$F$13:$F$212='N1.0_Intervention_Summary'!$B152,'N1.2_Intervention_Listing'!S$13:S$212,0),0))</f>
        <v>0</v>
      </c>
      <c r="M152" s="228">
        <f t="shared" si="12"/>
        <v>0</v>
      </c>
      <c r="N152" s="228">
        <f t="shared" si="13"/>
        <v>0</v>
      </c>
    </row>
    <row r="153" spans="1:14">
      <c r="B153" s="224" t="str">
        <f>'N1.1_Intervention_Definitions'!$A$38</f>
        <v>Maintenance &amp; Repair</v>
      </c>
      <c r="C153" s="224" t="str">
        <f t="shared" si="11"/>
        <v>No entry required</v>
      </c>
      <c r="D153" s="224" t="str">
        <f t="shared" si="11"/>
        <v>-</v>
      </c>
      <c r="E153" s="224">
        <f t="array" ref="E153">SUM(IF('N1.2_Intervention_Listing'!$B$13:$B$212='N1.0_Intervention_Summary'!$C153,IF('N1.2_Intervention_Listing'!$F$13:$F$212='N1.0_Intervention_Summary'!$B153,'N1.2_Intervention_Listing'!L$13:L$212,0),0))</f>
        <v>0</v>
      </c>
      <c r="F153" s="224">
        <f t="array" ref="F153">SUM(IF('N1.2_Intervention_Listing'!$B$13:$B$212='N1.0_Intervention_Summary'!$C153,IF('N1.2_Intervention_Listing'!$F$13:$F$212='N1.0_Intervention_Summary'!$B153,'N1.2_Intervention_Listing'!M$13:M$212,0),0))</f>
        <v>0</v>
      </c>
      <c r="G153" s="224">
        <f t="array" ref="G153">SUM(IF('N1.2_Intervention_Listing'!$B$13:$B$212='N1.0_Intervention_Summary'!$C153,IF('N1.2_Intervention_Listing'!$F$13:$F$212='N1.0_Intervention_Summary'!$B153,'N1.2_Intervention_Listing'!N$13:N$212,0),0))</f>
        <v>0</v>
      </c>
      <c r="H153" s="224">
        <f t="array" ref="H153">SUM(IF('N1.2_Intervention_Listing'!$B$13:$B$212='N1.0_Intervention_Summary'!$C153,IF('N1.2_Intervention_Listing'!$F$13:$F$212='N1.0_Intervention_Summary'!$B153,'N1.2_Intervention_Listing'!O$13:O$212,0),0))</f>
        <v>0</v>
      </c>
      <c r="I153" s="224">
        <f t="array" ref="I153">SUM(IF('N1.2_Intervention_Listing'!$B$13:$B$212='N1.0_Intervention_Summary'!$C153,IF('N1.2_Intervention_Listing'!$F$13:$F$212='N1.0_Intervention_Summary'!$B153,'N1.2_Intervention_Listing'!P$13:P$212,0),0))</f>
        <v>0</v>
      </c>
      <c r="J153" s="224">
        <f t="array" ref="J153">SUM(IF('N1.2_Intervention_Listing'!$B$13:$B$212='N1.0_Intervention_Summary'!$C153,IF('N1.2_Intervention_Listing'!$F$13:$F$212='N1.0_Intervention_Summary'!$B153,'N1.2_Intervention_Listing'!Q$13:Q$212,0),0))</f>
        <v>0</v>
      </c>
      <c r="K153" s="224">
        <f t="array" ref="K153">SUM(IF('N1.2_Intervention_Listing'!$B$13:$B$212='N1.0_Intervention_Summary'!$C153,IF('N1.2_Intervention_Listing'!$F$13:$F$212='N1.0_Intervention_Summary'!$B153,'N1.2_Intervention_Listing'!R$13:R$212,0),0))</f>
        <v>0</v>
      </c>
      <c r="L153" s="224">
        <f t="array" ref="L153">SUM(IF('N1.2_Intervention_Listing'!$B$13:$B$212='N1.0_Intervention_Summary'!$C153,IF('N1.2_Intervention_Listing'!$F$13:$F$212='N1.0_Intervention_Summary'!$B153,'N1.2_Intervention_Listing'!S$13:S$212,0),0))</f>
        <v>0</v>
      </c>
      <c r="M153" s="228">
        <f t="shared" si="12"/>
        <v>0</v>
      </c>
      <c r="N153" s="228">
        <f t="shared" si="13"/>
        <v>0</v>
      </c>
    </row>
    <row r="154" spans="1:14">
      <c r="B154" s="224" t="str">
        <f>'N1.1_Intervention_Definitions'!$A$38</f>
        <v>Maintenance &amp; Repair</v>
      </c>
      <c r="C154" s="224" t="str">
        <f t="shared" si="11"/>
        <v>No entry required</v>
      </c>
      <c r="D154" s="224" t="str">
        <f t="shared" si="11"/>
        <v>-</v>
      </c>
      <c r="E154" s="224">
        <f t="array" ref="E154">SUM(IF('N1.2_Intervention_Listing'!$B$13:$B$212='N1.0_Intervention_Summary'!$C154,IF('N1.2_Intervention_Listing'!$F$13:$F$212='N1.0_Intervention_Summary'!$B154,'N1.2_Intervention_Listing'!L$13:L$212,0),0))</f>
        <v>0</v>
      </c>
      <c r="F154" s="224">
        <f t="array" ref="F154">SUM(IF('N1.2_Intervention_Listing'!$B$13:$B$212='N1.0_Intervention_Summary'!$C154,IF('N1.2_Intervention_Listing'!$F$13:$F$212='N1.0_Intervention_Summary'!$B154,'N1.2_Intervention_Listing'!M$13:M$212,0),0))</f>
        <v>0</v>
      </c>
      <c r="G154" s="224">
        <f t="array" ref="G154">SUM(IF('N1.2_Intervention_Listing'!$B$13:$B$212='N1.0_Intervention_Summary'!$C154,IF('N1.2_Intervention_Listing'!$F$13:$F$212='N1.0_Intervention_Summary'!$B154,'N1.2_Intervention_Listing'!N$13:N$212,0),0))</f>
        <v>0</v>
      </c>
      <c r="H154" s="224">
        <f t="array" ref="H154">SUM(IF('N1.2_Intervention_Listing'!$B$13:$B$212='N1.0_Intervention_Summary'!$C154,IF('N1.2_Intervention_Listing'!$F$13:$F$212='N1.0_Intervention_Summary'!$B154,'N1.2_Intervention_Listing'!O$13:O$212,0),0))</f>
        <v>0</v>
      </c>
      <c r="I154" s="224">
        <f t="array" ref="I154">SUM(IF('N1.2_Intervention_Listing'!$B$13:$B$212='N1.0_Intervention_Summary'!$C154,IF('N1.2_Intervention_Listing'!$F$13:$F$212='N1.0_Intervention_Summary'!$B154,'N1.2_Intervention_Listing'!P$13:P$212,0),0))</f>
        <v>0</v>
      </c>
      <c r="J154" s="224">
        <f t="array" ref="J154">SUM(IF('N1.2_Intervention_Listing'!$B$13:$B$212='N1.0_Intervention_Summary'!$C154,IF('N1.2_Intervention_Listing'!$F$13:$F$212='N1.0_Intervention_Summary'!$B154,'N1.2_Intervention_Listing'!Q$13:Q$212,0),0))</f>
        <v>0</v>
      </c>
      <c r="K154" s="224">
        <f t="array" ref="K154">SUM(IF('N1.2_Intervention_Listing'!$B$13:$B$212='N1.0_Intervention_Summary'!$C154,IF('N1.2_Intervention_Listing'!$F$13:$F$212='N1.0_Intervention_Summary'!$B154,'N1.2_Intervention_Listing'!R$13:R$212,0),0))</f>
        <v>0</v>
      </c>
      <c r="L154" s="224">
        <f t="array" ref="L154">SUM(IF('N1.2_Intervention_Listing'!$B$13:$B$212='N1.0_Intervention_Summary'!$C154,IF('N1.2_Intervention_Listing'!$F$13:$F$212='N1.0_Intervention_Summary'!$B154,'N1.2_Intervention_Listing'!S$13:S$212,0),0))</f>
        <v>0</v>
      </c>
      <c r="M154" s="228">
        <f t="shared" si="12"/>
        <v>0</v>
      </c>
      <c r="N154" s="228">
        <f t="shared" si="13"/>
        <v>0</v>
      </c>
    </row>
    <row r="155" spans="1:14">
      <c r="B155" s="224" t="str">
        <f>'N1.1_Intervention_Definitions'!$A$38</f>
        <v>Maintenance &amp; Repair</v>
      </c>
      <c r="C155" s="224" t="str">
        <f t="shared" si="11"/>
        <v>No entry required</v>
      </c>
      <c r="D155" s="224" t="str">
        <f t="shared" si="11"/>
        <v>-</v>
      </c>
      <c r="E155" s="224">
        <f t="array" ref="E155">SUM(IF('N1.2_Intervention_Listing'!$B$13:$B$212='N1.0_Intervention_Summary'!$C155,IF('N1.2_Intervention_Listing'!$F$13:$F$212='N1.0_Intervention_Summary'!$B155,'N1.2_Intervention_Listing'!L$13:L$212,0),0))</f>
        <v>0</v>
      </c>
      <c r="F155" s="224">
        <f t="array" ref="F155">SUM(IF('N1.2_Intervention_Listing'!$B$13:$B$212='N1.0_Intervention_Summary'!$C155,IF('N1.2_Intervention_Listing'!$F$13:$F$212='N1.0_Intervention_Summary'!$B155,'N1.2_Intervention_Listing'!M$13:M$212,0),0))</f>
        <v>0</v>
      </c>
      <c r="G155" s="224">
        <f t="array" ref="G155">SUM(IF('N1.2_Intervention_Listing'!$B$13:$B$212='N1.0_Intervention_Summary'!$C155,IF('N1.2_Intervention_Listing'!$F$13:$F$212='N1.0_Intervention_Summary'!$B155,'N1.2_Intervention_Listing'!N$13:N$212,0),0))</f>
        <v>0</v>
      </c>
      <c r="H155" s="224">
        <f t="array" ref="H155">SUM(IF('N1.2_Intervention_Listing'!$B$13:$B$212='N1.0_Intervention_Summary'!$C155,IF('N1.2_Intervention_Listing'!$F$13:$F$212='N1.0_Intervention_Summary'!$B155,'N1.2_Intervention_Listing'!O$13:O$212,0),0))</f>
        <v>0</v>
      </c>
      <c r="I155" s="224">
        <f t="array" ref="I155">SUM(IF('N1.2_Intervention_Listing'!$B$13:$B$212='N1.0_Intervention_Summary'!$C155,IF('N1.2_Intervention_Listing'!$F$13:$F$212='N1.0_Intervention_Summary'!$B155,'N1.2_Intervention_Listing'!P$13:P$212,0),0))</f>
        <v>0</v>
      </c>
      <c r="J155" s="224">
        <f t="array" ref="J155">SUM(IF('N1.2_Intervention_Listing'!$B$13:$B$212='N1.0_Intervention_Summary'!$C155,IF('N1.2_Intervention_Listing'!$F$13:$F$212='N1.0_Intervention_Summary'!$B155,'N1.2_Intervention_Listing'!Q$13:Q$212,0),0))</f>
        <v>0</v>
      </c>
      <c r="K155" s="224">
        <f t="array" ref="K155">SUM(IF('N1.2_Intervention_Listing'!$B$13:$B$212='N1.0_Intervention_Summary'!$C155,IF('N1.2_Intervention_Listing'!$F$13:$F$212='N1.0_Intervention_Summary'!$B155,'N1.2_Intervention_Listing'!R$13:R$212,0),0))</f>
        <v>0</v>
      </c>
      <c r="L155" s="224">
        <f t="array" ref="L155">SUM(IF('N1.2_Intervention_Listing'!$B$13:$B$212='N1.0_Intervention_Summary'!$C155,IF('N1.2_Intervention_Listing'!$F$13:$F$212='N1.0_Intervention_Summary'!$B155,'N1.2_Intervention_Listing'!S$13:S$212,0),0))</f>
        <v>0</v>
      </c>
      <c r="M155" s="228">
        <f t="shared" si="12"/>
        <v>0</v>
      </c>
      <c r="N155" s="228">
        <f t="shared" si="13"/>
        <v>0</v>
      </c>
    </row>
    <row r="156" spans="1:14">
      <c r="B156" s="224" t="str">
        <f>'N1.1_Intervention_Definitions'!$A$38</f>
        <v>Maintenance &amp; Repair</v>
      </c>
      <c r="C156" s="224" t="str">
        <f t="shared" si="11"/>
        <v>No entry required</v>
      </c>
      <c r="D156" s="224" t="str">
        <f t="shared" si="11"/>
        <v>-</v>
      </c>
      <c r="E156" s="224">
        <f t="array" ref="E156">SUM(IF('N1.2_Intervention_Listing'!$B$13:$B$212='N1.0_Intervention_Summary'!$C156,IF('N1.2_Intervention_Listing'!$F$13:$F$212='N1.0_Intervention_Summary'!$B156,'N1.2_Intervention_Listing'!L$13:L$212,0),0))</f>
        <v>0</v>
      </c>
      <c r="F156" s="224">
        <f t="array" ref="F156">SUM(IF('N1.2_Intervention_Listing'!$B$13:$B$212='N1.0_Intervention_Summary'!$C156,IF('N1.2_Intervention_Listing'!$F$13:$F$212='N1.0_Intervention_Summary'!$B156,'N1.2_Intervention_Listing'!M$13:M$212,0),0))</f>
        <v>0</v>
      </c>
      <c r="G156" s="224">
        <f t="array" ref="G156">SUM(IF('N1.2_Intervention_Listing'!$B$13:$B$212='N1.0_Intervention_Summary'!$C156,IF('N1.2_Intervention_Listing'!$F$13:$F$212='N1.0_Intervention_Summary'!$B156,'N1.2_Intervention_Listing'!N$13:N$212,0),0))</f>
        <v>0</v>
      </c>
      <c r="H156" s="224">
        <f t="array" ref="H156">SUM(IF('N1.2_Intervention_Listing'!$B$13:$B$212='N1.0_Intervention_Summary'!$C156,IF('N1.2_Intervention_Listing'!$F$13:$F$212='N1.0_Intervention_Summary'!$B156,'N1.2_Intervention_Listing'!O$13:O$212,0),0))</f>
        <v>0</v>
      </c>
      <c r="I156" s="224">
        <f t="array" ref="I156">SUM(IF('N1.2_Intervention_Listing'!$B$13:$B$212='N1.0_Intervention_Summary'!$C156,IF('N1.2_Intervention_Listing'!$F$13:$F$212='N1.0_Intervention_Summary'!$B156,'N1.2_Intervention_Listing'!P$13:P$212,0),0))</f>
        <v>0</v>
      </c>
      <c r="J156" s="224">
        <f t="array" ref="J156">SUM(IF('N1.2_Intervention_Listing'!$B$13:$B$212='N1.0_Intervention_Summary'!$C156,IF('N1.2_Intervention_Listing'!$F$13:$F$212='N1.0_Intervention_Summary'!$B156,'N1.2_Intervention_Listing'!Q$13:Q$212,0),0))</f>
        <v>0</v>
      </c>
      <c r="K156" s="224">
        <f t="array" ref="K156">SUM(IF('N1.2_Intervention_Listing'!$B$13:$B$212='N1.0_Intervention_Summary'!$C156,IF('N1.2_Intervention_Listing'!$F$13:$F$212='N1.0_Intervention_Summary'!$B156,'N1.2_Intervention_Listing'!R$13:R$212,0),0))</f>
        <v>0</v>
      </c>
      <c r="L156" s="224">
        <f t="array" ref="L156">SUM(IF('N1.2_Intervention_Listing'!$B$13:$B$212='N1.0_Intervention_Summary'!$C156,IF('N1.2_Intervention_Listing'!$F$13:$F$212='N1.0_Intervention_Summary'!$B156,'N1.2_Intervention_Listing'!S$13:S$212,0),0))</f>
        <v>0</v>
      </c>
      <c r="M156" s="228">
        <f t="shared" si="12"/>
        <v>0</v>
      </c>
      <c r="N156" s="228">
        <f t="shared" si="13"/>
        <v>0</v>
      </c>
    </row>
    <row r="157" spans="1:14">
      <c r="B157" s="224" t="str">
        <f>'N1.1_Intervention_Definitions'!$A$38</f>
        <v>Maintenance &amp; Repair</v>
      </c>
      <c r="C157" s="224" t="str">
        <f t="shared" si="11"/>
        <v>No entry required</v>
      </c>
      <c r="D157" s="224" t="str">
        <f t="shared" si="11"/>
        <v>-</v>
      </c>
      <c r="E157" s="224">
        <f t="array" ref="E157">SUM(IF('N1.2_Intervention_Listing'!$B$13:$B$212='N1.0_Intervention_Summary'!$C157,IF('N1.2_Intervention_Listing'!$F$13:$F$212='N1.0_Intervention_Summary'!$B157,'N1.2_Intervention_Listing'!L$13:L$212,0),0))</f>
        <v>0</v>
      </c>
      <c r="F157" s="224">
        <f t="array" ref="F157">SUM(IF('N1.2_Intervention_Listing'!$B$13:$B$212='N1.0_Intervention_Summary'!$C157,IF('N1.2_Intervention_Listing'!$F$13:$F$212='N1.0_Intervention_Summary'!$B157,'N1.2_Intervention_Listing'!M$13:M$212,0),0))</f>
        <v>0</v>
      </c>
      <c r="G157" s="224">
        <f t="array" ref="G157">SUM(IF('N1.2_Intervention_Listing'!$B$13:$B$212='N1.0_Intervention_Summary'!$C157,IF('N1.2_Intervention_Listing'!$F$13:$F$212='N1.0_Intervention_Summary'!$B157,'N1.2_Intervention_Listing'!N$13:N$212,0),0))</f>
        <v>0</v>
      </c>
      <c r="H157" s="224">
        <f t="array" ref="H157">SUM(IF('N1.2_Intervention_Listing'!$B$13:$B$212='N1.0_Intervention_Summary'!$C157,IF('N1.2_Intervention_Listing'!$F$13:$F$212='N1.0_Intervention_Summary'!$B157,'N1.2_Intervention_Listing'!O$13:O$212,0),0))</f>
        <v>0</v>
      </c>
      <c r="I157" s="224">
        <f t="array" ref="I157">SUM(IF('N1.2_Intervention_Listing'!$B$13:$B$212='N1.0_Intervention_Summary'!$C157,IF('N1.2_Intervention_Listing'!$F$13:$F$212='N1.0_Intervention_Summary'!$B157,'N1.2_Intervention_Listing'!P$13:P$212,0),0))</f>
        <v>0</v>
      </c>
      <c r="J157" s="224">
        <f t="array" ref="J157">SUM(IF('N1.2_Intervention_Listing'!$B$13:$B$212='N1.0_Intervention_Summary'!$C157,IF('N1.2_Intervention_Listing'!$F$13:$F$212='N1.0_Intervention_Summary'!$B157,'N1.2_Intervention_Listing'!Q$13:Q$212,0),0))</f>
        <v>0</v>
      </c>
      <c r="K157" s="224">
        <f t="array" ref="K157">SUM(IF('N1.2_Intervention_Listing'!$B$13:$B$212='N1.0_Intervention_Summary'!$C157,IF('N1.2_Intervention_Listing'!$F$13:$F$212='N1.0_Intervention_Summary'!$B157,'N1.2_Intervention_Listing'!R$13:R$212,0),0))</f>
        <v>0</v>
      </c>
      <c r="L157" s="224">
        <f t="array" ref="L157">SUM(IF('N1.2_Intervention_Listing'!$B$13:$B$212='N1.0_Intervention_Summary'!$C157,IF('N1.2_Intervention_Listing'!$F$13:$F$212='N1.0_Intervention_Summary'!$B157,'N1.2_Intervention_Listing'!S$13:S$212,0),0))</f>
        <v>0</v>
      </c>
      <c r="M157" s="228">
        <f t="shared" si="12"/>
        <v>0</v>
      </c>
      <c r="N157" s="228">
        <f t="shared" si="13"/>
        <v>0</v>
      </c>
    </row>
    <row r="158" spans="1:14">
      <c r="B158" s="224" t="str">
        <f>'N1.1_Intervention_Definitions'!$A$38</f>
        <v>Maintenance &amp; Repair</v>
      </c>
      <c r="C158" s="224" t="str">
        <f t="shared" si="11"/>
        <v>No entry required</v>
      </c>
      <c r="D158" s="224" t="str">
        <f t="shared" si="11"/>
        <v>-</v>
      </c>
      <c r="E158" s="224">
        <f t="array" ref="E158">SUM(IF('N1.2_Intervention_Listing'!$B$13:$B$212='N1.0_Intervention_Summary'!$C158,IF('N1.2_Intervention_Listing'!$F$13:$F$212='N1.0_Intervention_Summary'!$B158,'N1.2_Intervention_Listing'!L$13:L$212,0),0))</f>
        <v>0</v>
      </c>
      <c r="F158" s="224">
        <f t="array" ref="F158">SUM(IF('N1.2_Intervention_Listing'!$B$13:$B$212='N1.0_Intervention_Summary'!$C158,IF('N1.2_Intervention_Listing'!$F$13:$F$212='N1.0_Intervention_Summary'!$B158,'N1.2_Intervention_Listing'!M$13:M$212,0),0))</f>
        <v>0</v>
      </c>
      <c r="G158" s="224">
        <f t="array" ref="G158">SUM(IF('N1.2_Intervention_Listing'!$B$13:$B$212='N1.0_Intervention_Summary'!$C158,IF('N1.2_Intervention_Listing'!$F$13:$F$212='N1.0_Intervention_Summary'!$B158,'N1.2_Intervention_Listing'!N$13:N$212,0),0))</f>
        <v>0</v>
      </c>
      <c r="H158" s="224">
        <f t="array" ref="H158">SUM(IF('N1.2_Intervention_Listing'!$B$13:$B$212='N1.0_Intervention_Summary'!$C158,IF('N1.2_Intervention_Listing'!$F$13:$F$212='N1.0_Intervention_Summary'!$B158,'N1.2_Intervention_Listing'!O$13:O$212,0),0))</f>
        <v>0</v>
      </c>
      <c r="I158" s="224">
        <f t="array" ref="I158">SUM(IF('N1.2_Intervention_Listing'!$B$13:$B$212='N1.0_Intervention_Summary'!$C158,IF('N1.2_Intervention_Listing'!$F$13:$F$212='N1.0_Intervention_Summary'!$B158,'N1.2_Intervention_Listing'!P$13:P$212,0),0))</f>
        <v>0</v>
      </c>
      <c r="J158" s="224">
        <f t="array" ref="J158">SUM(IF('N1.2_Intervention_Listing'!$B$13:$B$212='N1.0_Intervention_Summary'!$C158,IF('N1.2_Intervention_Listing'!$F$13:$F$212='N1.0_Intervention_Summary'!$B158,'N1.2_Intervention_Listing'!Q$13:Q$212,0),0))</f>
        <v>0</v>
      </c>
      <c r="K158" s="224">
        <f t="array" ref="K158">SUM(IF('N1.2_Intervention_Listing'!$B$13:$B$212='N1.0_Intervention_Summary'!$C158,IF('N1.2_Intervention_Listing'!$F$13:$F$212='N1.0_Intervention_Summary'!$B158,'N1.2_Intervention_Listing'!R$13:R$212,0),0))</f>
        <v>0</v>
      </c>
      <c r="L158" s="224">
        <f t="array" ref="L158">SUM(IF('N1.2_Intervention_Listing'!$B$13:$B$212='N1.0_Intervention_Summary'!$C158,IF('N1.2_Intervention_Listing'!$F$13:$F$212='N1.0_Intervention_Summary'!$B158,'N1.2_Intervention_Listing'!S$13:S$212,0),0))</f>
        <v>0</v>
      </c>
      <c r="M158" s="228">
        <f t="shared" si="12"/>
        <v>0</v>
      </c>
      <c r="N158" s="228">
        <f t="shared" si="13"/>
        <v>0</v>
      </c>
    </row>
    <row r="159" spans="1:14">
      <c r="B159" s="224" t="str">
        <f>'N1.1_Intervention_Definitions'!$A$38</f>
        <v>Maintenance &amp; Repair</v>
      </c>
      <c r="C159" s="224" t="str">
        <f t="shared" si="11"/>
        <v>No entry required</v>
      </c>
      <c r="D159" s="224" t="str">
        <f t="shared" si="11"/>
        <v>-</v>
      </c>
      <c r="E159" s="224">
        <f t="array" ref="E159">SUM(IF('N1.2_Intervention_Listing'!$B$13:$B$212='N1.0_Intervention_Summary'!$C159,IF('N1.2_Intervention_Listing'!$F$13:$F$212='N1.0_Intervention_Summary'!$B159,'N1.2_Intervention_Listing'!L$13:L$212,0),0))</f>
        <v>0</v>
      </c>
      <c r="F159" s="224">
        <f t="array" ref="F159">SUM(IF('N1.2_Intervention_Listing'!$B$13:$B$212='N1.0_Intervention_Summary'!$C159,IF('N1.2_Intervention_Listing'!$F$13:$F$212='N1.0_Intervention_Summary'!$B159,'N1.2_Intervention_Listing'!M$13:M$212,0),0))</f>
        <v>0</v>
      </c>
      <c r="G159" s="224">
        <f t="array" ref="G159">SUM(IF('N1.2_Intervention_Listing'!$B$13:$B$212='N1.0_Intervention_Summary'!$C159,IF('N1.2_Intervention_Listing'!$F$13:$F$212='N1.0_Intervention_Summary'!$B159,'N1.2_Intervention_Listing'!N$13:N$212,0),0))</f>
        <v>0</v>
      </c>
      <c r="H159" s="224">
        <f t="array" ref="H159">SUM(IF('N1.2_Intervention_Listing'!$B$13:$B$212='N1.0_Intervention_Summary'!$C159,IF('N1.2_Intervention_Listing'!$F$13:$F$212='N1.0_Intervention_Summary'!$B159,'N1.2_Intervention_Listing'!O$13:O$212,0),0))</f>
        <v>0</v>
      </c>
      <c r="I159" s="224">
        <f t="array" ref="I159">SUM(IF('N1.2_Intervention_Listing'!$B$13:$B$212='N1.0_Intervention_Summary'!$C159,IF('N1.2_Intervention_Listing'!$F$13:$F$212='N1.0_Intervention_Summary'!$B159,'N1.2_Intervention_Listing'!P$13:P$212,0),0))</f>
        <v>0</v>
      </c>
      <c r="J159" s="224">
        <f t="array" ref="J159">SUM(IF('N1.2_Intervention_Listing'!$B$13:$B$212='N1.0_Intervention_Summary'!$C159,IF('N1.2_Intervention_Listing'!$F$13:$F$212='N1.0_Intervention_Summary'!$B159,'N1.2_Intervention_Listing'!Q$13:Q$212,0),0))</f>
        <v>0</v>
      </c>
      <c r="K159" s="224">
        <f t="array" ref="K159">SUM(IF('N1.2_Intervention_Listing'!$B$13:$B$212='N1.0_Intervention_Summary'!$C159,IF('N1.2_Intervention_Listing'!$F$13:$F$212='N1.0_Intervention_Summary'!$B159,'N1.2_Intervention_Listing'!R$13:R$212,0),0))</f>
        <v>0</v>
      </c>
      <c r="L159" s="224">
        <f t="array" ref="L159">SUM(IF('N1.2_Intervention_Listing'!$B$13:$B$212='N1.0_Intervention_Summary'!$C159,IF('N1.2_Intervention_Listing'!$F$13:$F$212='N1.0_Intervention_Summary'!$B159,'N1.2_Intervention_Listing'!S$13:S$212,0),0))</f>
        <v>0</v>
      </c>
      <c r="M159" s="228">
        <f t="shared" si="12"/>
        <v>0</v>
      </c>
      <c r="N159" s="228">
        <f t="shared" si="13"/>
        <v>0</v>
      </c>
    </row>
    <row r="160" spans="1:14">
      <c r="B160" s="224" t="str">
        <f>'N1.1_Intervention_Definitions'!$A$38</f>
        <v>Maintenance &amp; Repair</v>
      </c>
      <c r="C160" s="224" t="str">
        <f t="shared" si="11"/>
        <v>No entry required</v>
      </c>
      <c r="D160" s="224" t="str">
        <f t="shared" si="11"/>
        <v>-</v>
      </c>
      <c r="E160" s="224">
        <f t="array" ref="E160">SUM(IF('N1.2_Intervention_Listing'!$B$13:$B$212='N1.0_Intervention_Summary'!$C160,IF('N1.2_Intervention_Listing'!$F$13:$F$212='N1.0_Intervention_Summary'!$B160,'N1.2_Intervention_Listing'!L$13:L$212,0),0))</f>
        <v>0</v>
      </c>
      <c r="F160" s="224">
        <f t="array" ref="F160">SUM(IF('N1.2_Intervention_Listing'!$B$13:$B$212='N1.0_Intervention_Summary'!$C160,IF('N1.2_Intervention_Listing'!$F$13:$F$212='N1.0_Intervention_Summary'!$B160,'N1.2_Intervention_Listing'!M$13:M$212,0),0))</f>
        <v>0</v>
      </c>
      <c r="G160" s="224">
        <f t="array" ref="G160">SUM(IF('N1.2_Intervention_Listing'!$B$13:$B$212='N1.0_Intervention_Summary'!$C160,IF('N1.2_Intervention_Listing'!$F$13:$F$212='N1.0_Intervention_Summary'!$B160,'N1.2_Intervention_Listing'!N$13:N$212,0),0))</f>
        <v>0</v>
      </c>
      <c r="H160" s="224">
        <f t="array" ref="H160">SUM(IF('N1.2_Intervention_Listing'!$B$13:$B$212='N1.0_Intervention_Summary'!$C160,IF('N1.2_Intervention_Listing'!$F$13:$F$212='N1.0_Intervention_Summary'!$B160,'N1.2_Intervention_Listing'!O$13:O$212,0),0))</f>
        <v>0</v>
      </c>
      <c r="I160" s="224">
        <f t="array" ref="I160">SUM(IF('N1.2_Intervention_Listing'!$B$13:$B$212='N1.0_Intervention_Summary'!$C160,IF('N1.2_Intervention_Listing'!$F$13:$F$212='N1.0_Intervention_Summary'!$B160,'N1.2_Intervention_Listing'!P$13:P$212,0),0))</f>
        <v>0</v>
      </c>
      <c r="J160" s="224">
        <f t="array" ref="J160">SUM(IF('N1.2_Intervention_Listing'!$B$13:$B$212='N1.0_Intervention_Summary'!$C160,IF('N1.2_Intervention_Listing'!$F$13:$F$212='N1.0_Intervention_Summary'!$B160,'N1.2_Intervention_Listing'!Q$13:Q$212,0),0))</f>
        <v>0</v>
      </c>
      <c r="K160" s="224">
        <f t="array" ref="K160">SUM(IF('N1.2_Intervention_Listing'!$B$13:$B$212='N1.0_Intervention_Summary'!$C160,IF('N1.2_Intervention_Listing'!$F$13:$F$212='N1.0_Intervention_Summary'!$B160,'N1.2_Intervention_Listing'!R$13:R$212,0),0))</f>
        <v>0</v>
      </c>
      <c r="L160" s="224">
        <f t="array" ref="L160">SUM(IF('N1.2_Intervention_Listing'!$B$13:$B$212='N1.0_Intervention_Summary'!$C160,IF('N1.2_Intervention_Listing'!$F$13:$F$212='N1.0_Intervention_Summary'!$B160,'N1.2_Intervention_Listing'!S$13:S$212,0),0))</f>
        <v>0</v>
      </c>
      <c r="M160" s="228">
        <f t="shared" si="12"/>
        <v>0</v>
      </c>
      <c r="N160" s="228">
        <f t="shared" si="13"/>
        <v>0</v>
      </c>
    </row>
    <row r="161" spans="2:14">
      <c r="B161" s="224" t="str">
        <f>'N1.1_Intervention_Definitions'!$A$46</f>
        <v>Removal</v>
      </c>
      <c r="C161" s="224" t="str">
        <f t="shared" si="11"/>
        <v>132kV Circuit Breaker</v>
      </c>
      <c r="D161" s="224" t="str">
        <f t="shared" si="11"/>
        <v>#</v>
      </c>
      <c r="E161" s="224">
        <f t="array" ref="E161">SUM(IF('N1.2_Intervention_Listing'!$B$13:$B$212='N1.0_Intervention_Summary'!$C161,IF('N1.2_Intervention_Listing'!$F$13:$F$212='N1.0_Intervention_Summary'!$B161,'N1.2_Intervention_Listing'!L$13:L$212,0),0))</f>
        <v>0</v>
      </c>
      <c r="F161" s="224">
        <f t="array" ref="F161">SUM(IF('N1.2_Intervention_Listing'!$B$13:$B$212='N1.0_Intervention_Summary'!$C161,IF('N1.2_Intervention_Listing'!$F$13:$F$212='N1.0_Intervention_Summary'!$B161,'N1.2_Intervention_Listing'!M$13:M$212,0),0))</f>
        <v>0</v>
      </c>
      <c r="G161" s="224">
        <f t="array" ref="G161">SUM(IF('N1.2_Intervention_Listing'!$B$13:$B$212='N1.0_Intervention_Summary'!$C161,IF('N1.2_Intervention_Listing'!$F$13:$F$212='N1.0_Intervention_Summary'!$B161,'N1.2_Intervention_Listing'!N$13:N$212,0),0))</f>
        <v>0</v>
      </c>
      <c r="H161" s="224">
        <f t="array" ref="H161">SUM(IF('N1.2_Intervention_Listing'!$B$13:$B$212='N1.0_Intervention_Summary'!$C161,IF('N1.2_Intervention_Listing'!$F$13:$F$212='N1.0_Intervention_Summary'!$B161,'N1.2_Intervention_Listing'!O$13:O$212,0),0))</f>
        <v>0</v>
      </c>
      <c r="I161" s="224">
        <f t="array" ref="I161">SUM(IF('N1.2_Intervention_Listing'!$B$13:$B$212='N1.0_Intervention_Summary'!$C161,IF('N1.2_Intervention_Listing'!$F$13:$F$212='N1.0_Intervention_Summary'!$B161,'N1.2_Intervention_Listing'!P$13:P$212,0),0))</f>
        <v>0</v>
      </c>
      <c r="J161" s="224">
        <f t="array" ref="J161">SUM(IF('N1.2_Intervention_Listing'!$B$13:$B$212='N1.0_Intervention_Summary'!$C161,IF('N1.2_Intervention_Listing'!$F$13:$F$212='N1.0_Intervention_Summary'!$B161,'N1.2_Intervention_Listing'!Q$13:Q$212,0),0))</f>
        <v>0</v>
      </c>
      <c r="K161" s="224">
        <f t="array" ref="K161">SUM(IF('N1.2_Intervention_Listing'!$B$13:$B$212='N1.0_Intervention_Summary'!$C161,IF('N1.2_Intervention_Listing'!$F$13:$F$212='N1.0_Intervention_Summary'!$B161,'N1.2_Intervention_Listing'!R$13:R$212,0),0))</f>
        <v>0</v>
      </c>
      <c r="L161" s="224">
        <f t="array" ref="L161">SUM(IF('N1.2_Intervention_Listing'!$B$13:$B$212='N1.0_Intervention_Summary'!$C161,IF('N1.2_Intervention_Listing'!$F$13:$F$212='N1.0_Intervention_Summary'!$B161,'N1.2_Intervention_Listing'!S$13:S$212,0),0))</f>
        <v>0</v>
      </c>
      <c r="M161" s="228">
        <f t="shared" si="12"/>
        <v>0</v>
      </c>
      <c r="N161" s="228">
        <f t="shared" si="13"/>
        <v>0</v>
      </c>
    </row>
    <row r="162" spans="2:14">
      <c r="B162" s="224" t="str">
        <f>'N1.1_Intervention_Definitions'!$A$46</f>
        <v>Removal</v>
      </c>
      <c r="C162" s="224" t="str">
        <f t="shared" si="11"/>
        <v>132kV Transformer</v>
      </c>
      <c r="D162" s="224" t="str">
        <f t="shared" si="11"/>
        <v>#</v>
      </c>
      <c r="E162" s="224">
        <f t="array" ref="E162">SUM(IF('N1.2_Intervention_Listing'!$B$13:$B$212='N1.0_Intervention_Summary'!$C162,IF('N1.2_Intervention_Listing'!$F$13:$F$212='N1.0_Intervention_Summary'!$B162,'N1.2_Intervention_Listing'!L$13:L$212,0),0))</f>
        <v>0</v>
      </c>
      <c r="F162" s="224">
        <f t="array" ref="F162">SUM(IF('N1.2_Intervention_Listing'!$B$13:$B$212='N1.0_Intervention_Summary'!$C162,IF('N1.2_Intervention_Listing'!$F$13:$F$212='N1.0_Intervention_Summary'!$B162,'N1.2_Intervention_Listing'!M$13:M$212,0),0))</f>
        <v>0</v>
      </c>
      <c r="G162" s="224">
        <f t="array" ref="G162">SUM(IF('N1.2_Intervention_Listing'!$B$13:$B$212='N1.0_Intervention_Summary'!$C162,IF('N1.2_Intervention_Listing'!$F$13:$F$212='N1.0_Intervention_Summary'!$B162,'N1.2_Intervention_Listing'!N$13:N$212,0),0))</f>
        <v>0</v>
      </c>
      <c r="H162" s="224">
        <f t="array" ref="H162">SUM(IF('N1.2_Intervention_Listing'!$B$13:$B$212='N1.0_Intervention_Summary'!$C162,IF('N1.2_Intervention_Listing'!$F$13:$F$212='N1.0_Intervention_Summary'!$B162,'N1.2_Intervention_Listing'!O$13:O$212,0),0))</f>
        <v>0</v>
      </c>
      <c r="I162" s="224">
        <f t="array" ref="I162">SUM(IF('N1.2_Intervention_Listing'!$B$13:$B$212='N1.0_Intervention_Summary'!$C162,IF('N1.2_Intervention_Listing'!$F$13:$F$212='N1.0_Intervention_Summary'!$B162,'N1.2_Intervention_Listing'!P$13:P$212,0),0))</f>
        <v>0</v>
      </c>
      <c r="J162" s="224">
        <f t="array" ref="J162">SUM(IF('N1.2_Intervention_Listing'!$B$13:$B$212='N1.0_Intervention_Summary'!$C162,IF('N1.2_Intervention_Listing'!$F$13:$F$212='N1.0_Intervention_Summary'!$B162,'N1.2_Intervention_Listing'!Q$13:Q$212,0),0))</f>
        <v>0</v>
      </c>
      <c r="K162" s="224">
        <f t="array" ref="K162">SUM(IF('N1.2_Intervention_Listing'!$B$13:$B$212='N1.0_Intervention_Summary'!$C162,IF('N1.2_Intervention_Listing'!$F$13:$F$212='N1.0_Intervention_Summary'!$B162,'N1.2_Intervention_Listing'!R$13:R$212,0),0))</f>
        <v>0</v>
      </c>
      <c r="L162" s="224">
        <f t="array" ref="L162">SUM(IF('N1.2_Intervention_Listing'!$B$13:$B$212='N1.0_Intervention_Summary'!$C162,IF('N1.2_Intervention_Listing'!$F$13:$F$212='N1.0_Intervention_Summary'!$B162,'N1.2_Intervention_Listing'!S$13:S$212,0),0))</f>
        <v>0</v>
      </c>
      <c r="M162" s="228">
        <f t="shared" si="12"/>
        <v>0</v>
      </c>
      <c r="N162" s="228">
        <f t="shared" si="13"/>
        <v>0</v>
      </c>
    </row>
    <row r="163" spans="2:14">
      <c r="B163" s="224" t="str">
        <f>'N1.1_Intervention_Definitions'!$A$46</f>
        <v>Removal</v>
      </c>
      <c r="C163" s="224" t="str">
        <f t="shared" si="11"/>
        <v>132kV Reactor</v>
      </c>
      <c r="D163" s="224" t="str">
        <f t="shared" si="11"/>
        <v>#</v>
      </c>
      <c r="E163" s="224">
        <f t="array" ref="E163">SUM(IF('N1.2_Intervention_Listing'!$B$13:$B$212='N1.0_Intervention_Summary'!$C163,IF('N1.2_Intervention_Listing'!$F$13:$F$212='N1.0_Intervention_Summary'!$B163,'N1.2_Intervention_Listing'!L$13:L$212,0),0))</f>
        <v>0</v>
      </c>
      <c r="F163" s="224">
        <f t="array" ref="F163">SUM(IF('N1.2_Intervention_Listing'!$B$13:$B$212='N1.0_Intervention_Summary'!$C163,IF('N1.2_Intervention_Listing'!$F$13:$F$212='N1.0_Intervention_Summary'!$B163,'N1.2_Intervention_Listing'!M$13:M$212,0),0))</f>
        <v>0</v>
      </c>
      <c r="G163" s="224">
        <f t="array" ref="G163">SUM(IF('N1.2_Intervention_Listing'!$B$13:$B$212='N1.0_Intervention_Summary'!$C163,IF('N1.2_Intervention_Listing'!$F$13:$F$212='N1.0_Intervention_Summary'!$B163,'N1.2_Intervention_Listing'!N$13:N$212,0),0))</f>
        <v>0</v>
      </c>
      <c r="H163" s="224">
        <f t="array" ref="H163">SUM(IF('N1.2_Intervention_Listing'!$B$13:$B$212='N1.0_Intervention_Summary'!$C163,IF('N1.2_Intervention_Listing'!$F$13:$F$212='N1.0_Intervention_Summary'!$B163,'N1.2_Intervention_Listing'!O$13:O$212,0),0))</f>
        <v>0</v>
      </c>
      <c r="I163" s="224">
        <f t="array" ref="I163">SUM(IF('N1.2_Intervention_Listing'!$B$13:$B$212='N1.0_Intervention_Summary'!$C163,IF('N1.2_Intervention_Listing'!$F$13:$F$212='N1.0_Intervention_Summary'!$B163,'N1.2_Intervention_Listing'!P$13:P$212,0),0))</f>
        <v>0</v>
      </c>
      <c r="J163" s="224">
        <f t="array" ref="J163">SUM(IF('N1.2_Intervention_Listing'!$B$13:$B$212='N1.0_Intervention_Summary'!$C163,IF('N1.2_Intervention_Listing'!$F$13:$F$212='N1.0_Intervention_Summary'!$B163,'N1.2_Intervention_Listing'!Q$13:Q$212,0),0))</f>
        <v>0</v>
      </c>
      <c r="K163" s="224">
        <f t="array" ref="K163">SUM(IF('N1.2_Intervention_Listing'!$B$13:$B$212='N1.0_Intervention_Summary'!$C163,IF('N1.2_Intervention_Listing'!$F$13:$F$212='N1.0_Intervention_Summary'!$B163,'N1.2_Intervention_Listing'!R$13:R$212,0),0))</f>
        <v>0</v>
      </c>
      <c r="L163" s="224">
        <f t="array" ref="L163">SUM(IF('N1.2_Intervention_Listing'!$B$13:$B$212='N1.0_Intervention_Summary'!$C163,IF('N1.2_Intervention_Listing'!$F$13:$F$212='N1.0_Intervention_Summary'!$B163,'N1.2_Intervention_Listing'!S$13:S$212,0),0))</f>
        <v>0</v>
      </c>
      <c r="M163" s="228">
        <f t="shared" si="12"/>
        <v>0</v>
      </c>
      <c r="N163" s="228">
        <f t="shared" si="13"/>
        <v>0</v>
      </c>
    </row>
    <row r="164" spans="2:14">
      <c r="B164" s="224" t="str">
        <f>'N1.1_Intervention_Definitions'!$A$46</f>
        <v>Removal</v>
      </c>
      <c r="C164" s="224" t="str">
        <f t="shared" si="11"/>
        <v>132kV Underground Cable</v>
      </c>
      <c r="D164" s="224" t="str">
        <f t="shared" si="11"/>
        <v>km</v>
      </c>
      <c r="E164" s="224">
        <f t="array" ref="E164">SUM(IF('N1.2_Intervention_Listing'!$B$13:$B$212='N1.0_Intervention_Summary'!$C164,IF('N1.2_Intervention_Listing'!$F$13:$F$212='N1.0_Intervention_Summary'!$B164,'N1.2_Intervention_Listing'!L$13:L$212,0),0))</f>
        <v>0</v>
      </c>
      <c r="F164" s="224">
        <f t="array" ref="F164">SUM(IF('N1.2_Intervention_Listing'!$B$13:$B$212='N1.0_Intervention_Summary'!$C164,IF('N1.2_Intervention_Listing'!$F$13:$F$212='N1.0_Intervention_Summary'!$B164,'N1.2_Intervention_Listing'!M$13:M$212,0),0))</f>
        <v>0</v>
      </c>
      <c r="G164" s="224">
        <f t="array" ref="G164">SUM(IF('N1.2_Intervention_Listing'!$B$13:$B$212='N1.0_Intervention_Summary'!$C164,IF('N1.2_Intervention_Listing'!$F$13:$F$212='N1.0_Intervention_Summary'!$B164,'N1.2_Intervention_Listing'!N$13:N$212,0),0))</f>
        <v>0</v>
      </c>
      <c r="H164" s="224">
        <f t="array" ref="H164">SUM(IF('N1.2_Intervention_Listing'!$B$13:$B$212='N1.0_Intervention_Summary'!$C164,IF('N1.2_Intervention_Listing'!$F$13:$F$212='N1.0_Intervention_Summary'!$B164,'N1.2_Intervention_Listing'!O$13:O$212,0),0))</f>
        <v>0</v>
      </c>
      <c r="I164" s="224">
        <f t="array" ref="I164">SUM(IF('N1.2_Intervention_Listing'!$B$13:$B$212='N1.0_Intervention_Summary'!$C164,IF('N1.2_Intervention_Listing'!$F$13:$F$212='N1.0_Intervention_Summary'!$B164,'N1.2_Intervention_Listing'!P$13:P$212,0),0))</f>
        <v>0</v>
      </c>
      <c r="J164" s="224">
        <f t="array" ref="J164">SUM(IF('N1.2_Intervention_Listing'!$B$13:$B$212='N1.0_Intervention_Summary'!$C164,IF('N1.2_Intervention_Listing'!$F$13:$F$212='N1.0_Intervention_Summary'!$B164,'N1.2_Intervention_Listing'!Q$13:Q$212,0),0))</f>
        <v>0.50219999999999998</v>
      </c>
      <c r="K164" s="224">
        <f t="array" ref="K164">SUM(IF('N1.2_Intervention_Listing'!$B$13:$B$212='N1.0_Intervention_Summary'!$C164,IF('N1.2_Intervention_Listing'!$F$13:$F$212='N1.0_Intervention_Summary'!$B164,'N1.2_Intervention_Listing'!R$13:R$212,0),0))</f>
        <v>0</v>
      </c>
      <c r="L164" s="224">
        <f t="array" ref="L164">SUM(IF('N1.2_Intervention_Listing'!$B$13:$B$212='N1.0_Intervention_Summary'!$C164,IF('N1.2_Intervention_Listing'!$F$13:$F$212='N1.0_Intervention_Summary'!$B164,'N1.2_Intervention_Listing'!S$13:S$212,0),0))</f>
        <v>0</v>
      </c>
      <c r="M164" s="228">
        <f t="shared" si="12"/>
        <v>0</v>
      </c>
      <c r="N164" s="228">
        <f t="shared" si="13"/>
        <v>0.50219999999999998</v>
      </c>
    </row>
    <row r="165" spans="2:14">
      <c r="B165" s="224" t="str">
        <f>'N1.1_Intervention_Definitions'!$A$46</f>
        <v>Removal</v>
      </c>
      <c r="C165" s="224" t="str">
        <f t="shared" si="11"/>
        <v>132kV OHL Conductor</v>
      </c>
      <c r="D165" s="224" t="str">
        <f t="shared" si="11"/>
        <v>km</v>
      </c>
      <c r="E165" s="224">
        <f t="array" ref="E165">SUM(IF('N1.2_Intervention_Listing'!$B$13:$B$212='N1.0_Intervention_Summary'!$C165,IF('N1.2_Intervention_Listing'!$F$13:$F$212='N1.0_Intervention_Summary'!$B165,'N1.2_Intervention_Listing'!L$13:L$212,0),0))</f>
        <v>0</v>
      </c>
      <c r="F165" s="224">
        <f t="array" ref="F165">SUM(IF('N1.2_Intervention_Listing'!$B$13:$B$212='N1.0_Intervention_Summary'!$C165,IF('N1.2_Intervention_Listing'!$F$13:$F$212='N1.0_Intervention_Summary'!$B165,'N1.2_Intervention_Listing'!M$13:M$212,0),0))</f>
        <v>26.819300000000002</v>
      </c>
      <c r="G165" s="224">
        <f t="array" ref="G165">SUM(IF('N1.2_Intervention_Listing'!$B$13:$B$212='N1.0_Intervention_Summary'!$C165,IF('N1.2_Intervention_Listing'!$F$13:$F$212='N1.0_Intervention_Summary'!$B165,'N1.2_Intervention_Listing'!N$13:N$212,0),0))</f>
        <v>0</v>
      </c>
      <c r="H165" s="224">
        <f t="array" ref="H165">SUM(IF('N1.2_Intervention_Listing'!$B$13:$B$212='N1.0_Intervention_Summary'!$C165,IF('N1.2_Intervention_Listing'!$F$13:$F$212='N1.0_Intervention_Summary'!$B165,'N1.2_Intervention_Listing'!O$13:O$212,0),0))</f>
        <v>0</v>
      </c>
      <c r="I165" s="224">
        <f t="array" ref="I165">SUM(IF('N1.2_Intervention_Listing'!$B$13:$B$212='N1.0_Intervention_Summary'!$C165,IF('N1.2_Intervention_Listing'!$F$13:$F$212='N1.0_Intervention_Summary'!$B165,'N1.2_Intervention_Listing'!P$13:P$212,0),0))</f>
        <v>0</v>
      </c>
      <c r="J165" s="224">
        <f t="array" ref="J165">SUM(IF('N1.2_Intervention_Listing'!$B$13:$B$212='N1.0_Intervention_Summary'!$C165,IF('N1.2_Intervention_Listing'!$F$13:$F$212='N1.0_Intervention_Summary'!$B165,'N1.2_Intervention_Listing'!Q$13:Q$212,0),0))</f>
        <v>5.1684999999999999</v>
      </c>
      <c r="K165" s="224">
        <f t="array" ref="K165">SUM(IF('N1.2_Intervention_Listing'!$B$13:$B$212='N1.0_Intervention_Summary'!$C165,IF('N1.2_Intervention_Listing'!$F$13:$F$212='N1.0_Intervention_Summary'!$B165,'N1.2_Intervention_Listing'!R$13:R$212,0),0))</f>
        <v>0</v>
      </c>
      <c r="L165" s="224">
        <f t="array" ref="L165">SUM(IF('N1.2_Intervention_Listing'!$B$13:$B$212='N1.0_Intervention_Summary'!$C165,IF('N1.2_Intervention_Listing'!$F$13:$F$212='N1.0_Intervention_Summary'!$B165,'N1.2_Intervention_Listing'!S$13:S$212,0),0))</f>
        <v>0</v>
      </c>
      <c r="M165" s="228">
        <f t="shared" si="12"/>
        <v>26.819300000000002</v>
      </c>
      <c r="N165" s="228">
        <f t="shared" si="13"/>
        <v>5.1684999999999999</v>
      </c>
    </row>
    <row r="166" spans="2:14">
      <c r="B166" s="224" t="str">
        <f>'N1.1_Intervention_Definitions'!$A$46</f>
        <v>Removal</v>
      </c>
      <c r="C166" s="224" t="str">
        <f t="shared" si="11"/>
        <v>132kV OHL Fittings</v>
      </c>
      <c r="D166" s="224" t="str">
        <f t="shared" si="11"/>
        <v>#</v>
      </c>
      <c r="E166" s="224">
        <f t="array" ref="E166">SUM(IF('N1.2_Intervention_Listing'!$B$13:$B$212='N1.0_Intervention_Summary'!$C166,IF('N1.2_Intervention_Listing'!$F$13:$F$212='N1.0_Intervention_Summary'!$B166,'N1.2_Intervention_Listing'!L$13:L$212,0),0))</f>
        <v>0</v>
      </c>
      <c r="F166" s="224">
        <f t="array" ref="F166">SUM(IF('N1.2_Intervention_Listing'!$B$13:$B$212='N1.0_Intervention_Summary'!$C166,IF('N1.2_Intervention_Listing'!$F$13:$F$212='N1.0_Intervention_Summary'!$B166,'N1.2_Intervention_Listing'!M$13:M$212,0),0))</f>
        <v>0</v>
      </c>
      <c r="G166" s="224">
        <f t="array" ref="G166">SUM(IF('N1.2_Intervention_Listing'!$B$13:$B$212='N1.0_Intervention_Summary'!$C166,IF('N1.2_Intervention_Listing'!$F$13:$F$212='N1.0_Intervention_Summary'!$B166,'N1.2_Intervention_Listing'!N$13:N$212,0),0))</f>
        <v>0</v>
      </c>
      <c r="H166" s="224">
        <f t="array" ref="H166">SUM(IF('N1.2_Intervention_Listing'!$B$13:$B$212='N1.0_Intervention_Summary'!$C166,IF('N1.2_Intervention_Listing'!$F$13:$F$212='N1.0_Intervention_Summary'!$B166,'N1.2_Intervention_Listing'!O$13:O$212,0),0))</f>
        <v>0</v>
      </c>
      <c r="I166" s="224">
        <f t="array" ref="I166">SUM(IF('N1.2_Intervention_Listing'!$B$13:$B$212='N1.0_Intervention_Summary'!$C166,IF('N1.2_Intervention_Listing'!$F$13:$F$212='N1.0_Intervention_Summary'!$B166,'N1.2_Intervention_Listing'!P$13:P$212,0),0))</f>
        <v>0</v>
      </c>
      <c r="J166" s="224">
        <f t="array" ref="J166">SUM(IF('N1.2_Intervention_Listing'!$B$13:$B$212='N1.0_Intervention_Summary'!$C166,IF('N1.2_Intervention_Listing'!$F$13:$F$212='N1.0_Intervention_Summary'!$B166,'N1.2_Intervention_Listing'!Q$13:Q$212,0),0))</f>
        <v>22</v>
      </c>
      <c r="K166" s="224">
        <f t="array" ref="K166">SUM(IF('N1.2_Intervention_Listing'!$B$13:$B$212='N1.0_Intervention_Summary'!$C166,IF('N1.2_Intervention_Listing'!$F$13:$F$212='N1.0_Intervention_Summary'!$B166,'N1.2_Intervention_Listing'!R$13:R$212,0),0))</f>
        <v>0</v>
      </c>
      <c r="L166" s="224">
        <f t="array" ref="L166">SUM(IF('N1.2_Intervention_Listing'!$B$13:$B$212='N1.0_Intervention_Summary'!$C166,IF('N1.2_Intervention_Listing'!$F$13:$F$212='N1.0_Intervention_Summary'!$B166,'N1.2_Intervention_Listing'!S$13:S$212,0),0))</f>
        <v>0</v>
      </c>
      <c r="M166" s="228">
        <f t="shared" si="12"/>
        <v>0</v>
      </c>
      <c r="N166" s="228">
        <f t="shared" si="13"/>
        <v>22</v>
      </c>
    </row>
    <row r="167" spans="2:14">
      <c r="B167" s="224" t="str">
        <f>'N1.1_Intervention_Definitions'!$A$46</f>
        <v>Removal</v>
      </c>
      <c r="C167" s="224" t="str">
        <f t="shared" si="11"/>
        <v>132kV OHL Tower</v>
      </c>
      <c r="D167" s="224" t="str">
        <f t="shared" si="11"/>
        <v>#</v>
      </c>
      <c r="E167" s="224">
        <f t="array" ref="E167">SUM(IF('N1.2_Intervention_Listing'!$B$13:$B$212='N1.0_Intervention_Summary'!$C167,IF('N1.2_Intervention_Listing'!$F$13:$F$212='N1.0_Intervention_Summary'!$B167,'N1.2_Intervention_Listing'!L$13:L$212,0),0))</f>
        <v>0</v>
      </c>
      <c r="F167" s="224">
        <f t="array" ref="F167">SUM(IF('N1.2_Intervention_Listing'!$B$13:$B$212='N1.0_Intervention_Summary'!$C167,IF('N1.2_Intervention_Listing'!$F$13:$F$212='N1.0_Intervention_Summary'!$B167,'N1.2_Intervention_Listing'!M$13:M$212,0),0))</f>
        <v>47</v>
      </c>
      <c r="G167" s="224">
        <f t="array" ref="G167">SUM(IF('N1.2_Intervention_Listing'!$B$13:$B$212='N1.0_Intervention_Summary'!$C167,IF('N1.2_Intervention_Listing'!$F$13:$F$212='N1.0_Intervention_Summary'!$B167,'N1.2_Intervention_Listing'!N$13:N$212,0),0))</f>
        <v>0</v>
      </c>
      <c r="H167" s="224">
        <f t="array" ref="H167">SUM(IF('N1.2_Intervention_Listing'!$B$13:$B$212='N1.0_Intervention_Summary'!$C167,IF('N1.2_Intervention_Listing'!$F$13:$F$212='N1.0_Intervention_Summary'!$B167,'N1.2_Intervention_Listing'!O$13:O$212,0),0))</f>
        <v>0</v>
      </c>
      <c r="I167" s="224">
        <f t="array" ref="I167">SUM(IF('N1.2_Intervention_Listing'!$B$13:$B$212='N1.0_Intervention_Summary'!$C167,IF('N1.2_Intervention_Listing'!$F$13:$F$212='N1.0_Intervention_Summary'!$B167,'N1.2_Intervention_Listing'!P$13:P$212,0),0))</f>
        <v>0</v>
      </c>
      <c r="J167" s="224">
        <f t="array" ref="J167">SUM(IF('N1.2_Intervention_Listing'!$B$13:$B$212='N1.0_Intervention_Summary'!$C167,IF('N1.2_Intervention_Listing'!$F$13:$F$212='N1.0_Intervention_Summary'!$B167,'N1.2_Intervention_Listing'!Q$13:Q$212,0),0))</f>
        <v>11</v>
      </c>
      <c r="K167" s="224">
        <f t="array" ref="K167">SUM(IF('N1.2_Intervention_Listing'!$B$13:$B$212='N1.0_Intervention_Summary'!$C167,IF('N1.2_Intervention_Listing'!$F$13:$F$212='N1.0_Intervention_Summary'!$B167,'N1.2_Intervention_Listing'!R$13:R$212,0),0))</f>
        <v>0</v>
      </c>
      <c r="L167" s="224">
        <f t="array" ref="L167">SUM(IF('N1.2_Intervention_Listing'!$B$13:$B$212='N1.0_Intervention_Summary'!$C167,IF('N1.2_Intervention_Listing'!$F$13:$F$212='N1.0_Intervention_Summary'!$B167,'N1.2_Intervention_Listing'!S$13:S$212,0),0))</f>
        <v>0</v>
      </c>
      <c r="M167" s="228">
        <f t="shared" si="12"/>
        <v>47</v>
      </c>
      <c r="N167" s="228">
        <f t="shared" si="13"/>
        <v>11</v>
      </c>
    </row>
    <row r="168" spans="2:14">
      <c r="B168" s="224" t="str">
        <f>'N1.1_Intervention_Definitions'!$A$46</f>
        <v>Removal</v>
      </c>
      <c r="C168" s="224" t="str">
        <f t="shared" si="11"/>
        <v>275kV Circuit Breaker</v>
      </c>
      <c r="D168" s="224" t="str">
        <f t="shared" si="11"/>
        <v>#</v>
      </c>
      <c r="E168" s="224">
        <f t="array" ref="E168">SUM(IF('N1.2_Intervention_Listing'!$B$13:$B$212='N1.0_Intervention_Summary'!$C168,IF('N1.2_Intervention_Listing'!$F$13:$F$212='N1.0_Intervention_Summary'!$B168,'N1.2_Intervention_Listing'!L$13:L$212,0),0))</f>
        <v>0</v>
      </c>
      <c r="F168" s="224">
        <f t="array" ref="F168">SUM(IF('N1.2_Intervention_Listing'!$B$13:$B$212='N1.0_Intervention_Summary'!$C168,IF('N1.2_Intervention_Listing'!$F$13:$F$212='N1.0_Intervention_Summary'!$B168,'N1.2_Intervention_Listing'!M$13:M$212,0),0))</f>
        <v>0</v>
      </c>
      <c r="G168" s="224">
        <f t="array" ref="G168">SUM(IF('N1.2_Intervention_Listing'!$B$13:$B$212='N1.0_Intervention_Summary'!$C168,IF('N1.2_Intervention_Listing'!$F$13:$F$212='N1.0_Intervention_Summary'!$B168,'N1.2_Intervention_Listing'!N$13:N$212,0),0))</f>
        <v>0</v>
      </c>
      <c r="H168" s="224">
        <f t="array" ref="H168">SUM(IF('N1.2_Intervention_Listing'!$B$13:$B$212='N1.0_Intervention_Summary'!$C168,IF('N1.2_Intervention_Listing'!$F$13:$F$212='N1.0_Intervention_Summary'!$B168,'N1.2_Intervention_Listing'!O$13:O$212,0),0))</f>
        <v>0</v>
      </c>
      <c r="I168" s="224">
        <f t="array" ref="I168">SUM(IF('N1.2_Intervention_Listing'!$B$13:$B$212='N1.0_Intervention_Summary'!$C168,IF('N1.2_Intervention_Listing'!$F$13:$F$212='N1.0_Intervention_Summary'!$B168,'N1.2_Intervention_Listing'!P$13:P$212,0),0))</f>
        <v>0</v>
      </c>
      <c r="J168" s="224">
        <f t="array" ref="J168">SUM(IF('N1.2_Intervention_Listing'!$B$13:$B$212='N1.0_Intervention_Summary'!$C168,IF('N1.2_Intervention_Listing'!$F$13:$F$212='N1.0_Intervention_Summary'!$B168,'N1.2_Intervention_Listing'!Q$13:Q$212,0),0))</f>
        <v>0</v>
      </c>
      <c r="K168" s="224">
        <f t="array" ref="K168">SUM(IF('N1.2_Intervention_Listing'!$B$13:$B$212='N1.0_Intervention_Summary'!$C168,IF('N1.2_Intervention_Listing'!$F$13:$F$212='N1.0_Intervention_Summary'!$B168,'N1.2_Intervention_Listing'!R$13:R$212,0),0))</f>
        <v>0</v>
      </c>
      <c r="L168" s="224">
        <f t="array" ref="L168">SUM(IF('N1.2_Intervention_Listing'!$B$13:$B$212='N1.0_Intervention_Summary'!$C168,IF('N1.2_Intervention_Listing'!$F$13:$F$212='N1.0_Intervention_Summary'!$B168,'N1.2_Intervention_Listing'!S$13:S$212,0),0))</f>
        <v>0</v>
      </c>
      <c r="M168" s="228">
        <f t="shared" si="12"/>
        <v>0</v>
      </c>
      <c r="N168" s="228">
        <f t="shared" si="13"/>
        <v>0</v>
      </c>
    </row>
    <row r="169" spans="2:14">
      <c r="B169" s="224" t="str">
        <f>'N1.1_Intervention_Definitions'!$A$46</f>
        <v>Removal</v>
      </c>
      <c r="C169" s="224" t="str">
        <f t="shared" si="11"/>
        <v>275kV Transformer</v>
      </c>
      <c r="D169" s="224" t="str">
        <f t="shared" si="11"/>
        <v>#</v>
      </c>
      <c r="E169" s="224">
        <f t="array" ref="E169">SUM(IF('N1.2_Intervention_Listing'!$B$13:$B$212='N1.0_Intervention_Summary'!$C169,IF('N1.2_Intervention_Listing'!$F$13:$F$212='N1.0_Intervention_Summary'!$B169,'N1.2_Intervention_Listing'!L$13:L$212,0),0))</f>
        <v>0</v>
      </c>
      <c r="F169" s="224">
        <f t="array" ref="F169">SUM(IF('N1.2_Intervention_Listing'!$B$13:$B$212='N1.0_Intervention_Summary'!$C169,IF('N1.2_Intervention_Listing'!$F$13:$F$212='N1.0_Intervention_Summary'!$B169,'N1.2_Intervention_Listing'!M$13:M$212,0),0))</f>
        <v>0</v>
      </c>
      <c r="G169" s="224">
        <f t="array" ref="G169">SUM(IF('N1.2_Intervention_Listing'!$B$13:$B$212='N1.0_Intervention_Summary'!$C169,IF('N1.2_Intervention_Listing'!$F$13:$F$212='N1.0_Intervention_Summary'!$B169,'N1.2_Intervention_Listing'!N$13:N$212,0),0))</f>
        <v>0</v>
      </c>
      <c r="H169" s="224">
        <f t="array" ref="H169">SUM(IF('N1.2_Intervention_Listing'!$B$13:$B$212='N1.0_Intervention_Summary'!$C169,IF('N1.2_Intervention_Listing'!$F$13:$F$212='N1.0_Intervention_Summary'!$B169,'N1.2_Intervention_Listing'!O$13:O$212,0),0))</f>
        <v>0</v>
      </c>
      <c r="I169" s="224">
        <f t="array" ref="I169">SUM(IF('N1.2_Intervention_Listing'!$B$13:$B$212='N1.0_Intervention_Summary'!$C169,IF('N1.2_Intervention_Listing'!$F$13:$F$212='N1.0_Intervention_Summary'!$B169,'N1.2_Intervention_Listing'!P$13:P$212,0),0))</f>
        <v>0</v>
      </c>
      <c r="J169" s="224">
        <f t="array" ref="J169">SUM(IF('N1.2_Intervention_Listing'!$B$13:$B$212='N1.0_Intervention_Summary'!$C169,IF('N1.2_Intervention_Listing'!$F$13:$F$212='N1.0_Intervention_Summary'!$B169,'N1.2_Intervention_Listing'!Q$13:Q$212,0),0))</f>
        <v>0</v>
      </c>
      <c r="K169" s="224">
        <f t="array" ref="K169">SUM(IF('N1.2_Intervention_Listing'!$B$13:$B$212='N1.0_Intervention_Summary'!$C169,IF('N1.2_Intervention_Listing'!$F$13:$F$212='N1.0_Intervention_Summary'!$B169,'N1.2_Intervention_Listing'!R$13:R$212,0),0))</f>
        <v>0</v>
      </c>
      <c r="L169" s="224">
        <f t="array" ref="L169">SUM(IF('N1.2_Intervention_Listing'!$B$13:$B$212='N1.0_Intervention_Summary'!$C169,IF('N1.2_Intervention_Listing'!$F$13:$F$212='N1.0_Intervention_Summary'!$B169,'N1.2_Intervention_Listing'!S$13:S$212,0),0))</f>
        <v>0</v>
      </c>
      <c r="M169" s="228">
        <f t="shared" si="12"/>
        <v>0</v>
      </c>
      <c r="N169" s="228">
        <f t="shared" si="13"/>
        <v>0</v>
      </c>
    </row>
    <row r="170" spans="2:14">
      <c r="B170" s="224" t="str">
        <f>'N1.1_Intervention_Definitions'!$A$46</f>
        <v>Removal</v>
      </c>
      <c r="C170" s="224" t="str">
        <f t="shared" ref="C170:D189" si="14">C133</f>
        <v>275kV Reactor</v>
      </c>
      <c r="D170" s="224" t="str">
        <f t="shared" si="14"/>
        <v>#</v>
      </c>
      <c r="E170" s="224">
        <f t="array" ref="E170">SUM(IF('N1.2_Intervention_Listing'!$B$13:$B$212='N1.0_Intervention_Summary'!$C170,IF('N1.2_Intervention_Listing'!$F$13:$F$212='N1.0_Intervention_Summary'!$B170,'N1.2_Intervention_Listing'!L$13:L$212,0),0))</f>
        <v>0</v>
      </c>
      <c r="F170" s="224">
        <f t="array" ref="F170">SUM(IF('N1.2_Intervention_Listing'!$B$13:$B$212='N1.0_Intervention_Summary'!$C170,IF('N1.2_Intervention_Listing'!$F$13:$F$212='N1.0_Intervention_Summary'!$B170,'N1.2_Intervention_Listing'!M$13:M$212,0),0))</f>
        <v>0</v>
      </c>
      <c r="G170" s="224">
        <f t="array" ref="G170">SUM(IF('N1.2_Intervention_Listing'!$B$13:$B$212='N1.0_Intervention_Summary'!$C170,IF('N1.2_Intervention_Listing'!$F$13:$F$212='N1.0_Intervention_Summary'!$B170,'N1.2_Intervention_Listing'!N$13:N$212,0),0))</f>
        <v>0</v>
      </c>
      <c r="H170" s="224">
        <f t="array" ref="H170">SUM(IF('N1.2_Intervention_Listing'!$B$13:$B$212='N1.0_Intervention_Summary'!$C170,IF('N1.2_Intervention_Listing'!$F$13:$F$212='N1.0_Intervention_Summary'!$B170,'N1.2_Intervention_Listing'!O$13:O$212,0),0))</f>
        <v>0</v>
      </c>
      <c r="I170" s="224">
        <f t="array" ref="I170">SUM(IF('N1.2_Intervention_Listing'!$B$13:$B$212='N1.0_Intervention_Summary'!$C170,IF('N1.2_Intervention_Listing'!$F$13:$F$212='N1.0_Intervention_Summary'!$B170,'N1.2_Intervention_Listing'!P$13:P$212,0),0))</f>
        <v>0</v>
      </c>
      <c r="J170" s="224">
        <f t="array" ref="J170">SUM(IF('N1.2_Intervention_Listing'!$B$13:$B$212='N1.0_Intervention_Summary'!$C170,IF('N1.2_Intervention_Listing'!$F$13:$F$212='N1.0_Intervention_Summary'!$B170,'N1.2_Intervention_Listing'!Q$13:Q$212,0),0))</f>
        <v>0</v>
      </c>
      <c r="K170" s="224">
        <f t="array" ref="K170">SUM(IF('N1.2_Intervention_Listing'!$B$13:$B$212='N1.0_Intervention_Summary'!$C170,IF('N1.2_Intervention_Listing'!$F$13:$F$212='N1.0_Intervention_Summary'!$B170,'N1.2_Intervention_Listing'!R$13:R$212,0),0))</f>
        <v>0</v>
      </c>
      <c r="L170" s="224">
        <f t="array" ref="L170">SUM(IF('N1.2_Intervention_Listing'!$B$13:$B$212='N1.0_Intervention_Summary'!$C170,IF('N1.2_Intervention_Listing'!$F$13:$F$212='N1.0_Intervention_Summary'!$B170,'N1.2_Intervention_Listing'!S$13:S$212,0),0))</f>
        <v>0</v>
      </c>
      <c r="M170" s="228">
        <f t="shared" si="12"/>
        <v>0</v>
      </c>
      <c r="N170" s="228">
        <f t="shared" si="13"/>
        <v>0</v>
      </c>
    </row>
    <row r="171" spans="2:14">
      <c r="B171" s="224" t="str">
        <f>'N1.1_Intervention_Definitions'!$A$46</f>
        <v>Removal</v>
      </c>
      <c r="C171" s="224" t="str">
        <f t="shared" si="14"/>
        <v>275kV Underground Cable</v>
      </c>
      <c r="D171" s="224" t="str">
        <f t="shared" si="14"/>
        <v>km</v>
      </c>
      <c r="E171" s="224">
        <f t="array" ref="E171">SUM(IF('N1.2_Intervention_Listing'!$B$13:$B$212='N1.0_Intervention_Summary'!$C171,IF('N1.2_Intervention_Listing'!$F$13:$F$212='N1.0_Intervention_Summary'!$B171,'N1.2_Intervention_Listing'!L$13:L$212,0),0))</f>
        <v>0</v>
      </c>
      <c r="F171" s="224">
        <f t="array" ref="F171">SUM(IF('N1.2_Intervention_Listing'!$B$13:$B$212='N1.0_Intervention_Summary'!$C171,IF('N1.2_Intervention_Listing'!$F$13:$F$212='N1.0_Intervention_Summary'!$B171,'N1.2_Intervention_Listing'!M$13:M$212,0),0))</f>
        <v>0</v>
      </c>
      <c r="G171" s="224">
        <f t="array" ref="G171">SUM(IF('N1.2_Intervention_Listing'!$B$13:$B$212='N1.0_Intervention_Summary'!$C171,IF('N1.2_Intervention_Listing'!$F$13:$F$212='N1.0_Intervention_Summary'!$B171,'N1.2_Intervention_Listing'!N$13:N$212,0),0))</f>
        <v>0</v>
      </c>
      <c r="H171" s="224">
        <f t="array" ref="H171">SUM(IF('N1.2_Intervention_Listing'!$B$13:$B$212='N1.0_Intervention_Summary'!$C171,IF('N1.2_Intervention_Listing'!$F$13:$F$212='N1.0_Intervention_Summary'!$B171,'N1.2_Intervention_Listing'!O$13:O$212,0),0))</f>
        <v>0</v>
      </c>
      <c r="I171" s="224">
        <f t="array" ref="I171">SUM(IF('N1.2_Intervention_Listing'!$B$13:$B$212='N1.0_Intervention_Summary'!$C171,IF('N1.2_Intervention_Listing'!$F$13:$F$212='N1.0_Intervention_Summary'!$B171,'N1.2_Intervention_Listing'!P$13:P$212,0),0))</f>
        <v>0</v>
      </c>
      <c r="J171" s="224">
        <f t="array" ref="J171">SUM(IF('N1.2_Intervention_Listing'!$B$13:$B$212='N1.0_Intervention_Summary'!$C171,IF('N1.2_Intervention_Listing'!$F$13:$F$212='N1.0_Intervention_Summary'!$B171,'N1.2_Intervention_Listing'!Q$13:Q$212,0),0))</f>
        <v>0</v>
      </c>
      <c r="K171" s="224">
        <f t="array" ref="K171">SUM(IF('N1.2_Intervention_Listing'!$B$13:$B$212='N1.0_Intervention_Summary'!$C171,IF('N1.2_Intervention_Listing'!$F$13:$F$212='N1.0_Intervention_Summary'!$B171,'N1.2_Intervention_Listing'!R$13:R$212,0),0))</f>
        <v>0</v>
      </c>
      <c r="L171" s="224">
        <f t="array" ref="L171">SUM(IF('N1.2_Intervention_Listing'!$B$13:$B$212='N1.0_Intervention_Summary'!$C171,IF('N1.2_Intervention_Listing'!$F$13:$F$212='N1.0_Intervention_Summary'!$B171,'N1.2_Intervention_Listing'!S$13:S$212,0),0))</f>
        <v>0</v>
      </c>
      <c r="M171" s="228">
        <f t="shared" si="12"/>
        <v>0</v>
      </c>
      <c r="N171" s="228">
        <f t="shared" si="13"/>
        <v>0</v>
      </c>
    </row>
    <row r="172" spans="2:14">
      <c r="B172" s="224" t="str">
        <f>'N1.1_Intervention_Definitions'!$A$46</f>
        <v>Removal</v>
      </c>
      <c r="C172" s="224" t="str">
        <f t="shared" si="14"/>
        <v>275kV OHL Conductor</v>
      </c>
      <c r="D172" s="224" t="str">
        <f t="shared" si="14"/>
        <v>km</v>
      </c>
      <c r="E172" s="224">
        <f t="array" ref="E172">SUM(IF('N1.2_Intervention_Listing'!$B$13:$B$212='N1.0_Intervention_Summary'!$C172,IF('N1.2_Intervention_Listing'!$F$13:$F$212='N1.0_Intervention_Summary'!$B172,'N1.2_Intervention_Listing'!L$13:L$212,0),0))</f>
        <v>0</v>
      </c>
      <c r="F172" s="224">
        <f t="array" ref="F172">SUM(IF('N1.2_Intervention_Listing'!$B$13:$B$212='N1.0_Intervention_Summary'!$C172,IF('N1.2_Intervention_Listing'!$F$13:$F$212='N1.0_Intervention_Summary'!$B172,'N1.2_Intervention_Listing'!M$13:M$212,0),0))</f>
        <v>0</v>
      </c>
      <c r="G172" s="224">
        <f t="array" ref="G172">SUM(IF('N1.2_Intervention_Listing'!$B$13:$B$212='N1.0_Intervention_Summary'!$C172,IF('N1.2_Intervention_Listing'!$F$13:$F$212='N1.0_Intervention_Summary'!$B172,'N1.2_Intervention_Listing'!N$13:N$212,0),0))</f>
        <v>0</v>
      </c>
      <c r="H172" s="224">
        <f t="array" ref="H172">SUM(IF('N1.2_Intervention_Listing'!$B$13:$B$212='N1.0_Intervention_Summary'!$C172,IF('N1.2_Intervention_Listing'!$F$13:$F$212='N1.0_Intervention_Summary'!$B172,'N1.2_Intervention_Listing'!O$13:O$212,0),0))</f>
        <v>0</v>
      </c>
      <c r="I172" s="224">
        <f t="array" ref="I172">SUM(IF('N1.2_Intervention_Listing'!$B$13:$B$212='N1.0_Intervention_Summary'!$C172,IF('N1.2_Intervention_Listing'!$F$13:$F$212='N1.0_Intervention_Summary'!$B172,'N1.2_Intervention_Listing'!P$13:P$212,0),0))</f>
        <v>0</v>
      </c>
      <c r="J172" s="224">
        <f t="array" ref="J172">SUM(IF('N1.2_Intervention_Listing'!$B$13:$B$212='N1.0_Intervention_Summary'!$C172,IF('N1.2_Intervention_Listing'!$F$13:$F$212='N1.0_Intervention_Summary'!$B172,'N1.2_Intervention_Listing'!Q$13:Q$212,0),0))</f>
        <v>0</v>
      </c>
      <c r="K172" s="224">
        <f t="array" ref="K172">SUM(IF('N1.2_Intervention_Listing'!$B$13:$B$212='N1.0_Intervention_Summary'!$C172,IF('N1.2_Intervention_Listing'!$F$13:$F$212='N1.0_Intervention_Summary'!$B172,'N1.2_Intervention_Listing'!R$13:R$212,0),0))</f>
        <v>0</v>
      </c>
      <c r="L172" s="224">
        <f t="array" ref="L172">SUM(IF('N1.2_Intervention_Listing'!$B$13:$B$212='N1.0_Intervention_Summary'!$C172,IF('N1.2_Intervention_Listing'!$F$13:$F$212='N1.0_Intervention_Summary'!$B172,'N1.2_Intervention_Listing'!S$13:S$212,0),0))</f>
        <v>0</v>
      </c>
      <c r="M172" s="228">
        <f t="shared" si="12"/>
        <v>0</v>
      </c>
      <c r="N172" s="228">
        <f t="shared" si="13"/>
        <v>0</v>
      </c>
    </row>
    <row r="173" spans="2:14">
      <c r="B173" s="224" t="str">
        <f>'N1.1_Intervention_Definitions'!$A$46</f>
        <v>Removal</v>
      </c>
      <c r="C173" s="224" t="str">
        <f t="shared" si="14"/>
        <v>275kV OHL Fittings</v>
      </c>
      <c r="D173" s="224" t="str">
        <f t="shared" si="14"/>
        <v>#</v>
      </c>
      <c r="E173" s="224">
        <f t="array" ref="E173">SUM(IF('N1.2_Intervention_Listing'!$B$13:$B$212='N1.0_Intervention_Summary'!$C173,IF('N1.2_Intervention_Listing'!$F$13:$F$212='N1.0_Intervention_Summary'!$B173,'N1.2_Intervention_Listing'!L$13:L$212,0),0))</f>
        <v>0</v>
      </c>
      <c r="F173" s="224">
        <f t="array" ref="F173">SUM(IF('N1.2_Intervention_Listing'!$B$13:$B$212='N1.0_Intervention_Summary'!$C173,IF('N1.2_Intervention_Listing'!$F$13:$F$212='N1.0_Intervention_Summary'!$B173,'N1.2_Intervention_Listing'!M$13:M$212,0),0))</f>
        <v>0</v>
      </c>
      <c r="G173" s="224">
        <f t="array" ref="G173">SUM(IF('N1.2_Intervention_Listing'!$B$13:$B$212='N1.0_Intervention_Summary'!$C173,IF('N1.2_Intervention_Listing'!$F$13:$F$212='N1.0_Intervention_Summary'!$B173,'N1.2_Intervention_Listing'!N$13:N$212,0),0))</f>
        <v>0</v>
      </c>
      <c r="H173" s="224">
        <f t="array" ref="H173">SUM(IF('N1.2_Intervention_Listing'!$B$13:$B$212='N1.0_Intervention_Summary'!$C173,IF('N1.2_Intervention_Listing'!$F$13:$F$212='N1.0_Intervention_Summary'!$B173,'N1.2_Intervention_Listing'!O$13:O$212,0),0))</f>
        <v>0</v>
      </c>
      <c r="I173" s="224">
        <f t="array" ref="I173">SUM(IF('N1.2_Intervention_Listing'!$B$13:$B$212='N1.0_Intervention_Summary'!$C173,IF('N1.2_Intervention_Listing'!$F$13:$F$212='N1.0_Intervention_Summary'!$B173,'N1.2_Intervention_Listing'!P$13:P$212,0),0))</f>
        <v>0</v>
      </c>
      <c r="J173" s="224">
        <f t="array" ref="J173">SUM(IF('N1.2_Intervention_Listing'!$B$13:$B$212='N1.0_Intervention_Summary'!$C173,IF('N1.2_Intervention_Listing'!$F$13:$F$212='N1.0_Intervention_Summary'!$B173,'N1.2_Intervention_Listing'!Q$13:Q$212,0),0))</f>
        <v>0</v>
      </c>
      <c r="K173" s="224">
        <f t="array" ref="K173">SUM(IF('N1.2_Intervention_Listing'!$B$13:$B$212='N1.0_Intervention_Summary'!$C173,IF('N1.2_Intervention_Listing'!$F$13:$F$212='N1.0_Intervention_Summary'!$B173,'N1.2_Intervention_Listing'!R$13:R$212,0),0))</f>
        <v>0</v>
      </c>
      <c r="L173" s="224">
        <f t="array" ref="L173">SUM(IF('N1.2_Intervention_Listing'!$B$13:$B$212='N1.0_Intervention_Summary'!$C173,IF('N1.2_Intervention_Listing'!$F$13:$F$212='N1.0_Intervention_Summary'!$B173,'N1.2_Intervention_Listing'!S$13:S$212,0),0))</f>
        <v>0</v>
      </c>
      <c r="M173" s="228">
        <f t="shared" si="12"/>
        <v>0</v>
      </c>
      <c r="N173" s="228">
        <f t="shared" si="13"/>
        <v>0</v>
      </c>
    </row>
    <row r="174" spans="2:14">
      <c r="B174" s="224" t="str">
        <f>'N1.1_Intervention_Definitions'!$A$46</f>
        <v>Removal</v>
      </c>
      <c r="C174" s="224" t="str">
        <f t="shared" si="14"/>
        <v>275kV OHL Tower</v>
      </c>
      <c r="D174" s="224" t="str">
        <f t="shared" si="14"/>
        <v>#</v>
      </c>
      <c r="E174" s="224">
        <f t="array" ref="E174">SUM(IF('N1.2_Intervention_Listing'!$B$13:$B$212='N1.0_Intervention_Summary'!$C174,IF('N1.2_Intervention_Listing'!$F$13:$F$212='N1.0_Intervention_Summary'!$B174,'N1.2_Intervention_Listing'!L$13:L$212,0),0))</f>
        <v>0</v>
      </c>
      <c r="F174" s="224">
        <f t="array" ref="F174">SUM(IF('N1.2_Intervention_Listing'!$B$13:$B$212='N1.0_Intervention_Summary'!$C174,IF('N1.2_Intervention_Listing'!$F$13:$F$212='N1.0_Intervention_Summary'!$B174,'N1.2_Intervention_Listing'!M$13:M$212,0),0))</f>
        <v>0</v>
      </c>
      <c r="G174" s="224">
        <f t="array" ref="G174">SUM(IF('N1.2_Intervention_Listing'!$B$13:$B$212='N1.0_Intervention_Summary'!$C174,IF('N1.2_Intervention_Listing'!$F$13:$F$212='N1.0_Intervention_Summary'!$B174,'N1.2_Intervention_Listing'!N$13:N$212,0),0))</f>
        <v>0</v>
      </c>
      <c r="H174" s="224">
        <f t="array" ref="H174">SUM(IF('N1.2_Intervention_Listing'!$B$13:$B$212='N1.0_Intervention_Summary'!$C174,IF('N1.2_Intervention_Listing'!$F$13:$F$212='N1.0_Intervention_Summary'!$B174,'N1.2_Intervention_Listing'!O$13:O$212,0),0))</f>
        <v>0</v>
      </c>
      <c r="I174" s="224">
        <f t="array" ref="I174">SUM(IF('N1.2_Intervention_Listing'!$B$13:$B$212='N1.0_Intervention_Summary'!$C174,IF('N1.2_Intervention_Listing'!$F$13:$F$212='N1.0_Intervention_Summary'!$B174,'N1.2_Intervention_Listing'!P$13:P$212,0),0))</f>
        <v>0</v>
      </c>
      <c r="J174" s="224">
        <f t="array" ref="J174">SUM(IF('N1.2_Intervention_Listing'!$B$13:$B$212='N1.0_Intervention_Summary'!$C174,IF('N1.2_Intervention_Listing'!$F$13:$F$212='N1.0_Intervention_Summary'!$B174,'N1.2_Intervention_Listing'!Q$13:Q$212,0),0))</f>
        <v>0</v>
      </c>
      <c r="K174" s="224">
        <f t="array" ref="K174">SUM(IF('N1.2_Intervention_Listing'!$B$13:$B$212='N1.0_Intervention_Summary'!$C174,IF('N1.2_Intervention_Listing'!$F$13:$F$212='N1.0_Intervention_Summary'!$B174,'N1.2_Intervention_Listing'!R$13:R$212,0),0))</f>
        <v>0</v>
      </c>
      <c r="L174" s="224">
        <f t="array" ref="L174">SUM(IF('N1.2_Intervention_Listing'!$B$13:$B$212='N1.0_Intervention_Summary'!$C174,IF('N1.2_Intervention_Listing'!$F$13:$F$212='N1.0_Intervention_Summary'!$B174,'N1.2_Intervention_Listing'!S$13:S$212,0),0))</f>
        <v>0</v>
      </c>
      <c r="M174" s="228">
        <f t="shared" si="12"/>
        <v>0</v>
      </c>
      <c r="N174" s="228">
        <f t="shared" si="13"/>
        <v>0</v>
      </c>
    </row>
    <row r="175" spans="2:14">
      <c r="B175" s="224" t="str">
        <f>'N1.1_Intervention_Definitions'!$A$46</f>
        <v>Removal</v>
      </c>
      <c r="C175" s="224" t="str">
        <f t="shared" si="14"/>
        <v>400kV Circuit Breaker</v>
      </c>
      <c r="D175" s="224" t="str">
        <f t="shared" si="14"/>
        <v>#</v>
      </c>
      <c r="E175" s="224">
        <f t="array" ref="E175">SUM(IF('N1.2_Intervention_Listing'!$B$13:$B$212='N1.0_Intervention_Summary'!$C175,IF('N1.2_Intervention_Listing'!$F$13:$F$212='N1.0_Intervention_Summary'!$B175,'N1.2_Intervention_Listing'!L$13:L$212,0),0))</f>
        <v>0</v>
      </c>
      <c r="F175" s="224">
        <f t="array" ref="F175">SUM(IF('N1.2_Intervention_Listing'!$B$13:$B$212='N1.0_Intervention_Summary'!$C175,IF('N1.2_Intervention_Listing'!$F$13:$F$212='N1.0_Intervention_Summary'!$B175,'N1.2_Intervention_Listing'!M$13:M$212,0),0))</f>
        <v>0</v>
      </c>
      <c r="G175" s="224">
        <f t="array" ref="G175">SUM(IF('N1.2_Intervention_Listing'!$B$13:$B$212='N1.0_Intervention_Summary'!$C175,IF('N1.2_Intervention_Listing'!$F$13:$F$212='N1.0_Intervention_Summary'!$B175,'N1.2_Intervention_Listing'!N$13:N$212,0),0))</f>
        <v>0</v>
      </c>
      <c r="H175" s="224">
        <f t="array" ref="H175">SUM(IF('N1.2_Intervention_Listing'!$B$13:$B$212='N1.0_Intervention_Summary'!$C175,IF('N1.2_Intervention_Listing'!$F$13:$F$212='N1.0_Intervention_Summary'!$B175,'N1.2_Intervention_Listing'!O$13:O$212,0),0))</f>
        <v>0</v>
      </c>
      <c r="I175" s="224">
        <f t="array" ref="I175">SUM(IF('N1.2_Intervention_Listing'!$B$13:$B$212='N1.0_Intervention_Summary'!$C175,IF('N1.2_Intervention_Listing'!$F$13:$F$212='N1.0_Intervention_Summary'!$B175,'N1.2_Intervention_Listing'!P$13:P$212,0),0))</f>
        <v>0</v>
      </c>
      <c r="J175" s="224">
        <f t="array" ref="J175">SUM(IF('N1.2_Intervention_Listing'!$B$13:$B$212='N1.0_Intervention_Summary'!$C175,IF('N1.2_Intervention_Listing'!$F$13:$F$212='N1.0_Intervention_Summary'!$B175,'N1.2_Intervention_Listing'!Q$13:Q$212,0),0))</f>
        <v>0</v>
      </c>
      <c r="K175" s="224">
        <f t="array" ref="K175">SUM(IF('N1.2_Intervention_Listing'!$B$13:$B$212='N1.0_Intervention_Summary'!$C175,IF('N1.2_Intervention_Listing'!$F$13:$F$212='N1.0_Intervention_Summary'!$B175,'N1.2_Intervention_Listing'!R$13:R$212,0),0))</f>
        <v>0</v>
      </c>
      <c r="L175" s="224">
        <f t="array" ref="L175">SUM(IF('N1.2_Intervention_Listing'!$B$13:$B$212='N1.0_Intervention_Summary'!$C175,IF('N1.2_Intervention_Listing'!$F$13:$F$212='N1.0_Intervention_Summary'!$B175,'N1.2_Intervention_Listing'!S$13:S$212,0),0))</f>
        <v>0</v>
      </c>
      <c r="M175" s="228">
        <f t="shared" si="12"/>
        <v>0</v>
      </c>
      <c r="N175" s="228">
        <f t="shared" si="13"/>
        <v>0</v>
      </c>
    </row>
    <row r="176" spans="2:14">
      <c r="B176" s="224" t="str">
        <f>'N1.1_Intervention_Definitions'!$A$46</f>
        <v>Removal</v>
      </c>
      <c r="C176" s="224" t="str">
        <f t="shared" si="14"/>
        <v>400kV Transformer</v>
      </c>
      <c r="D176" s="224" t="str">
        <f t="shared" si="14"/>
        <v>#</v>
      </c>
      <c r="E176" s="224">
        <f t="array" ref="E176">SUM(IF('N1.2_Intervention_Listing'!$B$13:$B$212='N1.0_Intervention_Summary'!$C176,IF('N1.2_Intervention_Listing'!$F$13:$F$212='N1.0_Intervention_Summary'!$B176,'N1.2_Intervention_Listing'!L$13:L$212,0),0))</f>
        <v>0</v>
      </c>
      <c r="F176" s="224">
        <f t="array" ref="F176">SUM(IF('N1.2_Intervention_Listing'!$B$13:$B$212='N1.0_Intervention_Summary'!$C176,IF('N1.2_Intervention_Listing'!$F$13:$F$212='N1.0_Intervention_Summary'!$B176,'N1.2_Intervention_Listing'!M$13:M$212,0),0))</f>
        <v>0</v>
      </c>
      <c r="G176" s="224">
        <f t="array" ref="G176">SUM(IF('N1.2_Intervention_Listing'!$B$13:$B$212='N1.0_Intervention_Summary'!$C176,IF('N1.2_Intervention_Listing'!$F$13:$F$212='N1.0_Intervention_Summary'!$B176,'N1.2_Intervention_Listing'!N$13:N$212,0),0))</f>
        <v>0</v>
      </c>
      <c r="H176" s="224">
        <f t="array" ref="H176">SUM(IF('N1.2_Intervention_Listing'!$B$13:$B$212='N1.0_Intervention_Summary'!$C176,IF('N1.2_Intervention_Listing'!$F$13:$F$212='N1.0_Intervention_Summary'!$B176,'N1.2_Intervention_Listing'!O$13:O$212,0),0))</f>
        <v>0</v>
      </c>
      <c r="I176" s="224">
        <f t="array" ref="I176">SUM(IF('N1.2_Intervention_Listing'!$B$13:$B$212='N1.0_Intervention_Summary'!$C176,IF('N1.2_Intervention_Listing'!$F$13:$F$212='N1.0_Intervention_Summary'!$B176,'N1.2_Intervention_Listing'!P$13:P$212,0),0))</f>
        <v>0</v>
      </c>
      <c r="J176" s="224">
        <f t="array" ref="J176">SUM(IF('N1.2_Intervention_Listing'!$B$13:$B$212='N1.0_Intervention_Summary'!$C176,IF('N1.2_Intervention_Listing'!$F$13:$F$212='N1.0_Intervention_Summary'!$B176,'N1.2_Intervention_Listing'!Q$13:Q$212,0),0))</f>
        <v>0</v>
      </c>
      <c r="K176" s="224">
        <f t="array" ref="K176">SUM(IF('N1.2_Intervention_Listing'!$B$13:$B$212='N1.0_Intervention_Summary'!$C176,IF('N1.2_Intervention_Listing'!$F$13:$F$212='N1.0_Intervention_Summary'!$B176,'N1.2_Intervention_Listing'!R$13:R$212,0),0))</f>
        <v>0</v>
      </c>
      <c r="L176" s="224">
        <f t="array" ref="L176">SUM(IF('N1.2_Intervention_Listing'!$B$13:$B$212='N1.0_Intervention_Summary'!$C176,IF('N1.2_Intervention_Listing'!$F$13:$F$212='N1.0_Intervention_Summary'!$B176,'N1.2_Intervention_Listing'!S$13:S$212,0),0))</f>
        <v>0</v>
      </c>
      <c r="M176" s="228">
        <f t="shared" si="12"/>
        <v>0</v>
      </c>
      <c r="N176" s="228">
        <f t="shared" si="13"/>
        <v>0</v>
      </c>
    </row>
    <row r="177" spans="2:14">
      <c r="B177" s="224" t="str">
        <f>'N1.1_Intervention_Definitions'!$A$46</f>
        <v>Removal</v>
      </c>
      <c r="C177" s="224" t="str">
        <f t="shared" si="14"/>
        <v>400kV Reactor</v>
      </c>
      <c r="D177" s="224" t="str">
        <f t="shared" si="14"/>
        <v>#</v>
      </c>
      <c r="E177" s="224">
        <f t="array" ref="E177">SUM(IF('N1.2_Intervention_Listing'!$B$13:$B$212='N1.0_Intervention_Summary'!$C177,IF('N1.2_Intervention_Listing'!$F$13:$F$212='N1.0_Intervention_Summary'!$B177,'N1.2_Intervention_Listing'!L$13:L$212,0),0))</f>
        <v>0</v>
      </c>
      <c r="F177" s="224">
        <f t="array" ref="F177">SUM(IF('N1.2_Intervention_Listing'!$B$13:$B$212='N1.0_Intervention_Summary'!$C177,IF('N1.2_Intervention_Listing'!$F$13:$F$212='N1.0_Intervention_Summary'!$B177,'N1.2_Intervention_Listing'!M$13:M$212,0),0))</f>
        <v>0</v>
      </c>
      <c r="G177" s="224">
        <f t="array" ref="G177">SUM(IF('N1.2_Intervention_Listing'!$B$13:$B$212='N1.0_Intervention_Summary'!$C177,IF('N1.2_Intervention_Listing'!$F$13:$F$212='N1.0_Intervention_Summary'!$B177,'N1.2_Intervention_Listing'!N$13:N$212,0),0))</f>
        <v>0</v>
      </c>
      <c r="H177" s="224">
        <f t="array" ref="H177">SUM(IF('N1.2_Intervention_Listing'!$B$13:$B$212='N1.0_Intervention_Summary'!$C177,IF('N1.2_Intervention_Listing'!$F$13:$F$212='N1.0_Intervention_Summary'!$B177,'N1.2_Intervention_Listing'!O$13:O$212,0),0))</f>
        <v>0</v>
      </c>
      <c r="I177" s="224">
        <f t="array" ref="I177">SUM(IF('N1.2_Intervention_Listing'!$B$13:$B$212='N1.0_Intervention_Summary'!$C177,IF('N1.2_Intervention_Listing'!$F$13:$F$212='N1.0_Intervention_Summary'!$B177,'N1.2_Intervention_Listing'!P$13:P$212,0),0))</f>
        <v>0</v>
      </c>
      <c r="J177" s="224">
        <f t="array" ref="J177">SUM(IF('N1.2_Intervention_Listing'!$B$13:$B$212='N1.0_Intervention_Summary'!$C177,IF('N1.2_Intervention_Listing'!$F$13:$F$212='N1.0_Intervention_Summary'!$B177,'N1.2_Intervention_Listing'!Q$13:Q$212,0),0))</f>
        <v>0</v>
      </c>
      <c r="K177" s="224">
        <f t="array" ref="K177">SUM(IF('N1.2_Intervention_Listing'!$B$13:$B$212='N1.0_Intervention_Summary'!$C177,IF('N1.2_Intervention_Listing'!$F$13:$F$212='N1.0_Intervention_Summary'!$B177,'N1.2_Intervention_Listing'!R$13:R$212,0),0))</f>
        <v>0</v>
      </c>
      <c r="L177" s="224">
        <f t="array" ref="L177">SUM(IF('N1.2_Intervention_Listing'!$B$13:$B$212='N1.0_Intervention_Summary'!$C177,IF('N1.2_Intervention_Listing'!$F$13:$F$212='N1.0_Intervention_Summary'!$B177,'N1.2_Intervention_Listing'!S$13:S$212,0),0))</f>
        <v>0</v>
      </c>
      <c r="M177" s="228">
        <f t="shared" si="12"/>
        <v>0</v>
      </c>
      <c r="N177" s="228">
        <f t="shared" si="13"/>
        <v>0</v>
      </c>
    </row>
    <row r="178" spans="2:14">
      <c r="B178" s="224" t="str">
        <f>'N1.1_Intervention_Definitions'!$A$46</f>
        <v>Removal</v>
      </c>
      <c r="C178" s="224" t="str">
        <f t="shared" si="14"/>
        <v>400kV Underground Cable</v>
      </c>
      <c r="D178" s="224" t="str">
        <f t="shared" si="14"/>
        <v>km</v>
      </c>
      <c r="E178" s="224">
        <f t="array" ref="E178">SUM(IF('N1.2_Intervention_Listing'!$B$13:$B$212='N1.0_Intervention_Summary'!$C178,IF('N1.2_Intervention_Listing'!$F$13:$F$212='N1.0_Intervention_Summary'!$B178,'N1.2_Intervention_Listing'!L$13:L$212,0),0))</f>
        <v>0</v>
      </c>
      <c r="F178" s="224">
        <f t="array" ref="F178">SUM(IF('N1.2_Intervention_Listing'!$B$13:$B$212='N1.0_Intervention_Summary'!$C178,IF('N1.2_Intervention_Listing'!$F$13:$F$212='N1.0_Intervention_Summary'!$B178,'N1.2_Intervention_Listing'!M$13:M$212,0),0))</f>
        <v>0</v>
      </c>
      <c r="G178" s="224">
        <f t="array" ref="G178">SUM(IF('N1.2_Intervention_Listing'!$B$13:$B$212='N1.0_Intervention_Summary'!$C178,IF('N1.2_Intervention_Listing'!$F$13:$F$212='N1.0_Intervention_Summary'!$B178,'N1.2_Intervention_Listing'!N$13:N$212,0),0))</f>
        <v>0</v>
      </c>
      <c r="H178" s="224">
        <f t="array" ref="H178">SUM(IF('N1.2_Intervention_Listing'!$B$13:$B$212='N1.0_Intervention_Summary'!$C178,IF('N1.2_Intervention_Listing'!$F$13:$F$212='N1.0_Intervention_Summary'!$B178,'N1.2_Intervention_Listing'!O$13:O$212,0),0))</f>
        <v>0</v>
      </c>
      <c r="I178" s="224">
        <f t="array" ref="I178">SUM(IF('N1.2_Intervention_Listing'!$B$13:$B$212='N1.0_Intervention_Summary'!$C178,IF('N1.2_Intervention_Listing'!$F$13:$F$212='N1.0_Intervention_Summary'!$B178,'N1.2_Intervention_Listing'!P$13:P$212,0),0))</f>
        <v>0</v>
      </c>
      <c r="J178" s="224">
        <f t="array" ref="J178">SUM(IF('N1.2_Intervention_Listing'!$B$13:$B$212='N1.0_Intervention_Summary'!$C178,IF('N1.2_Intervention_Listing'!$F$13:$F$212='N1.0_Intervention_Summary'!$B178,'N1.2_Intervention_Listing'!Q$13:Q$212,0),0))</f>
        <v>0</v>
      </c>
      <c r="K178" s="224">
        <f t="array" ref="K178">SUM(IF('N1.2_Intervention_Listing'!$B$13:$B$212='N1.0_Intervention_Summary'!$C178,IF('N1.2_Intervention_Listing'!$F$13:$F$212='N1.0_Intervention_Summary'!$B178,'N1.2_Intervention_Listing'!R$13:R$212,0),0))</f>
        <v>0</v>
      </c>
      <c r="L178" s="224">
        <f t="array" ref="L178">SUM(IF('N1.2_Intervention_Listing'!$B$13:$B$212='N1.0_Intervention_Summary'!$C178,IF('N1.2_Intervention_Listing'!$F$13:$F$212='N1.0_Intervention_Summary'!$B178,'N1.2_Intervention_Listing'!S$13:S$212,0),0))</f>
        <v>0</v>
      </c>
      <c r="M178" s="228">
        <f t="shared" si="12"/>
        <v>0</v>
      </c>
      <c r="N178" s="228">
        <f t="shared" si="13"/>
        <v>0</v>
      </c>
    </row>
    <row r="179" spans="2:14">
      <c r="B179" s="224" t="str">
        <f>'N1.1_Intervention_Definitions'!$A$46</f>
        <v>Removal</v>
      </c>
      <c r="C179" s="224" t="str">
        <f t="shared" si="14"/>
        <v>400kV OHL Conductor</v>
      </c>
      <c r="D179" s="224" t="str">
        <f t="shared" si="14"/>
        <v>km</v>
      </c>
      <c r="E179" s="224">
        <f t="array" ref="E179">SUM(IF('N1.2_Intervention_Listing'!$B$13:$B$212='N1.0_Intervention_Summary'!$C179,IF('N1.2_Intervention_Listing'!$F$13:$F$212='N1.0_Intervention_Summary'!$B179,'N1.2_Intervention_Listing'!L$13:L$212,0),0))</f>
        <v>0</v>
      </c>
      <c r="F179" s="224">
        <f t="array" ref="F179">SUM(IF('N1.2_Intervention_Listing'!$B$13:$B$212='N1.0_Intervention_Summary'!$C179,IF('N1.2_Intervention_Listing'!$F$13:$F$212='N1.0_Intervention_Summary'!$B179,'N1.2_Intervention_Listing'!M$13:M$212,0),0))</f>
        <v>0</v>
      </c>
      <c r="G179" s="224">
        <f t="array" ref="G179">SUM(IF('N1.2_Intervention_Listing'!$B$13:$B$212='N1.0_Intervention_Summary'!$C179,IF('N1.2_Intervention_Listing'!$F$13:$F$212='N1.0_Intervention_Summary'!$B179,'N1.2_Intervention_Listing'!N$13:N$212,0),0))</f>
        <v>0</v>
      </c>
      <c r="H179" s="224">
        <f t="array" ref="H179">SUM(IF('N1.2_Intervention_Listing'!$B$13:$B$212='N1.0_Intervention_Summary'!$C179,IF('N1.2_Intervention_Listing'!$F$13:$F$212='N1.0_Intervention_Summary'!$B179,'N1.2_Intervention_Listing'!O$13:O$212,0),0))</f>
        <v>0</v>
      </c>
      <c r="I179" s="224">
        <f t="array" ref="I179">SUM(IF('N1.2_Intervention_Listing'!$B$13:$B$212='N1.0_Intervention_Summary'!$C179,IF('N1.2_Intervention_Listing'!$F$13:$F$212='N1.0_Intervention_Summary'!$B179,'N1.2_Intervention_Listing'!P$13:P$212,0),0))</f>
        <v>0</v>
      </c>
      <c r="J179" s="224">
        <f t="array" ref="J179">SUM(IF('N1.2_Intervention_Listing'!$B$13:$B$212='N1.0_Intervention_Summary'!$C179,IF('N1.2_Intervention_Listing'!$F$13:$F$212='N1.0_Intervention_Summary'!$B179,'N1.2_Intervention_Listing'!Q$13:Q$212,0),0))</f>
        <v>0</v>
      </c>
      <c r="K179" s="224">
        <f t="array" ref="K179">SUM(IF('N1.2_Intervention_Listing'!$B$13:$B$212='N1.0_Intervention_Summary'!$C179,IF('N1.2_Intervention_Listing'!$F$13:$F$212='N1.0_Intervention_Summary'!$B179,'N1.2_Intervention_Listing'!R$13:R$212,0),0))</f>
        <v>0</v>
      </c>
      <c r="L179" s="224">
        <f t="array" ref="L179">SUM(IF('N1.2_Intervention_Listing'!$B$13:$B$212='N1.0_Intervention_Summary'!$C179,IF('N1.2_Intervention_Listing'!$F$13:$F$212='N1.0_Intervention_Summary'!$B179,'N1.2_Intervention_Listing'!S$13:S$212,0),0))</f>
        <v>0</v>
      </c>
      <c r="M179" s="228">
        <f t="shared" si="12"/>
        <v>0</v>
      </c>
      <c r="N179" s="228">
        <f t="shared" si="13"/>
        <v>0</v>
      </c>
    </row>
    <row r="180" spans="2:14">
      <c r="B180" s="224" t="str">
        <f>'N1.1_Intervention_Definitions'!$A$46</f>
        <v>Removal</v>
      </c>
      <c r="C180" s="224" t="str">
        <f t="shared" si="14"/>
        <v>400kV OHL Fittings</v>
      </c>
      <c r="D180" s="224" t="str">
        <f t="shared" si="14"/>
        <v>#</v>
      </c>
      <c r="E180" s="224">
        <f t="array" ref="E180">SUM(IF('N1.2_Intervention_Listing'!$B$13:$B$212='N1.0_Intervention_Summary'!$C180,IF('N1.2_Intervention_Listing'!$F$13:$F$212='N1.0_Intervention_Summary'!$B180,'N1.2_Intervention_Listing'!L$13:L$212,0),0))</f>
        <v>0</v>
      </c>
      <c r="F180" s="224">
        <f t="array" ref="F180">SUM(IF('N1.2_Intervention_Listing'!$B$13:$B$212='N1.0_Intervention_Summary'!$C180,IF('N1.2_Intervention_Listing'!$F$13:$F$212='N1.0_Intervention_Summary'!$B180,'N1.2_Intervention_Listing'!M$13:M$212,0),0))</f>
        <v>0</v>
      </c>
      <c r="G180" s="224">
        <f t="array" ref="G180">SUM(IF('N1.2_Intervention_Listing'!$B$13:$B$212='N1.0_Intervention_Summary'!$C180,IF('N1.2_Intervention_Listing'!$F$13:$F$212='N1.0_Intervention_Summary'!$B180,'N1.2_Intervention_Listing'!N$13:N$212,0),0))</f>
        <v>0</v>
      </c>
      <c r="H180" s="224">
        <f t="array" ref="H180">SUM(IF('N1.2_Intervention_Listing'!$B$13:$B$212='N1.0_Intervention_Summary'!$C180,IF('N1.2_Intervention_Listing'!$F$13:$F$212='N1.0_Intervention_Summary'!$B180,'N1.2_Intervention_Listing'!O$13:O$212,0),0))</f>
        <v>0</v>
      </c>
      <c r="I180" s="224">
        <f t="array" ref="I180">SUM(IF('N1.2_Intervention_Listing'!$B$13:$B$212='N1.0_Intervention_Summary'!$C180,IF('N1.2_Intervention_Listing'!$F$13:$F$212='N1.0_Intervention_Summary'!$B180,'N1.2_Intervention_Listing'!P$13:P$212,0),0))</f>
        <v>0</v>
      </c>
      <c r="J180" s="224">
        <f t="array" ref="J180">SUM(IF('N1.2_Intervention_Listing'!$B$13:$B$212='N1.0_Intervention_Summary'!$C180,IF('N1.2_Intervention_Listing'!$F$13:$F$212='N1.0_Intervention_Summary'!$B180,'N1.2_Intervention_Listing'!Q$13:Q$212,0),0))</f>
        <v>0</v>
      </c>
      <c r="K180" s="224">
        <f t="array" ref="K180">SUM(IF('N1.2_Intervention_Listing'!$B$13:$B$212='N1.0_Intervention_Summary'!$C180,IF('N1.2_Intervention_Listing'!$F$13:$F$212='N1.0_Intervention_Summary'!$B180,'N1.2_Intervention_Listing'!R$13:R$212,0),0))</f>
        <v>0</v>
      </c>
      <c r="L180" s="224">
        <f t="array" ref="L180">SUM(IF('N1.2_Intervention_Listing'!$B$13:$B$212='N1.0_Intervention_Summary'!$C180,IF('N1.2_Intervention_Listing'!$F$13:$F$212='N1.0_Intervention_Summary'!$B180,'N1.2_Intervention_Listing'!S$13:S$212,0),0))</f>
        <v>0</v>
      </c>
      <c r="M180" s="228">
        <f t="shared" si="12"/>
        <v>0</v>
      </c>
      <c r="N180" s="228">
        <f t="shared" si="13"/>
        <v>0</v>
      </c>
    </row>
    <row r="181" spans="2:14">
      <c r="B181" s="224" t="str">
        <f>'N1.1_Intervention_Definitions'!$A$46</f>
        <v>Removal</v>
      </c>
      <c r="C181" s="224" t="str">
        <f t="shared" si="14"/>
        <v>400kV OHL Tower</v>
      </c>
      <c r="D181" s="224" t="str">
        <f t="shared" si="14"/>
        <v>#</v>
      </c>
      <c r="E181" s="224">
        <f t="array" ref="E181">SUM(IF('N1.2_Intervention_Listing'!$B$13:$B$212='N1.0_Intervention_Summary'!$C181,IF('N1.2_Intervention_Listing'!$F$13:$F$212='N1.0_Intervention_Summary'!$B181,'N1.2_Intervention_Listing'!L$13:L$212,0),0))</f>
        <v>0</v>
      </c>
      <c r="F181" s="224">
        <f t="array" ref="F181">SUM(IF('N1.2_Intervention_Listing'!$B$13:$B$212='N1.0_Intervention_Summary'!$C181,IF('N1.2_Intervention_Listing'!$F$13:$F$212='N1.0_Intervention_Summary'!$B181,'N1.2_Intervention_Listing'!M$13:M$212,0),0))</f>
        <v>0</v>
      </c>
      <c r="G181" s="224">
        <f t="array" ref="G181">SUM(IF('N1.2_Intervention_Listing'!$B$13:$B$212='N1.0_Intervention_Summary'!$C181,IF('N1.2_Intervention_Listing'!$F$13:$F$212='N1.0_Intervention_Summary'!$B181,'N1.2_Intervention_Listing'!N$13:N$212,0),0))</f>
        <v>0</v>
      </c>
      <c r="H181" s="224">
        <f t="array" ref="H181">SUM(IF('N1.2_Intervention_Listing'!$B$13:$B$212='N1.0_Intervention_Summary'!$C181,IF('N1.2_Intervention_Listing'!$F$13:$F$212='N1.0_Intervention_Summary'!$B181,'N1.2_Intervention_Listing'!O$13:O$212,0),0))</f>
        <v>0</v>
      </c>
      <c r="I181" s="224">
        <f t="array" ref="I181">SUM(IF('N1.2_Intervention_Listing'!$B$13:$B$212='N1.0_Intervention_Summary'!$C181,IF('N1.2_Intervention_Listing'!$F$13:$F$212='N1.0_Intervention_Summary'!$B181,'N1.2_Intervention_Listing'!P$13:P$212,0),0))</f>
        <v>0</v>
      </c>
      <c r="J181" s="224">
        <f t="array" ref="J181">SUM(IF('N1.2_Intervention_Listing'!$B$13:$B$212='N1.0_Intervention_Summary'!$C181,IF('N1.2_Intervention_Listing'!$F$13:$F$212='N1.0_Intervention_Summary'!$B181,'N1.2_Intervention_Listing'!Q$13:Q$212,0),0))</f>
        <v>0</v>
      </c>
      <c r="K181" s="224">
        <f t="array" ref="K181">SUM(IF('N1.2_Intervention_Listing'!$B$13:$B$212='N1.0_Intervention_Summary'!$C181,IF('N1.2_Intervention_Listing'!$F$13:$F$212='N1.0_Intervention_Summary'!$B181,'N1.2_Intervention_Listing'!R$13:R$212,0),0))</f>
        <v>0</v>
      </c>
      <c r="L181" s="224">
        <f t="array" ref="L181">SUM(IF('N1.2_Intervention_Listing'!$B$13:$B$212='N1.0_Intervention_Summary'!$C181,IF('N1.2_Intervention_Listing'!$F$13:$F$212='N1.0_Intervention_Summary'!$B181,'N1.2_Intervention_Listing'!S$13:S$212,0),0))</f>
        <v>0</v>
      </c>
      <c r="M181" s="228">
        <f t="shared" si="12"/>
        <v>0</v>
      </c>
      <c r="N181" s="228">
        <f t="shared" si="13"/>
        <v>0</v>
      </c>
    </row>
    <row r="182" spans="2:14">
      <c r="B182" s="224" t="str">
        <f>'N1.1_Intervention_Definitions'!$A$46</f>
        <v>Removal</v>
      </c>
      <c r="C182" s="224" t="str">
        <f t="shared" si="14"/>
        <v>No entry required</v>
      </c>
      <c r="D182" s="224" t="str">
        <f t="shared" si="14"/>
        <v>-</v>
      </c>
      <c r="E182" s="224">
        <f t="array" ref="E182">SUM(IF('N1.2_Intervention_Listing'!$B$13:$B$212='N1.0_Intervention_Summary'!$C182,IF('N1.2_Intervention_Listing'!$F$13:$F$212='N1.0_Intervention_Summary'!$B182,'N1.2_Intervention_Listing'!L$13:L$212,0),0))</f>
        <v>0</v>
      </c>
      <c r="F182" s="224">
        <f t="array" ref="F182">SUM(IF('N1.2_Intervention_Listing'!$B$13:$B$212='N1.0_Intervention_Summary'!$C182,IF('N1.2_Intervention_Listing'!$F$13:$F$212='N1.0_Intervention_Summary'!$B182,'N1.2_Intervention_Listing'!M$13:M$212,0),0))</f>
        <v>0</v>
      </c>
      <c r="G182" s="224">
        <f t="array" ref="G182">SUM(IF('N1.2_Intervention_Listing'!$B$13:$B$212='N1.0_Intervention_Summary'!$C182,IF('N1.2_Intervention_Listing'!$F$13:$F$212='N1.0_Intervention_Summary'!$B182,'N1.2_Intervention_Listing'!N$13:N$212,0),0))</f>
        <v>0</v>
      </c>
      <c r="H182" s="224">
        <f t="array" ref="H182">SUM(IF('N1.2_Intervention_Listing'!$B$13:$B$212='N1.0_Intervention_Summary'!$C182,IF('N1.2_Intervention_Listing'!$F$13:$F$212='N1.0_Intervention_Summary'!$B182,'N1.2_Intervention_Listing'!O$13:O$212,0),0))</f>
        <v>0</v>
      </c>
      <c r="I182" s="224">
        <f t="array" ref="I182">SUM(IF('N1.2_Intervention_Listing'!$B$13:$B$212='N1.0_Intervention_Summary'!$C182,IF('N1.2_Intervention_Listing'!$F$13:$F$212='N1.0_Intervention_Summary'!$B182,'N1.2_Intervention_Listing'!P$13:P$212,0),0))</f>
        <v>0</v>
      </c>
      <c r="J182" s="224">
        <f t="array" ref="J182">SUM(IF('N1.2_Intervention_Listing'!$B$13:$B$212='N1.0_Intervention_Summary'!$C182,IF('N1.2_Intervention_Listing'!$F$13:$F$212='N1.0_Intervention_Summary'!$B182,'N1.2_Intervention_Listing'!Q$13:Q$212,0),0))</f>
        <v>0</v>
      </c>
      <c r="K182" s="224">
        <f t="array" ref="K182">SUM(IF('N1.2_Intervention_Listing'!$B$13:$B$212='N1.0_Intervention_Summary'!$C182,IF('N1.2_Intervention_Listing'!$F$13:$F$212='N1.0_Intervention_Summary'!$B182,'N1.2_Intervention_Listing'!R$13:R$212,0),0))</f>
        <v>0</v>
      </c>
      <c r="L182" s="224">
        <f t="array" ref="L182">SUM(IF('N1.2_Intervention_Listing'!$B$13:$B$212='N1.0_Intervention_Summary'!$C182,IF('N1.2_Intervention_Listing'!$F$13:$F$212='N1.0_Intervention_Summary'!$B182,'N1.2_Intervention_Listing'!S$13:S$212,0),0))</f>
        <v>0</v>
      </c>
      <c r="M182" s="228">
        <f t="shared" si="12"/>
        <v>0</v>
      </c>
      <c r="N182" s="228">
        <f t="shared" si="13"/>
        <v>0</v>
      </c>
    </row>
    <row r="183" spans="2:14">
      <c r="B183" s="224" t="str">
        <f>'N1.1_Intervention_Definitions'!$A$46</f>
        <v>Removal</v>
      </c>
      <c r="C183" s="224" t="str">
        <f t="shared" si="14"/>
        <v>No entry required</v>
      </c>
      <c r="D183" s="224" t="str">
        <f t="shared" si="14"/>
        <v>-</v>
      </c>
      <c r="E183" s="224">
        <f t="array" ref="E183">SUM(IF('N1.2_Intervention_Listing'!$B$13:$B$212='N1.0_Intervention_Summary'!$C183,IF('N1.2_Intervention_Listing'!$F$13:$F$212='N1.0_Intervention_Summary'!$B183,'N1.2_Intervention_Listing'!L$13:L$212,0),0))</f>
        <v>0</v>
      </c>
      <c r="F183" s="224">
        <f t="array" ref="F183">SUM(IF('N1.2_Intervention_Listing'!$B$13:$B$212='N1.0_Intervention_Summary'!$C183,IF('N1.2_Intervention_Listing'!$F$13:$F$212='N1.0_Intervention_Summary'!$B183,'N1.2_Intervention_Listing'!M$13:M$212,0),0))</f>
        <v>0</v>
      </c>
      <c r="G183" s="224">
        <f t="array" ref="G183">SUM(IF('N1.2_Intervention_Listing'!$B$13:$B$212='N1.0_Intervention_Summary'!$C183,IF('N1.2_Intervention_Listing'!$F$13:$F$212='N1.0_Intervention_Summary'!$B183,'N1.2_Intervention_Listing'!N$13:N$212,0),0))</f>
        <v>0</v>
      </c>
      <c r="H183" s="224">
        <f t="array" ref="H183">SUM(IF('N1.2_Intervention_Listing'!$B$13:$B$212='N1.0_Intervention_Summary'!$C183,IF('N1.2_Intervention_Listing'!$F$13:$F$212='N1.0_Intervention_Summary'!$B183,'N1.2_Intervention_Listing'!O$13:O$212,0),0))</f>
        <v>0</v>
      </c>
      <c r="I183" s="224">
        <f t="array" ref="I183">SUM(IF('N1.2_Intervention_Listing'!$B$13:$B$212='N1.0_Intervention_Summary'!$C183,IF('N1.2_Intervention_Listing'!$F$13:$F$212='N1.0_Intervention_Summary'!$B183,'N1.2_Intervention_Listing'!P$13:P$212,0),0))</f>
        <v>0</v>
      </c>
      <c r="J183" s="224">
        <f t="array" ref="J183">SUM(IF('N1.2_Intervention_Listing'!$B$13:$B$212='N1.0_Intervention_Summary'!$C183,IF('N1.2_Intervention_Listing'!$F$13:$F$212='N1.0_Intervention_Summary'!$B183,'N1.2_Intervention_Listing'!Q$13:Q$212,0),0))</f>
        <v>0</v>
      </c>
      <c r="K183" s="224">
        <f t="array" ref="K183">SUM(IF('N1.2_Intervention_Listing'!$B$13:$B$212='N1.0_Intervention_Summary'!$C183,IF('N1.2_Intervention_Listing'!$F$13:$F$212='N1.0_Intervention_Summary'!$B183,'N1.2_Intervention_Listing'!R$13:R$212,0),0))</f>
        <v>0</v>
      </c>
      <c r="L183" s="224">
        <f t="array" ref="L183">SUM(IF('N1.2_Intervention_Listing'!$B$13:$B$212='N1.0_Intervention_Summary'!$C183,IF('N1.2_Intervention_Listing'!$F$13:$F$212='N1.0_Intervention_Summary'!$B183,'N1.2_Intervention_Listing'!S$13:S$212,0),0))</f>
        <v>0</v>
      </c>
      <c r="M183" s="228">
        <f t="shared" si="12"/>
        <v>0</v>
      </c>
      <c r="N183" s="228">
        <f t="shared" si="13"/>
        <v>0</v>
      </c>
    </row>
    <row r="184" spans="2:14">
      <c r="B184" s="224" t="str">
        <f>'N1.1_Intervention_Definitions'!$A$46</f>
        <v>Removal</v>
      </c>
      <c r="C184" s="224" t="str">
        <f t="shared" si="14"/>
        <v>No entry required</v>
      </c>
      <c r="D184" s="224" t="str">
        <f t="shared" si="14"/>
        <v>-</v>
      </c>
      <c r="E184" s="224">
        <f t="array" ref="E184">SUM(IF('N1.2_Intervention_Listing'!$B$13:$B$212='N1.0_Intervention_Summary'!$C184,IF('N1.2_Intervention_Listing'!$F$13:$F$212='N1.0_Intervention_Summary'!$B184,'N1.2_Intervention_Listing'!L$13:L$212,0),0))</f>
        <v>0</v>
      </c>
      <c r="F184" s="224">
        <f t="array" ref="F184">SUM(IF('N1.2_Intervention_Listing'!$B$13:$B$212='N1.0_Intervention_Summary'!$C184,IF('N1.2_Intervention_Listing'!$F$13:$F$212='N1.0_Intervention_Summary'!$B184,'N1.2_Intervention_Listing'!M$13:M$212,0),0))</f>
        <v>0</v>
      </c>
      <c r="G184" s="224">
        <f t="array" ref="G184">SUM(IF('N1.2_Intervention_Listing'!$B$13:$B$212='N1.0_Intervention_Summary'!$C184,IF('N1.2_Intervention_Listing'!$F$13:$F$212='N1.0_Intervention_Summary'!$B184,'N1.2_Intervention_Listing'!N$13:N$212,0),0))</f>
        <v>0</v>
      </c>
      <c r="H184" s="224">
        <f t="array" ref="H184">SUM(IF('N1.2_Intervention_Listing'!$B$13:$B$212='N1.0_Intervention_Summary'!$C184,IF('N1.2_Intervention_Listing'!$F$13:$F$212='N1.0_Intervention_Summary'!$B184,'N1.2_Intervention_Listing'!O$13:O$212,0),0))</f>
        <v>0</v>
      </c>
      <c r="I184" s="224">
        <f t="array" ref="I184">SUM(IF('N1.2_Intervention_Listing'!$B$13:$B$212='N1.0_Intervention_Summary'!$C184,IF('N1.2_Intervention_Listing'!$F$13:$F$212='N1.0_Intervention_Summary'!$B184,'N1.2_Intervention_Listing'!P$13:P$212,0),0))</f>
        <v>0</v>
      </c>
      <c r="J184" s="224">
        <f t="array" ref="J184">SUM(IF('N1.2_Intervention_Listing'!$B$13:$B$212='N1.0_Intervention_Summary'!$C184,IF('N1.2_Intervention_Listing'!$F$13:$F$212='N1.0_Intervention_Summary'!$B184,'N1.2_Intervention_Listing'!Q$13:Q$212,0),0))</f>
        <v>0</v>
      </c>
      <c r="K184" s="224">
        <f t="array" ref="K184">SUM(IF('N1.2_Intervention_Listing'!$B$13:$B$212='N1.0_Intervention_Summary'!$C184,IF('N1.2_Intervention_Listing'!$F$13:$F$212='N1.0_Intervention_Summary'!$B184,'N1.2_Intervention_Listing'!R$13:R$212,0),0))</f>
        <v>0</v>
      </c>
      <c r="L184" s="224">
        <f t="array" ref="L184">SUM(IF('N1.2_Intervention_Listing'!$B$13:$B$212='N1.0_Intervention_Summary'!$C184,IF('N1.2_Intervention_Listing'!$F$13:$F$212='N1.0_Intervention_Summary'!$B184,'N1.2_Intervention_Listing'!S$13:S$212,0),0))</f>
        <v>0</v>
      </c>
      <c r="M184" s="228">
        <f t="shared" si="12"/>
        <v>0</v>
      </c>
      <c r="N184" s="228">
        <f t="shared" si="13"/>
        <v>0</v>
      </c>
    </row>
    <row r="185" spans="2:14">
      <c r="B185" s="224" t="str">
        <f>'N1.1_Intervention_Definitions'!$A$46</f>
        <v>Removal</v>
      </c>
      <c r="C185" s="224" t="str">
        <f t="shared" si="14"/>
        <v>No entry required</v>
      </c>
      <c r="D185" s="224" t="str">
        <f t="shared" si="14"/>
        <v>-</v>
      </c>
      <c r="E185" s="224">
        <f t="array" ref="E185">SUM(IF('N1.2_Intervention_Listing'!$B$13:$B$212='N1.0_Intervention_Summary'!$C185,IF('N1.2_Intervention_Listing'!$F$13:$F$212='N1.0_Intervention_Summary'!$B185,'N1.2_Intervention_Listing'!L$13:L$212,0),0))</f>
        <v>0</v>
      </c>
      <c r="F185" s="224">
        <f t="array" ref="F185">SUM(IF('N1.2_Intervention_Listing'!$B$13:$B$212='N1.0_Intervention_Summary'!$C185,IF('N1.2_Intervention_Listing'!$F$13:$F$212='N1.0_Intervention_Summary'!$B185,'N1.2_Intervention_Listing'!M$13:M$212,0),0))</f>
        <v>0</v>
      </c>
      <c r="G185" s="224">
        <f t="array" ref="G185">SUM(IF('N1.2_Intervention_Listing'!$B$13:$B$212='N1.0_Intervention_Summary'!$C185,IF('N1.2_Intervention_Listing'!$F$13:$F$212='N1.0_Intervention_Summary'!$B185,'N1.2_Intervention_Listing'!N$13:N$212,0),0))</f>
        <v>0</v>
      </c>
      <c r="H185" s="224">
        <f t="array" ref="H185">SUM(IF('N1.2_Intervention_Listing'!$B$13:$B$212='N1.0_Intervention_Summary'!$C185,IF('N1.2_Intervention_Listing'!$F$13:$F$212='N1.0_Intervention_Summary'!$B185,'N1.2_Intervention_Listing'!O$13:O$212,0),0))</f>
        <v>0</v>
      </c>
      <c r="I185" s="224">
        <f t="array" ref="I185">SUM(IF('N1.2_Intervention_Listing'!$B$13:$B$212='N1.0_Intervention_Summary'!$C185,IF('N1.2_Intervention_Listing'!$F$13:$F$212='N1.0_Intervention_Summary'!$B185,'N1.2_Intervention_Listing'!P$13:P$212,0),0))</f>
        <v>0</v>
      </c>
      <c r="J185" s="224">
        <f t="array" ref="J185">SUM(IF('N1.2_Intervention_Listing'!$B$13:$B$212='N1.0_Intervention_Summary'!$C185,IF('N1.2_Intervention_Listing'!$F$13:$F$212='N1.0_Intervention_Summary'!$B185,'N1.2_Intervention_Listing'!Q$13:Q$212,0),0))</f>
        <v>0</v>
      </c>
      <c r="K185" s="224">
        <f t="array" ref="K185">SUM(IF('N1.2_Intervention_Listing'!$B$13:$B$212='N1.0_Intervention_Summary'!$C185,IF('N1.2_Intervention_Listing'!$F$13:$F$212='N1.0_Intervention_Summary'!$B185,'N1.2_Intervention_Listing'!R$13:R$212,0),0))</f>
        <v>0</v>
      </c>
      <c r="L185" s="224">
        <f t="array" ref="L185">SUM(IF('N1.2_Intervention_Listing'!$B$13:$B$212='N1.0_Intervention_Summary'!$C185,IF('N1.2_Intervention_Listing'!$F$13:$F$212='N1.0_Intervention_Summary'!$B185,'N1.2_Intervention_Listing'!S$13:S$212,0),0))</f>
        <v>0</v>
      </c>
      <c r="M185" s="228">
        <f t="shared" si="12"/>
        <v>0</v>
      </c>
      <c r="N185" s="228">
        <f t="shared" si="13"/>
        <v>0</v>
      </c>
    </row>
    <row r="186" spans="2:14">
      <c r="B186" s="224" t="str">
        <f>'N1.1_Intervention_Definitions'!$A$46</f>
        <v>Removal</v>
      </c>
      <c r="C186" s="224" t="str">
        <f t="shared" si="14"/>
        <v>No entry required</v>
      </c>
      <c r="D186" s="224" t="str">
        <f t="shared" si="14"/>
        <v>-</v>
      </c>
      <c r="E186" s="224">
        <f t="array" ref="E186">SUM(IF('N1.2_Intervention_Listing'!$B$13:$B$212='N1.0_Intervention_Summary'!$C186,IF('N1.2_Intervention_Listing'!$F$13:$F$212='N1.0_Intervention_Summary'!$B186,'N1.2_Intervention_Listing'!L$13:L$212,0),0))</f>
        <v>0</v>
      </c>
      <c r="F186" s="224">
        <f t="array" ref="F186">SUM(IF('N1.2_Intervention_Listing'!$B$13:$B$212='N1.0_Intervention_Summary'!$C186,IF('N1.2_Intervention_Listing'!$F$13:$F$212='N1.0_Intervention_Summary'!$B186,'N1.2_Intervention_Listing'!M$13:M$212,0),0))</f>
        <v>0</v>
      </c>
      <c r="G186" s="224">
        <f t="array" ref="G186">SUM(IF('N1.2_Intervention_Listing'!$B$13:$B$212='N1.0_Intervention_Summary'!$C186,IF('N1.2_Intervention_Listing'!$F$13:$F$212='N1.0_Intervention_Summary'!$B186,'N1.2_Intervention_Listing'!N$13:N$212,0),0))</f>
        <v>0</v>
      </c>
      <c r="H186" s="224">
        <f t="array" ref="H186">SUM(IF('N1.2_Intervention_Listing'!$B$13:$B$212='N1.0_Intervention_Summary'!$C186,IF('N1.2_Intervention_Listing'!$F$13:$F$212='N1.0_Intervention_Summary'!$B186,'N1.2_Intervention_Listing'!O$13:O$212,0),0))</f>
        <v>0</v>
      </c>
      <c r="I186" s="224">
        <f t="array" ref="I186">SUM(IF('N1.2_Intervention_Listing'!$B$13:$B$212='N1.0_Intervention_Summary'!$C186,IF('N1.2_Intervention_Listing'!$F$13:$F$212='N1.0_Intervention_Summary'!$B186,'N1.2_Intervention_Listing'!P$13:P$212,0),0))</f>
        <v>0</v>
      </c>
      <c r="J186" s="224">
        <f t="array" ref="J186">SUM(IF('N1.2_Intervention_Listing'!$B$13:$B$212='N1.0_Intervention_Summary'!$C186,IF('N1.2_Intervention_Listing'!$F$13:$F$212='N1.0_Intervention_Summary'!$B186,'N1.2_Intervention_Listing'!Q$13:Q$212,0),0))</f>
        <v>0</v>
      </c>
      <c r="K186" s="224">
        <f t="array" ref="K186">SUM(IF('N1.2_Intervention_Listing'!$B$13:$B$212='N1.0_Intervention_Summary'!$C186,IF('N1.2_Intervention_Listing'!$F$13:$F$212='N1.0_Intervention_Summary'!$B186,'N1.2_Intervention_Listing'!R$13:R$212,0),0))</f>
        <v>0</v>
      </c>
      <c r="L186" s="224">
        <f t="array" ref="L186">SUM(IF('N1.2_Intervention_Listing'!$B$13:$B$212='N1.0_Intervention_Summary'!$C186,IF('N1.2_Intervention_Listing'!$F$13:$F$212='N1.0_Intervention_Summary'!$B186,'N1.2_Intervention_Listing'!S$13:S$212,0),0))</f>
        <v>0</v>
      </c>
      <c r="M186" s="228">
        <f t="shared" si="12"/>
        <v>0</v>
      </c>
      <c r="N186" s="228">
        <f t="shared" si="13"/>
        <v>0</v>
      </c>
    </row>
    <row r="187" spans="2:14">
      <c r="B187" s="224" t="str">
        <f>'N1.1_Intervention_Definitions'!$A$46</f>
        <v>Removal</v>
      </c>
      <c r="C187" s="224" t="str">
        <f t="shared" si="14"/>
        <v>No entry required</v>
      </c>
      <c r="D187" s="224" t="str">
        <f t="shared" si="14"/>
        <v>-</v>
      </c>
      <c r="E187" s="224">
        <f t="array" ref="E187">SUM(IF('N1.2_Intervention_Listing'!$B$13:$B$212='N1.0_Intervention_Summary'!$C187,IF('N1.2_Intervention_Listing'!$F$13:$F$212='N1.0_Intervention_Summary'!$B187,'N1.2_Intervention_Listing'!L$13:L$212,0),0))</f>
        <v>0</v>
      </c>
      <c r="F187" s="224">
        <f t="array" ref="F187">SUM(IF('N1.2_Intervention_Listing'!$B$13:$B$212='N1.0_Intervention_Summary'!$C187,IF('N1.2_Intervention_Listing'!$F$13:$F$212='N1.0_Intervention_Summary'!$B187,'N1.2_Intervention_Listing'!M$13:M$212,0),0))</f>
        <v>0</v>
      </c>
      <c r="G187" s="224">
        <f t="array" ref="G187">SUM(IF('N1.2_Intervention_Listing'!$B$13:$B$212='N1.0_Intervention_Summary'!$C187,IF('N1.2_Intervention_Listing'!$F$13:$F$212='N1.0_Intervention_Summary'!$B187,'N1.2_Intervention_Listing'!N$13:N$212,0),0))</f>
        <v>0</v>
      </c>
      <c r="H187" s="224">
        <f t="array" ref="H187">SUM(IF('N1.2_Intervention_Listing'!$B$13:$B$212='N1.0_Intervention_Summary'!$C187,IF('N1.2_Intervention_Listing'!$F$13:$F$212='N1.0_Intervention_Summary'!$B187,'N1.2_Intervention_Listing'!O$13:O$212,0),0))</f>
        <v>0</v>
      </c>
      <c r="I187" s="224">
        <f t="array" ref="I187">SUM(IF('N1.2_Intervention_Listing'!$B$13:$B$212='N1.0_Intervention_Summary'!$C187,IF('N1.2_Intervention_Listing'!$F$13:$F$212='N1.0_Intervention_Summary'!$B187,'N1.2_Intervention_Listing'!P$13:P$212,0),0))</f>
        <v>0</v>
      </c>
      <c r="J187" s="224">
        <f t="array" ref="J187">SUM(IF('N1.2_Intervention_Listing'!$B$13:$B$212='N1.0_Intervention_Summary'!$C187,IF('N1.2_Intervention_Listing'!$F$13:$F$212='N1.0_Intervention_Summary'!$B187,'N1.2_Intervention_Listing'!Q$13:Q$212,0),0))</f>
        <v>0</v>
      </c>
      <c r="K187" s="224">
        <f t="array" ref="K187">SUM(IF('N1.2_Intervention_Listing'!$B$13:$B$212='N1.0_Intervention_Summary'!$C187,IF('N1.2_Intervention_Listing'!$F$13:$F$212='N1.0_Intervention_Summary'!$B187,'N1.2_Intervention_Listing'!R$13:R$212,0),0))</f>
        <v>0</v>
      </c>
      <c r="L187" s="224">
        <f t="array" ref="L187">SUM(IF('N1.2_Intervention_Listing'!$B$13:$B$212='N1.0_Intervention_Summary'!$C187,IF('N1.2_Intervention_Listing'!$F$13:$F$212='N1.0_Intervention_Summary'!$B187,'N1.2_Intervention_Listing'!S$13:S$212,0),0))</f>
        <v>0</v>
      </c>
      <c r="M187" s="228">
        <f t="shared" si="12"/>
        <v>0</v>
      </c>
      <c r="N187" s="228">
        <f t="shared" si="13"/>
        <v>0</v>
      </c>
    </row>
    <row r="188" spans="2:14">
      <c r="B188" s="224" t="str">
        <f>'N1.1_Intervention_Definitions'!$A$46</f>
        <v>Removal</v>
      </c>
      <c r="C188" s="224" t="str">
        <f t="shared" si="14"/>
        <v>No entry required</v>
      </c>
      <c r="D188" s="224" t="str">
        <f t="shared" si="14"/>
        <v>-</v>
      </c>
      <c r="E188" s="224">
        <f t="array" ref="E188">SUM(IF('N1.2_Intervention_Listing'!$B$13:$B$212='N1.0_Intervention_Summary'!$C188,IF('N1.2_Intervention_Listing'!$F$13:$F$212='N1.0_Intervention_Summary'!$B188,'N1.2_Intervention_Listing'!L$13:L$212,0),0))</f>
        <v>0</v>
      </c>
      <c r="F188" s="224">
        <f t="array" ref="F188">SUM(IF('N1.2_Intervention_Listing'!$B$13:$B$212='N1.0_Intervention_Summary'!$C188,IF('N1.2_Intervention_Listing'!$F$13:$F$212='N1.0_Intervention_Summary'!$B188,'N1.2_Intervention_Listing'!M$13:M$212,0),0))</f>
        <v>0</v>
      </c>
      <c r="G188" s="224">
        <f t="array" ref="G188">SUM(IF('N1.2_Intervention_Listing'!$B$13:$B$212='N1.0_Intervention_Summary'!$C188,IF('N1.2_Intervention_Listing'!$F$13:$F$212='N1.0_Intervention_Summary'!$B188,'N1.2_Intervention_Listing'!N$13:N$212,0),0))</f>
        <v>0</v>
      </c>
      <c r="H188" s="224">
        <f t="array" ref="H188">SUM(IF('N1.2_Intervention_Listing'!$B$13:$B$212='N1.0_Intervention_Summary'!$C188,IF('N1.2_Intervention_Listing'!$F$13:$F$212='N1.0_Intervention_Summary'!$B188,'N1.2_Intervention_Listing'!O$13:O$212,0),0))</f>
        <v>0</v>
      </c>
      <c r="I188" s="224">
        <f t="array" ref="I188">SUM(IF('N1.2_Intervention_Listing'!$B$13:$B$212='N1.0_Intervention_Summary'!$C188,IF('N1.2_Intervention_Listing'!$F$13:$F$212='N1.0_Intervention_Summary'!$B188,'N1.2_Intervention_Listing'!P$13:P$212,0),0))</f>
        <v>0</v>
      </c>
      <c r="J188" s="224">
        <f t="array" ref="J188">SUM(IF('N1.2_Intervention_Listing'!$B$13:$B$212='N1.0_Intervention_Summary'!$C188,IF('N1.2_Intervention_Listing'!$F$13:$F$212='N1.0_Intervention_Summary'!$B188,'N1.2_Intervention_Listing'!Q$13:Q$212,0),0))</f>
        <v>0</v>
      </c>
      <c r="K188" s="224">
        <f t="array" ref="K188">SUM(IF('N1.2_Intervention_Listing'!$B$13:$B$212='N1.0_Intervention_Summary'!$C188,IF('N1.2_Intervention_Listing'!$F$13:$F$212='N1.0_Intervention_Summary'!$B188,'N1.2_Intervention_Listing'!R$13:R$212,0),0))</f>
        <v>0</v>
      </c>
      <c r="L188" s="224">
        <f t="array" ref="L188">SUM(IF('N1.2_Intervention_Listing'!$B$13:$B$212='N1.0_Intervention_Summary'!$C188,IF('N1.2_Intervention_Listing'!$F$13:$F$212='N1.0_Intervention_Summary'!$B188,'N1.2_Intervention_Listing'!S$13:S$212,0),0))</f>
        <v>0</v>
      </c>
      <c r="M188" s="228">
        <f t="shared" si="12"/>
        <v>0</v>
      </c>
      <c r="N188" s="228">
        <f t="shared" si="13"/>
        <v>0</v>
      </c>
    </row>
    <row r="189" spans="2:14">
      <c r="B189" s="224" t="str">
        <f>'N1.1_Intervention_Definitions'!$A$46</f>
        <v>Removal</v>
      </c>
      <c r="C189" s="224" t="str">
        <f t="shared" si="14"/>
        <v>No entry required</v>
      </c>
      <c r="D189" s="224" t="str">
        <f t="shared" si="14"/>
        <v>-</v>
      </c>
      <c r="E189" s="224">
        <f t="array" ref="E189">SUM(IF('N1.2_Intervention_Listing'!$B$13:$B$212='N1.0_Intervention_Summary'!$C189,IF('N1.2_Intervention_Listing'!$F$13:$F$212='N1.0_Intervention_Summary'!$B189,'N1.2_Intervention_Listing'!L$13:L$212,0),0))</f>
        <v>0</v>
      </c>
      <c r="F189" s="224">
        <f t="array" ref="F189">SUM(IF('N1.2_Intervention_Listing'!$B$13:$B$212='N1.0_Intervention_Summary'!$C189,IF('N1.2_Intervention_Listing'!$F$13:$F$212='N1.0_Intervention_Summary'!$B189,'N1.2_Intervention_Listing'!M$13:M$212,0),0))</f>
        <v>0</v>
      </c>
      <c r="G189" s="224">
        <f t="array" ref="G189">SUM(IF('N1.2_Intervention_Listing'!$B$13:$B$212='N1.0_Intervention_Summary'!$C189,IF('N1.2_Intervention_Listing'!$F$13:$F$212='N1.0_Intervention_Summary'!$B189,'N1.2_Intervention_Listing'!N$13:N$212,0),0))</f>
        <v>0</v>
      </c>
      <c r="H189" s="224">
        <f t="array" ref="H189">SUM(IF('N1.2_Intervention_Listing'!$B$13:$B$212='N1.0_Intervention_Summary'!$C189,IF('N1.2_Intervention_Listing'!$F$13:$F$212='N1.0_Intervention_Summary'!$B189,'N1.2_Intervention_Listing'!O$13:O$212,0),0))</f>
        <v>0</v>
      </c>
      <c r="I189" s="224">
        <f t="array" ref="I189">SUM(IF('N1.2_Intervention_Listing'!$B$13:$B$212='N1.0_Intervention_Summary'!$C189,IF('N1.2_Intervention_Listing'!$F$13:$F$212='N1.0_Intervention_Summary'!$B189,'N1.2_Intervention_Listing'!P$13:P$212,0),0))</f>
        <v>0</v>
      </c>
      <c r="J189" s="224">
        <f t="array" ref="J189">SUM(IF('N1.2_Intervention_Listing'!$B$13:$B$212='N1.0_Intervention_Summary'!$C189,IF('N1.2_Intervention_Listing'!$F$13:$F$212='N1.0_Intervention_Summary'!$B189,'N1.2_Intervention_Listing'!Q$13:Q$212,0),0))</f>
        <v>0</v>
      </c>
      <c r="K189" s="224">
        <f t="array" ref="K189">SUM(IF('N1.2_Intervention_Listing'!$B$13:$B$212='N1.0_Intervention_Summary'!$C189,IF('N1.2_Intervention_Listing'!$F$13:$F$212='N1.0_Intervention_Summary'!$B189,'N1.2_Intervention_Listing'!R$13:R$212,0),0))</f>
        <v>0</v>
      </c>
      <c r="L189" s="224">
        <f t="array" ref="L189">SUM(IF('N1.2_Intervention_Listing'!$B$13:$B$212='N1.0_Intervention_Summary'!$C189,IF('N1.2_Intervention_Listing'!$F$13:$F$212='N1.0_Intervention_Summary'!$B189,'N1.2_Intervention_Listing'!S$13:S$212,0),0))</f>
        <v>0</v>
      </c>
      <c r="M189" s="228">
        <f t="shared" si="12"/>
        <v>0</v>
      </c>
      <c r="N189" s="228">
        <f t="shared" si="13"/>
        <v>0</v>
      </c>
    </row>
    <row r="190" spans="2:14">
      <c r="B190" s="224" t="str">
        <f>'N1.1_Intervention_Definitions'!$A$46</f>
        <v>Removal</v>
      </c>
      <c r="C190" s="224" t="str">
        <f t="shared" ref="C190:D209" si="15">C153</f>
        <v>No entry required</v>
      </c>
      <c r="D190" s="224" t="str">
        <f t="shared" si="15"/>
        <v>-</v>
      </c>
      <c r="E190" s="224">
        <f t="array" ref="E190">SUM(IF('N1.2_Intervention_Listing'!$B$13:$B$212='N1.0_Intervention_Summary'!$C190,IF('N1.2_Intervention_Listing'!$F$13:$F$212='N1.0_Intervention_Summary'!$B190,'N1.2_Intervention_Listing'!L$13:L$212,0),0))</f>
        <v>0</v>
      </c>
      <c r="F190" s="224">
        <f t="array" ref="F190">SUM(IF('N1.2_Intervention_Listing'!$B$13:$B$212='N1.0_Intervention_Summary'!$C190,IF('N1.2_Intervention_Listing'!$F$13:$F$212='N1.0_Intervention_Summary'!$B190,'N1.2_Intervention_Listing'!M$13:M$212,0),0))</f>
        <v>0</v>
      </c>
      <c r="G190" s="224">
        <f t="array" ref="G190">SUM(IF('N1.2_Intervention_Listing'!$B$13:$B$212='N1.0_Intervention_Summary'!$C190,IF('N1.2_Intervention_Listing'!$F$13:$F$212='N1.0_Intervention_Summary'!$B190,'N1.2_Intervention_Listing'!N$13:N$212,0),0))</f>
        <v>0</v>
      </c>
      <c r="H190" s="224">
        <f t="array" ref="H190">SUM(IF('N1.2_Intervention_Listing'!$B$13:$B$212='N1.0_Intervention_Summary'!$C190,IF('N1.2_Intervention_Listing'!$F$13:$F$212='N1.0_Intervention_Summary'!$B190,'N1.2_Intervention_Listing'!O$13:O$212,0),0))</f>
        <v>0</v>
      </c>
      <c r="I190" s="224">
        <f t="array" ref="I190">SUM(IF('N1.2_Intervention_Listing'!$B$13:$B$212='N1.0_Intervention_Summary'!$C190,IF('N1.2_Intervention_Listing'!$F$13:$F$212='N1.0_Intervention_Summary'!$B190,'N1.2_Intervention_Listing'!P$13:P$212,0),0))</f>
        <v>0</v>
      </c>
      <c r="J190" s="224">
        <f t="array" ref="J190">SUM(IF('N1.2_Intervention_Listing'!$B$13:$B$212='N1.0_Intervention_Summary'!$C190,IF('N1.2_Intervention_Listing'!$F$13:$F$212='N1.0_Intervention_Summary'!$B190,'N1.2_Intervention_Listing'!Q$13:Q$212,0),0))</f>
        <v>0</v>
      </c>
      <c r="K190" s="224">
        <f t="array" ref="K190">SUM(IF('N1.2_Intervention_Listing'!$B$13:$B$212='N1.0_Intervention_Summary'!$C190,IF('N1.2_Intervention_Listing'!$F$13:$F$212='N1.0_Intervention_Summary'!$B190,'N1.2_Intervention_Listing'!R$13:R$212,0),0))</f>
        <v>0</v>
      </c>
      <c r="L190" s="224">
        <f t="array" ref="L190">SUM(IF('N1.2_Intervention_Listing'!$B$13:$B$212='N1.0_Intervention_Summary'!$C190,IF('N1.2_Intervention_Listing'!$F$13:$F$212='N1.0_Intervention_Summary'!$B190,'N1.2_Intervention_Listing'!S$13:S$212,0),0))</f>
        <v>0</v>
      </c>
      <c r="M190" s="228">
        <f t="shared" si="12"/>
        <v>0</v>
      </c>
      <c r="N190" s="228">
        <f t="shared" si="13"/>
        <v>0</v>
      </c>
    </row>
    <row r="191" spans="2:14">
      <c r="B191" s="224" t="str">
        <f>'N1.1_Intervention_Definitions'!$A$46</f>
        <v>Removal</v>
      </c>
      <c r="C191" s="224" t="str">
        <f t="shared" si="15"/>
        <v>No entry required</v>
      </c>
      <c r="D191" s="224" t="str">
        <f t="shared" si="15"/>
        <v>-</v>
      </c>
      <c r="E191" s="224">
        <f t="array" ref="E191">SUM(IF('N1.2_Intervention_Listing'!$B$13:$B$212='N1.0_Intervention_Summary'!$C191,IF('N1.2_Intervention_Listing'!$F$13:$F$212='N1.0_Intervention_Summary'!$B191,'N1.2_Intervention_Listing'!L$13:L$212,0),0))</f>
        <v>0</v>
      </c>
      <c r="F191" s="224">
        <f t="array" ref="F191">SUM(IF('N1.2_Intervention_Listing'!$B$13:$B$212='N1.0_Intervention_Summary'!$C191,IF('N1.2_Intervention_Listing'!$F$13:$F$212='N1.0_Intervention_Summary'!$B191,'N1.2_Intervention_Listing'!M$13:M$212,0),0))</f>
        <v>0</v>
      </c>
      <c r="G191" s="224">
        <f t="array" ref="G191">SUM(IF('N1.2_Intervention_Listing'!$B$13:$B$212='N1.0_Intervention_Summary'!$C191,IF('N1.2_Intervention_Listing'!$F$13:$F$212='N1.0_Intervention_Summary'!$B191,'N1.2_Intervention_Listing'!N$13:N$212,0),0))</f>
        <v>0</v>
      </c>
      <c r="H191" s="224">
        <f t="array" ref="H191">SUM(IF('N1.2_Intervention_Listing'!$B$13:$B$212='N1.0_Intervention_Summary'!$C191,IF('N1.2_Intervention_Listing'!$F$13:$F$212='N1.0_Intervention_Summary'!$B191,'N1.2_Intervention_Listing'!O$13:O$212,0),0))</f>
        <v>0</v>
      </c>
      <c r="I191" s="224">
        <f t="array" ref="I191">SUM(IF('N1.2_Intervention_Listing'!$B$13:$B$212='N1.0_Intervention_Summary'!$C191,IF('N1.2_Intervention_Listing'!$F$13:$F$212='N1.0_Intervention_Summary'!$B191,'N1.2_Intervention_Listing'!P$13:P$212,0),0))</f>
        <v>0</v>
      </c>
      <c r="J191" s="224">
        <f t="array" ref="J191">SUM(IF('N1.2_Intervention_Listing'!$B$13:$B$212='N1.0_Intervention_Summary'!$C191,IF('N1.2_Intervention_Listing'!$F$13:$F$212='N1.0_Intervention_Summary'!$B191,'N1.2_Intervention_Listing'!Q$13:Q$212,0),0))</f>
        <v>0</v>
      </c>
      <c r="K191" s="224">
        <f t="array" ref="K191">SUM(IF('N1.2_Intervention_Listing'!$B$13:$B$212='N1.0_Intervention_Summary'!$C191,IF('N1.2_Intervention_Listing'!$F$13:$F$212='N1.0_Intervention_Summary'!$B191,'N1.2_Intervention_Listing'!R$13:R$212,0),0))</f>
        <v>0</v>
      </c>
      <c r="L191" s="224">
        <f t="array" ref="L191">SUM(IF('N1.2_Intervention_Listing'!$B$13:$B$212='N1.0_Intervention_Summary'!$C191,IF('N1.2_Intervention_Listing'!$F$13:$F$212='N1.0_Intervention_Summary'!$B191,'N1.2_Intervention_Listing'!S$13:S$212,0),0))</f>
        <v>0</v>
      </c>
      <c r="M191" s="228">
        <f t="shared" si="12"/>
        <v>0</v>
      </c>
      <c r="N191" s="228">
        <f t="shared" si="13"/>
        <v>0</v>
      </c>
    </row>
    <row r="192" spans="2:14">
      <c r="B192" s="224" t="str">
        <f>'N1.1_Intervention_Definitions'!$A$46</f>
        <v>Removal</v>
      </c>
      <c r="C192" s="224" t="str">
        <f t="shared" si="15"/>
        <v>No entry required</v>
      </c>
      <c r="D192" s="224" t="str">
        <f t="shared" si="15"/>
        <v>-</v>
      </c>
      <c r="E192" s="224">
        <f t="array" ref="E192">SUM(IF('N1.2_Intervention_Listing'!$B$13:$B$212='N1.0_Intervention_Summary'!$C192,IF('N1.2_Intervention_Listing'!$F$13:$F$212='N1.0_Intervention_Summary'!$B192,'N1.2_Intervention_Listing'!L$13:L$212,0),0))</f>
        <v>0</v>
      </c>
      <c r="F192" s="224">
        <f t="array" ref="F192">SUM(IF('N1.2_Intervention_Listing'!$B$13:$B$212='N1.0_Intervention_Summary'!$C192,IF('N1.2_Intervention_Listing'!$F$13:$F$212='N1.0_Intervention_Summary'!$B192,'N1.2_Intervention_Listing'!M$13:M$212,0),0))</f>
        <v>0</v>
      </c>
      <c r="G192" s="224">
        <f t="array" ref="G192">SUM(IF('N1.2_Intervention_Listing'!$B$13:$B$212='N1.0_Intervention_Summary'!$C192,IF('N1.2_Intervention_Listing'!$F$13:$F$212='N1.0_Intervention_Summary'!$B192,'N1.2_Intervention_Listing'!N$13:N$212,0),0))</f>
        <v>0</v>
      </c>
      <c r="H192" s="224">
        <f t="array" ref="H192">SUM(IF('N1.2_Intervention_Listing'!$B$13:$B$212='N1.0_Intervention_Summary'!$C192,IF('N1.2_Intervention_Listing'!$F$13:$F$212='N1.0_Intervention_Summary'!$B192,'N1.2_Intervention_Listing'!O$13:O$212,0),0))</f>
        <v>0</v>
      </c>
      <c r="I192" s="224">
        <f t="array" ref="I192">SUM(IF('N1.2_Intervention_Listing'!$B$13:$B$212='N1.0_Intervention_Summary'!$C192,IF('N1.2_Intervention_Listing'!$F$13:$F$212='N1.0_Intervention_Summary'!$B192,'N1.2_Intervention_Listing'!P$13:P$212,0),0))</f>
        <v>0</v>
      </c>
      <c r="J192" s="224">
        <f t="array" ref="J192">SUM(IF('N1.2_Intervention_Listing'!$B$13:$B$212='N1.0_Intervention_Summary'!$C192,IF('N1.2_Intervention_Listing'!$F$13:$F$212='N1.0_Intervention_Summary'!$B192,'N1.2_Intervention_Listing'!Q$13:Q$212,0),0))</f>
        <v>0</v>
      </c>
      <c r="K192" s="224">
        <f t="array" ref="K192">SUM(IF('N1.2_Intervention_Listing'!$B$13:$B$212='N1.0_Intervention_Summary'!$C192,IF('N1.2_Intervention_Listing'!$F$13:$F$212='N1.0_Intervention_Summary'!$B192,'N1.2_Intervention_Listing'!R$13:R$212,0),0))</f>
        <v>0</v>
      </c>
      <c r="L192" s="224">
        <f t="array" ref="L192">SUM(IF('N1.2_Intervention_Listing'!$B$13:$B$212='N1.0_Intervention_Summary'!$C192,IF('N1.2_Intervention_Listing'!$F$13:$F$212='N1.0_Intervention_Summary'!$B192,'N1.2_Intervention_Listing'!S$13:S$212,0),0))</f>
        <v>0</v>
      </c>
      <c r="M192" s="228">
        <f t="shared" si="12"/>
        <v>0</v>
      </c>
      <c r="N192" s="228">
        <f t="shared" si="13"/>
        <v>0</v>
      </c>
    </row>
    <row r="193" spans="2:14">
      <c r="B193" s="224" t="str">
        <f>'N1.1_Intervention_Definitions'!$A$46</f>
        <v>Removal</v>
      </c>
      <c r="C193" s="224" t="str">
        <f t="shared" si="15"/>
        <v>No entry required</v>
      </c>
      <c r="D193" s="224" t="str">
        <f t="shared" si="15"/>
        <v>-</v>
      </c>
      <c r="E193" s="224">
        <f t="array" ref="E193">SUM(IF('N1.2_Intervention_Listing'!$B$13:$B$212='N1.0_Intervention_Summary'!$C193,IF('N1.2_Intervention_Listing'!$F$13:$F$212='N1.0_Intervention_Summary'!$B193,'N1.2_Intervention_Listing'!L$13:L$212,0),0))</f>
        <v>0</v>
      </c>
      <c r="F193" s="224">
        <f t="array" ref="F193">SUM(IF('N1.2_Intervention_Listing'!$B$13:$B$212='N1.0_Intervention_Summary'!$C193,IF('N1.2_Intervention_Listing'!$F$13:$F$212='N1.0_Intervention_Summary'!$B193,'N1.2_Intervention_Listing'!M$13:M$212,0),0))</f>
        <v>0</v>
      </c>
      <c r="G193" s="224">
        <f t="array" ref="G193">SUM(IF('N1.2_Intervention_Listing'!$B$13:$B$212='N1.0_Intervention_Summary'!$C193,IF('N1.2_Intervention_Listing'!$F$13:$F$212='N1.0_Intervention_Summary'!$B193,'N1.2_Intervention_Listing'!N$13:N$212,0),0))</f>
        <v>0</v>
      </c>
      <c r="H193" s="224">
        <f t="array" ref="H193">SUM(IF('N1.2_Intervention_Listing'!$B$13:$B$212='N1.0_Intervention_Summary'!$C193,IF('N1.2_Intervention_Listing'!$F$13:$F$212='N1.0_Intervention_Summary'!$B193,'N1.2_Intervention_Listing'!O$13:O$212,0),0))</f>
        <v>0</v>
      </c>
      <c r="I193" s="224">
        <f t="array" ref="I193">SUM(IF('N1.2_Intervention_Listing'!$B$13:$B$212='N1.0_Intervention_Summary'!$C193,IF('N1.2_Intervention_Listing'!$F$13:$F$212='N1.0_Intervention_Summary'!$B193,'N1.2_Intervention_Listing'!P$13:P$212,0),0))</f>
        <v>0</v>
      </c>
      <c r="J193" s="224">
        <f t="array" ref="J193">SUM(IF('N1.2_Intervention_Listing'!$B$13:$B$212='N1.0_Intervention_Summary'!$C193,IF('N1.2_Intervention_Listing'!$F$13:$F$212='N1.0_Intervention_Summary'!$B193,'N1.2_Intervention_Listing'!Q$13:Q$212,0),0))</f>
        <v>0</v>
      </c>
      <c r="K193" s="224">
        <f t="array" ref="K193">SUM(IF('N1.2_Intervention_Listing'!$B$13:$B$212='N1.0_Intervention_Summary'!$C193,IF('N1.2_Intervention_Listing'!$F$13:$F$212='N1.0_Intervention_Summary'!$B193,'N1.2_Intervention_Listing'!R$13:R$212,0),0))</f>
        <v>0</v>
      </c>
      <c r="L193" s="224">
        <f t="array" ref="L193">SUM(IF('N1.2_Intervention_Listing'!$B$13:$B$212='N1.0_Intervention_Summary'!$C193,IF('N1.2_Intervention_Listing'!$F$13:$F$212='N1.0_Intervention_Summary'!$B193,'N1.2_Intervention_Listing'!S$13:S$212,0),0))</f>
        <v>0</v>
      </c>
      <c r="M193" s="228">
        <f t="shared" si="12"/>
        <v>0</v>
      </c>
      <c r="N193" s="228">
        <f t="shared" si="13"/>
        <v>0</v>
      </c>
    </row>
    <row r="194" spans="2:14">
      <c r="B194" s="224" t="str">
        <f>'N1.1_Intervention_Definitions'!$A$46</f>
        <v>Removal</v>
      </c>
      <c r="C194" s="224" t="str">
        <f t="shared" si="15"/>
        <v>No entry required</v>
      </c>
      <c r="D194" s="224" t="str">
        <f t="shared" si="15"/>
        <v>-</v>
      </c>
      <c r="E194" s="224">
        <f t="array" ref="E194">SUM(IF('N1.2_Intervention_Listing'!$B$13:$B$212='N1.0_Intervention_Summary'!$C194,IF('N1.2_Intervention_Listing'!$F$13:$F$212='N1.0_Intervention_Summary'!$B194,'N1.2_Intervention_Listing'!L$13:L$212,0),0))</f>
        <v>0</v>
      </c>
      <c r="F194" s="224">
        <f t="array" ref="F194">SUM(IF('N1.2_Intervention_Listing'!$B$13:$B$212='N1.0_Intervention_Summary'!$C194,IF('N1.2_Intervention_Listing'!$F$13:$F$212='N1.0_Intervention_Summary'!$B194,'N1.2_Intervention_Listing'!M$13:M$212,0),0))</f>
        <v>0</v>
      </c>
      <c r="G194" s="224">
        <f t="array" ref="G194">SUM(IF('N1.2_Intervention_Listing'!$B$13:$B$212='N1.0_Intervention_Summary'!$C194,IF('N1.2_Intervention_Listing'!$F$13:$F$212='N1.0_Intervention_Summary'!$B194,'N1.2_Intervention_Listing'!N$13:N$212,0),0))</f>
        <v>0</v>
      </c>
      <c r="H194" s="224">
        <f t="array" ref="H194">SUM(IF('N1.2_Intervention_Listing'!$B$13:$B$212='N1.0_Intervention_Summary'!$C194,IF('N1.2_Intervention_Listing'!$F$13:$F$212='N1.0_Intervention_Summary'!$B194,'N1.2_Intervention_Listing'!O$13:O$212,0),0))</f>
        <v>0</v>
      </c>
      <c r="I194" s="224">
        <f t="array" ref="I194">SUM(IF('N1.2_Intervention_Listing'!$B$13:$B$212='N1.0_Intervention_Summary'!$C194,IF('N1.2_Intervention_Listing'!$F$13:$F$212='N1.0_Intervention_Summary'!$B194,'N1.2_Intervention_Listing'!P$13:P$212,0),0))</f>
        <v>0</v>
      </c>
      <c r="J194" s="224">
        <f t="array" ref="J194">SUM(IF('N1.2_Intervention_Listing'!$B$13:$B$212='N1.0_Intervention_Summary'!$C194,IF('N1.2_Intervention_Listing'!$F$13:$F$212='N1.0_Intervention_Summary'!$B194,'N1.2_Intervention_Listing'!Q$13:Q$212,0),0))</f>
        <v>0</v>
      </c>
      <c r="K194" s="224">
        <f t="array" ref="K194">SUM(IF('N1.2_Intervention_Listing'!$B$13:$B$212='N1.0_Intervention_Summary'!$C194,IF('N1.2_Intervention_Listing'!$F$13:$F$212='N1.0_Intervention_Summary'!$B194,'N1.2_Intervention_Listing'!R$13:R$212,0),0))</f>
        <v>0</v>
      </c>
      <c r="L194" s="224">
        <f t="array" ref="L194">SUM(IF('N1.2_Intervention_Listing'!$B$13:$B$212='N1.0_Intervention_Summary'!$C194,IF('N1.2_Intervention_Listing'!$F$13:$F$212='N1.0_Intervention_Summary'!$B194,'N1.2_Intervention_Listing'!S$13:S$212,0),0))</f>
        <v>0</v>
      </c>
      <c r="M194" s="228">
        <f t="shared" si="12"/>
        <v>0</v>
      </c>
      <c r="N194" s="228">
        <f t="shared" si="13"/>
        <v>0</v>
      </c>
    </row>
    <row r="195" spans="2:14">
      <c r="B195" s="224" t="str">
        <f>'N1.1_Intervention_Definitions'!$A$46</f>
        <v>Removal</v>
      </c>
      <c r="C195" s="224" t="str">
        <f t="shared" si="15"/>
        <v>No entry required</v>
      </c>
      <c r="D195" s="224" t="str">
        <f t="shared" si="15"/>
        <v>-</v>
      </c>
      <c r="E195" s="224">
        <f t="array" ref="E195">SUM(IF('N1.2_Intervention_Listing'!$B$13:$B$212='N1.0_Intervention_Summary'!$C195,IF('N1.2_Intervention_Listing'!$F$13:$F$212='N1.0_Intervention_Summary'!$B195,'N1.2_Intervention_Listing'!L$13:L$212,0),0))</f>
        <v>0</v>
      </c>
      <c r="F195" s="224">
        <f t="array" ref="F195">SUM(IF('N1.2_Intervention_Listing'!$B$13:$B$212='N1.0_Intervention_Summary'!$C195,IF('N1.2_Intervention_Listing'!$F$13:$F$212='N1.0_Intervention_Summary'!$B195,'N1.2_Intervention_Listing'!M$13:M$212,0),0))</f>
        <v>0</v>
      </c>
      <c r="G195" s="224">
        <f t="array" ref="G195">SUM(IF('N1.2_Intervention_Listing'!$B$13:$B$212='N1.0_Intervention_Summary'!$C195,IF('N1.2_Intervention_Listing'!$F$13:$F$212='N1.0_Intervention_Summary'!$B195,'N1.2_Intervention_Listing'!N$13:N$212,0),0))</f>
        <v>0</v>
      </c>
      <c r="H195" s="224">
        <f t="array" ref="H195">SUM(IF('N1.2_Intervention_Listing'!$B$13:$B$212='N1.0_Intervention_Summary'!$C195,IF('N1.2_Intervention_Listing'!$F$13:$F$212='N1.0_Intervention_Summary'!$B195,'N1.2_Intervention_Listing'!O$13:O$212,0),0))</f>
        <v>0</v>
      </c>
      <c r="I195" s="224">
        <f t="array" ref="I195">SUM(IF('N1.2_Intervention_Listing'!$B$13:$B$212='N1.0_Intervention_Summary'!$C195,IF('N1.2_Intervention_Listing'!$F$13:$F$212='N1.0_Intervention_Summary'!$B195,'N1.2_Intervention_Listing'!P$13:P$212,0),0))</f>
        <v>0</v>
      </c>
      <c r="J195" s="224">
        <f t="array" ref="J195">SUM(IF('N1.2_Intervention_Listing'!$B$13:$B$212='N1.0_Intervention_Summary'!$C195,IF('N1.2_Intervention_Listing'!$F$13:$F$212='N1.0_Intervention_Summary'!$B195,'N1.2_Intervention_Listing'!Q$13:Q$212,0),0))</f>
        <v>0</v>
      </c>
      <c r="K195" s="224">
        <f t="array" ref="K195">SUM(IF('N1.2_Intervention_Listing'!$B$13:$B$212='N1.0_Intervention_Summary'!$C195,IF('N1.2_Intervention_Listing'!$F$13:$F$212='N1.0_Intervention_Summary'!$B195,'N1.2_Intervention_Listing'!R$13:R$212,0),0))</f>
        <v>0</v>
      </c>
      <c r="L195" s="224">
        <f t="array" ref="L195">SUM(IF('N1.2_Intervention_Listing'!$B$13:$B$212='N1.0_Intervention_Summary'!$C195,IF('N1.2_Intervention_Listing'!$F$13:$F$212='N1.0_Intervention_Summary'!$B195,'N1.2_Intervention_Listing'!S$13:S$212,0),0))</f>
        <v>0</v>
      </c>
      <c r="M195" s="228">
        <f t="shared" si="12"/>
        <v>0</v>
      </c>
      <c r="N195" s="228">
        <f t="shared" si="13"/>
        <v>0</v>
      </c>
    </row>
    <row r="196" spans="2:14">
      <c r="B196" s="224" t="str">
        <f>'N1.1_Intervention_Definitions'!$A$46</f>
        <v>Removal</v>
      </c>
      <c r="C196" s="224" t="str">
        <f t="shared" si="15"/>
        <v>No entry required</v>
      </c>
      <c r="D196" s="224" t="str">
        <f t="shared" si="15"/>
        <v>-</v>
      </c>
      <c r="E196" s="224">
        <f t="array" ref="E196">SUM(IF('N1.2_Intervention_Listing'!$B$13:$B$212='N1.0_Intervention_Summary'!$C196,IF('N1.2_Intervention_Listing'!$F$13:$F$212='N1.0_Intervention_Summary'!$B196,'N1.2_Intervention_Listing'!L$13:L$212,0),0))</f>
        <v>0</v>
      </c>
      <c r="F196" s="224">
        <f t="array" ref="F196">SUM(IF('N1.2_Intervention_Listing'!$B$13:$B$212='N1.0_Intervention_Summary'!$C196,IF('N1.2_Intervention_Listing'!$F$13:$F$212='N1.0_Intervention_Summary'!$B196,'N1.2_Intervention_Listing'!M$13:M$212,0),0))</f>
        <v>0</v>
      </c>
      <c r="G196" s="224">
        <f t="array" ref="G196">SUM(IF('N1.2_Intervention_Listing'!$B$13:$B$212='N1.0_Intervention_Summary'!$C196,IF('N1.2_Intervention_Listing'!$F$13:$F$212='N1.0_Intervention_Summary'!$B196,'N1.2_Intervention_Listing'!N$13:N$212,0),0))</f>
        <v>0</v>
      </c>
      <c r="H196" s="224">
        <f t="array" ref="H196">SUM(IF('N1.2_Intervention_Listing'!$B$13:$B$212='N1.0_Intervention_Summary'!$C196,IF('N1.2_Intervention_Listing'!$F$13:$F$212='N1.0_Intervention_Summary'!$B196,'N1.2_Intervention_Listing'!O$13:O$212,0),0))</f>
        <v>0</v>
      </c>
      <c r="I196" s="224">
        <f t="array" ref="I196">SUM(IF('N1.2_Intervention_Listing'!$B$13:$B$212='N1.0_Intervention_Summary'!$C196,IF('N1.2_Intervention_Listing'!$F$13:$F$212='N1.0_Intervention_Summary'!$B196,'N1.2_Intervention_Listing'!P$13:P$212,0),0))</f>
        <v>0</v>
      </c>
      <c r="J196" s="224">
        <f t="array" ref="J196">SUM(IF('N1.2_Intervention_Listing'!$B$13:$B$212='N1.0_Intervention_Summary'!$C196,IF('N1.2_Intervention_Listing'!$F$13:$F$212='N1.0_Intervention_Summary'!$B196,'N1.2_Intervention_Listing'!Q$13:Q$212,0),0))</f>
        <v>0</v>
      </c>
      <c r="K196" s="224">
        <f t="array" ref="K196">SUM(IF('N1.2_Intervention_Listing'!$B$13:$B$212='N1.0_Intervention_Summary'!$C196,IF('N1.2_Intervention_Listing'!$F$13:$F$212='N1.0_Intervention_Summary'!$B196,'N1.2_Intervention_Listing'!R$13:R$212,0),0))</f>
        <v>0</v>
      </c>
      <c r="L196" s="224">
        <f t="array" ref="L196">SUM(IF('N1.2_Intervention_Listing'!$B$13:$B$212='N1.0_Intervention_Summary'!$C196,IF('N1.2_Intervention_Listing'!$F$13:$F$212='N1.0_Intervention_Summary'!$B196,'N1.2_Intervention_Listing'!S$13:S$212,0),0))</f>
        <v>0</v>
      </c>
      <c r="M196" s="228">
        <f t="shared" si="12"/>
        <v>0</v>
      </c>
      <c r="N196" s="228">
        <f t="shared" si="13"/>
        <v>0</v>
      </c>
    </row>
    <row r="197" spans="2:14">
      <c r="B197" s="224" t="str">
        <f>'N1.1_Intervention_Definitions'!$A$46</f>
        <v>Removal</v>
      </c>
      <c r="C197" s="224" t="str">
        <f t="shared" si="15"/>
        <v>No entry required</v>
      </c>
      <c r="D197" s="224" t="str">
        <f t="shared" si="15"/>
        <v>-</v>
      </c>
      <c r="E197" s="224">
        <f t="array" ref="E197">SUM(IF('N1.2_Intervention_Listing'!$B$13:$B$212='N1.0_Intervention_Summary'!$C197,IF('N1.2_Intervention_Listing'!$F$13:$F$212='N1.0_Intervention_Summary'!$B197,'N1.2_Intervention_Listing'!L$13:L$212,0),0))</f>
        <v>0</v>
      </c>
      <c r="F197" s="224">
        <f t="array" ref="F197">SUM(IF('N1.2_Intervention_Listing'!$B$13:$B$212='N1.0_Intervention_Summary'!$C197,IF('N1.2_Intervention_Listing'!$F$13:$F$212='N1.0_Intervention_Summary'!$B197,'N1.2_Intervention_Listing'!M$13:M$212,0),0))</f>
        <v>0</v>
      </c>
      <c r="G197" s="224">
        <f t="array" ref="G197">SUM(IF('N1.2_Intervention_Listing'!$B$13:$B$212='N1.0_Intervention_Summary'!$C197,IF('N1.2_Intervention_Listing'!$F$13:$F$212='N1.0_Intervention_Summary'!$B197,'N1.2_Intervention_Listing'!N$13:N$212,0),0))</f>
        <v>0</v>
      </c>
      <c r="H197" s="224">
        <f t="array" ref="H197">SUM(IF('N1.2_Intervention_Listing'!$B$13:$B$212='N1.0_Intervention_Summary'!$C197,IF('N1.2_Intervention_Listing'!$F$13:$F$212='N1.0_Intervention_Summary'!$B197,'N1.2_Intervention_Listing'!O$13:O$212,0),0))</f>
        <v>0</v>
      </c>
      <c r="I197" s="224">
        <f t="array" ref="I197">SUM(IF('N1.2_Intervention_Listing'!$B$13:$B$212='N1.0_Intervention_Summary'!$C197,IF('N1.2_Intervention_Listing'!$F$13:$F$212='N1.0_Intervention_Summary'!$B197,'N1.2_Intervention_Listing'!P$13:P$212,0),0))</f>
        <v>0</v>
      </c>
      <c r="J197" s="224">
        <f t="array" ref="J197">SUM(IF('N1.2_Intervention_Listing'!$B$13:$B$212='N1.0_Intervention_Summary'!$C197,IF('N1.2_Intervention_Listing'!$F$13:$F$212='N1.0_Intervention_Summary'!$B197,'N1.2_Intervention_Listing'!Q$13:Q$212,0),0))</f>
        <v>0</v>
      </c>
      <c r="K197" s="224">
        <f t="array" ref="K197">SUM(IF('N1.2_Intervention_Listing'!$B$13:$B$212='N1.0_Intervention_Summary'!$C197,IF('N1.2_Intervention_Listing'!$F$13:$F$212='N1.0_Intervention_Summary'!$B197,'N1.2_Intervention_Listing'!R$13:R$212,0),0))</f>
        <v>0</v>
      </c>
      <c r="L197" s="224">
        <f t="array" ref="L197">SUM(IF('N1.2_Intervention_Listing'!$B$13:$B$212='N1.0_Intervention_Summary'!$C197,IF('N1.2_Intervention_Listing'!$F$13:$F$212='N1.0_Intervention_Summary'!$B197,'N1.2_Intervention_Listing'!S$13:S$212,0),0))</f>
        <v>0</v>
      </c>
      <c r="M197" s="228">
        <f t="shared" si="12"/>
        <v>0</v>
      </c>
      <c r="N197" s="228">
        <f t="shared" si="13"/>
        <v>0</v>
      </c>
    </row>
    <row r="198" spans="2:14">
      <c r="B198" s="224" t="str">
        <f>'N1.1_Intervention_Definitions'!$A$54</f>
        <v>Addition</v>
      </c>
      <c r="C198" s="224" t="str">
        <f t="shared" si="15"/>
        <v>132kV Circuit Breaker</v>
      </c>
      <c r="D198" s="224" t="str">
        <f t="shared" si="15"/>
        <v>#</v>
      </c>
      <c r="E198" s="224">
        <f t="array" ref="E198">SUM(IF('N1.2_Intervention_Listing'!$B$13:$B$212='N1.0_Intervention_Summary'!$C198,IF('N1.2_Intervention_Listing'!$F$13:$F$212='N1.0_Intervention_Summary'!$B198,'N1.2_Intervention_Listing'!L$13:L$212,0),0))</f>
        <v>0</v>
      </c>
      <c r="F198" s="224">
        <f t="array" ref="F198">SUM(IF('N1.2_Intervention_Listing'!$B$13:$B$212='N1.0_Intervention_Summary'!$C198,IF('N1.2_Intervention_Listing'!$F$13:$F$212='N1.0_Intervention_Summary'!$B198,'N1.2_Intervention_Listing'!M$13:M$212,0),0))</f>
        <v>3</v>
      </c>
      <c r="G198" s="224">
        <f t="array" ref="G198">SUM(IF('N1.2_Intervention_Listing'!$B$13:$B$212='N1.0_Intervention_Summary'!$C198,IF('N1.2_Intervention_Listing'!$F$13:$F$212='N1.0_Intervention_Summary'!$B198,'N1.2_Intervention_Listing'!N$13:N$212,0),0))</f>
        <v>0</v>
      </c>
      <c r="H198" s="224">
        <f t="array" ref="H198">SUM(IF('N1.2_Intervention_Listing'!$B$13:$B$212='N1.0_Intervention_Summary'!$C198,IF('N1.2_Intervention_Listing'!$F$13:$F$212='N1.0_Intervention_Summary'!$B198,'N1.2_Intervention_Listing'!O$13:O$212,0),0))</f>
        <v>0</v>
      </c>
      <c r="I198" s="224">
        <f t="array" ref="I198">SUM(IF('N1.2_Intervention_Listing'!$B$13:$B$212='N1.0_Intervention_Summary'!$C198,IF('N1.2_Intervention_Listing'!$F$13:$F$212='N1.0_Intervention_Summary'!$B198,'N1.2_Intervention_Listing'!P$13:P$212,0),0))</f>
        <v>0</v>
      </c>
      <c r="J198" s="224">
        <f t="array" ref="J198">SUM(IF('N1.2_Intervention_Listing'!$B$13:$B$212='N1.0_Intervention_Summary'!$C198,IF('N1.2_Intervention_Listing'!$F$13:$F$212='N1.0_Intervention_Summary'!$B198,'N1.2_Intervention_Listing'!Q$13:Q$212,0),0))</f>
        <v>0</v>
      </c>
      <c r="K198" s="224">
        <f t="array" ref="K198">SUM(IF('N1.2_Intervention_Listing'!$B$13:$B$212='N1.0_Intervention_Summary'!$C198,IF('N1.2_Intervention_Listing'!$F$13:$F$212='N1.0_Intervention_Summary'!$B198,'N1.2_Intervention_Listing'!R$13:R$212,0),0))</f>
        <v>0</v>
      </c>
      <c r="L198" s="224">
        <f t="array" ref="L198">SUM(IF('N1.2_Intervention_Listing'!$B$13:$B$212='N1.0_Intervention_Summary'!$C198,IF('N1.2_Intervention_Listing'!$F$13:$F$212='N1.0_Intervention_Summary'!$B198,'N1.2_Intervention_Listing'!S$13:S$212,0),0))</f>
        <v>0</v>
      </c>
      <c r="M198" s="228">
        <f t="shared" si="12"/>
        <v>3</v>
      </c>
      <c r="N198" s="228">
        <f t="shared" si="13"/>
        <v>0</v>
      </c>
    </row>
    <row r="199" spans="2:14">
      <c r="B199" s="224" t="str">
        <f>'N1.1_Intervention_Definitions'!$A$54</f>
        <v>Addition</v>
      </c>
      <c r="C199" s="224" t="str">
        <f t="shared" si="15"/>
        <v>132kV Transformer</v>
      </c>
      <c r="D199" s="224" t="str">
        <f t="shared" si="15"/>
        <v>#</v>
      </c>
      <c r="E199" s="224">
        <f t="array" ref="E199">SUM(IF('N1.2_Intervention_Listing'!$B$13:$B$212='N1.0_Intervention_Summary'!$C199,IF('N1.2_Intervention_Listing'!$F$13:$F$212='N1.0_Intervention_Summary'!$B199,'N1.2_Intervention_Listing'!L$13:L$212,0),0))</f>
        <v>0</v>
      </c>
      <c r="F199" s="224">
        <f t="array" ref="F199">SUM(IF('N1.2_Intervention_Listing'!$B$13:$B$212='N1.0_Intervention_Summary'!$C199,IF('N1.2_Intervention_Listing'!$F$13:$F$212='N1.0_Intervention_Summary'!$B199,'N1.2_Intervention_Listing'!M$13:M$212,0),0))</f>
        <v>5</v>
      </c>
      <c r="G199" s="224">
        <f t="array" ref="G199">SUM(IF('N1.2_Intervention_Listing'!$B$13:$B$212='N1.0_Intervention_Summary'!$C199,IF('N1.2_Intervention_Listing'!$F$13:$F$212='N1.0_Intervention_Summary'!$B199,'N1.2_Intervention_Listing'!N$13:N$212,0),0))</f>
        <v>2</v>
      </c>
      <c r="H199" s="224">
        <f t="array" ref="H199">SUM(IF('N1.2_Intervention_Listing'!$B$13:$B$212='N1.0_Intervention_Summary'!$C199,IF('N1.2_Intervention_Listing'!$F$13:$F$212='N1.0_Intervention_Summary'!$B199,'N1.2_Intervention_Listing'!O$13:O$212,0),0))</f>
        <v>0</v>
      </c>
      <c r="I199" s="224">
        <f t="array" ref="I199">SUM(IF('N1.2_Intervention_Listing'!$B$13:$B$212='N1.0_Intervention_Summary'!$C199,IF('N1.2_Intervention_Listing'!$F$13:$F$212='N1.0_Intervention_Summary'!$B199,'N1.2_Intervention_Listing'!P$13:P$212,0),0))</f>
        <v>0</v>
      </c>
      <c r="J199" s="224">
        <f t="array" ref="J199">SUM(IF('N1.2_Intervention_Listing'!$B$13:$B$212='N1.0_Intervention_Summary'!$C199,IF('N1.2_Intervention_Listing'!$F$13:$F$212='N1.0_Intervention_Summary'!$B199,'N1.2_Intervention_Listing'!Q$13:Q$212,0),0))</f>
        <v>0</v>
      </c>
      <c r="K199" s="224">
        <f t="array" ref="K199">SUM(IF('N1.2_Intervention_Listing'!$B$13:$B$212='N1.0_Intervention_Summary'!$C199,IF('N1.2_Intervention_Listing'!$F$13:$F$212='N1.0_Intervention_Summary'!$B199,'N1.2_Intervention_Listing'!R$13:R$212,0),0))</f>
        <v>0</v>
      </c>
      <c r="L199" s="224">
        <f t="array" ref="L199">SUM(IF('N1.2_Intervention_Listing'!$B$13:$B$212='N1.0_Intervention_Summary'!$C199,IF('N1.2_Intervention_Listing'!$F$13:$F$212='N1.0_Intervention_Summary'!$B199,'N1.2_Intervention_Listing'!S$13:S$212,0),0))</f>
        <v>0</v>
      </c>
      <c r="M199" s="228">
        <f t="shared" si="12"/>
        <v>7</v>
      </c>
      <c r="N199" s="228">
        <f t="shared" si="13"/>
        <v>0</v>
      </c>
    </row>
    <row r="200" spans="2:14">
      <c r="B200" s="224" t="str">
        <f>'N1.1_Intervention_Definitions'!$A$54</f>
        <v>Addition</v>
      </c>
      <c r="C200" s="224" t="str">
        <f t="shared" si="15"/>
        <v>132kV Reactor</v>
      </c>
      <c r="D200" s="224" t="str">
        <f t="shared" si="15"/>
        <v>#</v>
      </c>
      <c r="E200" s="224">
        <f t="array" ref="E200">SUM(IF('N1.2_Intervention_Listing'!$B$13:$B$212='N1.0_Intervention_Summary'!$C200,IF('N1.2_Intervention_Listing'!$F$13:$F$212='N1.0_Intervention_Summary'!$B200,'N1.2_Intervention_Listing'!L$13:L$212,0),0))</f>
        <v>0</v>
      </c>
      <c r="F200" s="224">
        <f t="array" ref="F200">SUM(IF('N1.2_Intervention_Listing'!$B$13:$B$212='N1.0_Intervention_Summary'!$C200,IF('N1.2_Intervention_Listing'!$F$13:$F$212='N1.0_Intervention_Summary'!$B200,'N1.2_Intervention_Listing'!M$13:M$212,0),0))</f>
        <v>0</v>
      </c>
      <c r="G200" s="224">
        <f t="array" ref="G200">SUM(IF('N1.2_Intervention_Listing'!$B$13:$B$212='N1.0_Intervention_Summary'!$C200,IF('N1.2_Intervention_Listing'!$F$13:$F$212='N1.0_Intervention_Summary'!$B200,'N1.2_Intervention_Listing'!N$13:N$212,0),0))</f>
        <v>0</v>
      </c>
      <c r="H200" s="224">
        <f t="array" ref="H200">SUM(IF('N1.2_Intervention_Listing'!$B$13:$B$212='N1.0_Intervention_Summary'!$C200,IF('N1.2_Intervention_Listing'!$F$13:$F$212='N1.0_Intervention_Summary'!$B200,'N1.2_Intervention_Listing'!O$13:O$212,0),0))</f>
        <v>0</v>
      </c>
      <c r="I200" s="224">
        <f t="array" ref="I200">SUM(IF('N1.2_Intervention_Listing'!$B$13:$B$212='N1.0_Intervention_Summary'!$C200,IF('N1.2_Intervention_Listing'!$F$13:$F$212='N1.0_Intervention_Summary'!$B200,'N1.2_Intervention_Listing'!P$13:P$212,0),0))</f>
        <v>0</v>
      </c>
      <c r="J200" s="224">
        <f t="array" ref="J200">SUM(IF('N1.2_Intervention_Listing'!$B$13:$B$212='N1.0_Intervention_Summary'!$C200,IF('N1.2_Intervention_Listing'!$F$13:$F$212='N1.0_Intervention_Summary'!$B200,'N1.2_Intervention_Listing'!Q$13:Q$212,0),0))</f>
        <v>0</v>
      </c>
      <c r="K200" s="224">
        <f t="array" ref="K200">SUM(IF('N1.2_Intervention_Listing'!$B$13:$B$212='N1.0_Intervention_Summary'!$C200,IF('N1.2_Intervention_Listing'!$F$13:$F$212='N1.0_Intervention_Summary'!$B200,'N1.2_Intervention_Listing'!R$13:R$212,0),0))</f>
        <v>0</v>
      </c>
      <c r="L200" s="224">
        <f t="array" ref="L200">SUM(IF('N1.2_Intervention_Listing'!$B$13:$B$212='N1.0_Intervention_Summary'!$C200,IF('N1.2_Intervention_Listing'!$F$13:$F$212='N1.0_Intervention_Summary'!$B200,'N1.2_Intervention_Listing'!S$13:S$212,0),0))</f>
        <v>0</v>
      </c>
      <c r="M200" s="228">
        <f t="shared" si="12"/>
        <v>0</v>
      </c>
      <c r="N200" s="228">
        <f t="shared" si="13"/>
        <v>0</v>
      </c>
    </row>
    <row r="201" spans="2:14">
      <c r="B201" s="224" t="str">
        <f>'N1.1_Intervention_Definitions'!$A$54</f>
        <v>Addition</v>
      </c>
      <c r="C201" s="224" t="str">
        <f t="shared" si="15"/>
        <v>132kV Underground Cable</v>
      </c>
      <c r="D201" s="224" t="str">
        <f t="shared" si="15"/>
        <v>km</v>
      </c>
      <c r="E201" s="224">
        <f t="array" ref="E201">SUM(IF('N1.2_Intervention_Listing'!$B$13:$B$212='N1.0_Intervention_Summary'!$C201,IF('N1.2_Intervention_Listing'!$F$13:$F$212='N1.0_Intervention_Summary'!$B201,'N1.2_Intervention_Listing'!L$13:L$212,0),0))</f>
        <v>0</v>
      </c>
      <c r="F201" s="224">
        <f t="array" ref="F201">SUM(IF('N1.2_Intervention_Listing'!$B$13:$B$212='N1.0_Intervention_Summary'!$C201,IF('N1.2_Intervention_Listing'!$F$13:$F$212='N1.0_Intervention_Summary'!$B201,'N1.2_Intervention_Listing'!M$13:M$212,0),0))</f>
        <v>36.159999999999997</v>
      </c>
      <c r="G201" s="224">
        <f t="array" ref="G201">SUM(IF('N1.2_Intervention_Listing'!$B$13:$B$212='N1.0_Intervention_Summary'!$C201,IF('N1.2_Intervention_Listing'!$F$13:$F$212='N1.0_Intervention_Summary'!$B201,'N1.2_Intervention_Listing'!N$13:N$212,0),0))</f>
        <v>0</v>
      </c>
      <c r="H201" s="224">
        <f t="array" ref="H201">SUM(IF('N1.2_Intervention_Listing'!$B$13:$B$212='N1.0_Intervention_Summary'!$C201,IF('N1.2_Intervention_Listing'!$F$13:$F$212='N1.0_Intervention_Summary'!$B201,'N1.2_Intervention_Listing'!O$13:O$212,0),0))</f>
        <v>0</v>
      </c>
      <c r="I201" s="224">
        <f t="array" ref="I201">SUM(IF('N1.2_Intervention_Listing'!$B$13:$B$212='N1.0_Intervention_Summary'!$C201,IF('N1.2_Intervention_Listing'!$F$13:$F$212='N1.0_Intervention_Summary'!$B201,'N1.2_Intervention_Listing'!P$13:P$212,0),0))</f>
        <v>0</v>
      </c>
      <c r="J201" s="224">
        <f t="array" ref="J201">SUM(IF('N1.2_Intervention_Listing'!$B$13:$B$212='N1.0_Intervention_Summary'!$C201,IF('N1.2_Intervention_Listing'!$F$13:$F$212='N1.0_Intervention_Summary'!$B201,'N1.2_Intervention_Listing'!Q$13:Q$212,0),0))</f>
        <v>7.8</v>
      </c>
      <c r="K201" s="224">
        <f t="array" ref="K201">SUM(IF('N1.2_Intervention_Listing'!$B$13:$B$212='N1.0_Intervention_Summary'!$C201,IF('N1.2_Intervention_Listing'!$F$13:$F$212='N1.0_Intervention_Summary'!$B201,'N1.2_Intervention_Listing'!R$13:R$212,0),0))</f>
        <v>0</v>
      </c>
      <c r="L201" s="224">
        <f t="array" ref="L201">SUM(IF('N1.2_Intervention_Listing'!$B$13:$B$212='N1.0_Intervention_Summary'!$C201,IF('N1.2_Intervention_Listing'!$F$13:$F$212='N1.0_Intervention_Summary'!$B201,'N1.2_Intervention_Listing'!S$13:S$212,0),0))</f>
        <v>0</v>
      </c>
      <c r="M201" s="228">
        <f t="shared" si="12"/>
        <v>36.159999999999997</v>
      </c>
      <c r="N201" s="228">
        <f t="shared" si="13"/>
        <v>7.8</v>
      </c>
    </row>
    <row r="202" spans="2:14">
      <c r="B202" s="224" t="str">
        <f>'N1.1_Intervention_Definitions'!$A$54</f>
        <v>Addition</v>
      </c>
      <c r="C202" s="224" t="str">
        <f t="shared" si="15"/>
        <v>132kV OHL Conductor</v>
      </c>
      <c r="D202" s="224" t="str">
        <f t="shared" si="15"/>
        <v>km</v>
      </c>
      <c r="E202" s="224">
        <f t="array" ref="E202">SUM(IF('N1.2_Intervention_Listing'!$B$13:$B$212='N1.0_Intervention_Summary'!$C202,IF('N1.2_Intervention_Listing'!$F$13:$F$212='N1.0_Intervention_Summary'!$B202,'N1.2_Intervention_Listing'!L$13:L$212,0),0))</f>
        <v>0</v>
      </c>
      <c r="F202" s="224">
        <f t="array" ref="F202">SUM(IF('N1.2_Intervention_Listing'!$B$13:$B$212='N1.0_Intervention_Summary'!$C202,IF('N1.2_Intervention_Listing'!$F$13:$F$212='N1.0_Intervention_Summary'!$B202,'N1.2_Intervention_Listing'!M$13:M$212,0),0))</f>
        <v>0</v>
      </c>
      <c r="G202" s="224">
        <f t="array" ref="G202">SUM(IF('N1.2_Intervention_Listing'!$B$13:$B$212='N1.0_Intervention_Summary'!$C202,IF('N1.2_Intervention_Listing'!$F$13:$F$212='N1.0_Intervention_Summary'!$B202,'N1.2_Intervention_Listing'!N$13:N$212,0),0))</f>
        <v>0</v>
      </c>
      <c r="H202" s="224">
        <f t="array" ref="H202">SUM(IF('N1.2_Intervention_Listing'!$B$13:$B$212='N1.0_Intervention_Summary'!$C202,IF('N1.2_Intervention_Listing'!$F$13:$F$212='N1.0_Intervention_Summary'!$B202,'N1.2_Intervention_Listing'!O$13:O$212,0),0))</f>
        <v>0</v>
      </c>
      <c r="I202" s="224">
        <f t="array" ref="I202">SUM(IF('N1.2_Intervention_Listing'!$B$13:$B$212='N1.0_Intervention_Summary'!$C202,IF('N1.2_Intervention_Listing'!$F$13:$F$212='N1.0_Intervention_Summary'!$B202,'N1.2_Intervention_Listing'!P$13:P$212,0),0))</f>
        <v>0</v>
      </c>
      <c r="J202" s="224">
        <f t="array" ref="J202">SUM(IF('N1.2_Intervention_Listing'!$B$13:$B$212='N1.0_Intervention_Summary'!$C202,IF('N1.2_Intervention_Listing'!$F$13:$F$212='N1.0_Intervention_Summary'!$B202,'N1.2_Intervention_Listing'!Q$13:Q$212,0),0))</f>
        <v>0</v>
      </c>
      <c r="K202" s="224">
        <f t="array" ref="K202">SUM(IF('N1.2_Intervention_Listing'!$B$13:$B$212='N1.0_Intervention_Summary'!$C202,IF('N1.2_Intervention_Listing'!$F$13:$F$212='N1.0_Intervention_Summary'!$B202,'N1.2_Intervention_Listing'!R$13:R$212,0),0))</f>
        <v>0</v>
      </c>
      <c r="L202" s="224">
        <f t="array" ref="L202">SUM(IF('N1.2_Intervention_Listing'!$B$13:$B$212='N1.0_Intervention_Summary'!$C202,IF('N1.2_Intervention_Listing'!$F$13:$F$212='N1.0_Intervention_Summary'!$B202,'N1.2_Intervention_Listing'!S$13:S$212,0),0))</f>
        <v>0</v>
      </c>
      <c r="M202" s="228">
        <f t="shared" si="12"/>
        <v>0</v>
      </c>
      <c r="N202" s="228">
        <f t="shared" si="13"/>
        <v>0</v>
      </c>
    </row>
    <row r="203" spans="2:14">
      <c r="B203" s="224" t="str">
        <f>'N1.1_Intervention_Definitions'!$A$54</f>
        <v>Addition</v>
      </c>
      <c r="C203" s="224" t="str">
        <f t="shared" si="15"/>
        <v>132kV OHL Fittings</v>
      </c>
      <c r="D203" s="224" t="str">
        <f t="shared" si="15"/>
        <v>#</v>
      </c>
      <c r="E203" s="224">
        <f t="array" ref="E203">SUM(IF('N1.2_Intervention_Listing'!$B$13:$B$212='N1.0_Intervention_Summary'!$C203,IF('N1.2_Intervention_Listing'!$F$13:$F$212='N1.0_Intervention_Summary'!$B203,'N1.2_Intervention_Listing'!L$13:L$212,0),0))</f>
        <v>0</v>
      </c>
      <c r="F203" s="224">
        <f t="array" ref="F203">SUM(IF('N1.2_Intervention_Listing'!$B$13:$B$212='N1.0_Intervention_Summary'!$C203,IF('N1.2_Intervention_Listing'!$F$13:$F$212='N1.0_Intervention_Summary'!$B203,'N1.2_Intervention_Listing'!M$13:M$212,0),0))</f>
        <v>0</v>
      </c>
      <c r="G203" s="224">
        <f t="array" ref="G203">SUM(IF('N1.2_Intervention_Listing'!$B$13:$B$212='N1.0_Intervention_Summary'!$C203,IF('N1.2_Intervention_Listing'!$F$13:$F$212='N1.0_Intervention_Summary'!$B203,'N1.2_Intervention_Listing'!N$13:N$212,0),0))</f>
        <v>0</v>
      </c>
      <c r="H203" s="224">
        <f t="array" ref="H203">SUM(IF('N1.2_Intervention_Listing'!$B$13:$B$212='N1.0_Intervention_Summary'!$C203,IF('N1.2_Intervention_Listing'!$F$13:$F$212='N1.0_Intervention_Summary'!$B203,'N1.2_Intervention_Listing'!O$13:O$212,0),0))</f>
        <v>0</v>
      </c>
      <c r="I203" s="224">
        <f t="array" ref="I203">SUM(IF('N1.2_Intervention_Listing'!$B$13:$B$212='N1.0_Intervention_Summary'!$C203,IF('N1.2_Intervention_Listing'!$F$13:$F$212='N1.0_Intervention_Summary'!$B203,'N1.2_Intervention_Listing'!P$13:P$212,0),0))</f>
        <v>0</v>
      </c>
      <c r="J203" s="224">
        <f t="array" ref="J203">SUM(IF('N1.2_Intervention_Listing'!$B$13:$B$212='N1.0_Intervention_Summary'!$C203,IF('N1.2_Intervention_Listing'!$F$13:$F$212='N1.0_Intervention_Summary'!$B203,'N1.2_Intervention_Listing'!Q$13:Q$212,0),0))</f>
        <v>0</v>
      </c>
      <c r="K203" s="224">
        <f t="array" ref="K203">SUM(IF('N1.2_Intervention_Listing'!$B$13:$B$212='N1.0_Intervention_Summary'!$C203,IF('N1.2_Intervention_Listing'!$F$13:$F$212='N1.0_Intervention_Summary'!$B203,'N1.2_Intervention_Listing'!R$13:R$212,0),0))</f>
        <v>0</v>
      </c>
      <c r="L203" s="224">
        <f t="array" ref="L203">SUM(IF('N1.2_Intervention_Listing'!$B$13:$B$212='N1.0_Intervention_Summary'!$C203,IF('N1.2_Intervention_Listing'!$F$13:$F$212='N1.0_Intervention_Summary'!$B203,'N1.2_Intervention_Listing'!S$13:S$212,0),0))</f>
        <v>0</v>
      </c>
      <c r="M203" s="228">
        <f t="shared" ref="M203:M250" si="16">SUM(E203:G203)</f>
        <v>0</v>
      </c>
      <c r="N203" s="228">
        <f t="shared" ref="N203:N250" si="17">SUM(H203:L203)</f>
        <v>0</v>
      </c>
    </row>
    <row r="204" spans="2:14">
      <c r="B204" s="224" t="str">
        <f>'N1.1_Intervention_Definitions'!$A$54</f>
        <v>Addition</v>
      </c>
      <c r="C204" s="224" t="str">
        <f t="shared" si="15"/>
        <v>132kV OHL Tower</v>
      </c>
      <c r="D204" s="224" t="str">
        <f t="shared" si="15"/>
        <v>#</v>
      </c>
      <c r="E204" s="224">
        <f t="array" ref="E204">SUM(IF('N1.2_Intervention_Listing'!$B$13:$B$212='N1.0_Intervention_Summary'!$C204,IF('N1.2_Intervention_Listing'!$F$13:$F$212='N1.0_Intervention_Summary'!$B204,'N1.2_Intervention_Listing'!L$13:L$212,0),0))</f>
        <v>0</v>
      </c>
      <c r="F204" s="224">
        <f t="array" ref="F204">SUM(IF('N1.2_Intervention_Listing'!$B$13:$B$212='N1.0_Intervention_Summary'!$C204,IF('N1.2_Intervention_Listing'!$F$13:$F$212='N1.0_Intervention_Summary'!$B204,'N1.2_Intervention_Listing'!M$13:M$212,0),0))</f>
        <v>0</v>
      </c>
      <c r="G204" s="224">
        <f t="array" ref="G204">SUM(IF('N1.2_Intervention_Listing'!$B$13:$B$212='N1.0_Intervention_Summary'!$C204,IF('N1.2_Intervention_Listing'!$F$13:$F$212='N1.0_Intervention_Summary'!$B204,'N1.2_Intervention_Listing'!N$13:N$212,0),0))</f>
        <v>0</v>
      </c>
      <c r="H204" s="224">
        <f t="array" ref="H204">SUM(IF('N1.2_Intervention_Listing'!$B$13:$B$212='N1.0_Intervention_Summary'!$C204,IF('N1.2_Intervention_Listing'!$F$13:$F$212='N1.0_Intervention_Summary'!$B204,'N1.2_Intervention_Listing'!O$13:O$212,0),0))</f>
        <v>0</v>
      </c>
      <c r="I204" s="224">
        <f t="array" ref="I204">SUM(IF('N1.2_Intervention_Listing'!$B$13:$B$212='N1.0_Intervention_Summary'!$C204,IF('N1.2_Intervention_Listing'!$F$13:$F$212='N1.0_Intervention_Summary'!$B204,'N1.2_Intervention_Listing'!P$13:P$212,0),0))</f>
        <v>0</v>
      </c>
      <c r="J204" s="224">
        <f t="array" ref="J204">SUM(IF('N1.2_Intervention_Listing'!$B$13:$B$212='N1.0_Intervention_Summary'!$C204,IF('N1.2_Intervention_Listing'!$F$13:$F$212='N1.0_Intervention_Summary'!$B204,'N1.2_Intervention_Listing'!Q$13:Q$212,0),0))</f>
        <v>0</v>
      </c>
      <c r="K204" s="224">
        <f t="array" ref="K204">SUM(IF('N1.2_Intervention_Listing'!$B$13:$B$212='N1.0_Intervention_Summary'!$C204,IF('N1.2_Intervention_Listing'!$F$13:$F$212='N1.0_Intervention_Summary'!$B204,'N1.2_Intervention_Listing'!R$13:R$212,0),0))</f>
        <v>0</v>
      </c>
      <c r="L204" s="224">
        <f t="array" ref="L204">SUM(IF('N1.2_Intervention_Listing'!$B$13:$B$212='N1.0_Intervention_Summary'!$C204,IF('N1.2_Intervention_Listing'!$F$13:$F$212='N1.0_Intervention_Summary'!$B204,'N1.2_Intervention_Listing'!S$13:S$212,0),0))</f>
        <v>0</v>
      </c>
      <c r="M204" s="228">
        <f t="shared" si="16"/>
        <v>0</v>
      </c>
      <c r="N204" s="228">
        <f t="shared" si="17"/>
        <v>0</v>
      </c>
    </row>
    <row r="205" spans="2:14">
      <c r="B205" s="224" t="str">
        <f>'N1.1_Intervention_Definitions'!$A$54</f>
        <v>Addition</v>
      </c>
      <c r="C205" s="224" t="str">
        <f t="shared" si="15"/>
        <v>275kV Circuit Breaker</v>
      </c>
      <c r="D205" s="224" t="str">
        <f t="shared" si="15"/>
        <v>#</v>
      </c>
      <c r="E205" s="224">
        <f t="array" ref="E205">SUM(IF('N1.2_Intervention_Listing'!$B$13:$B$212='N1.0_Intervention_Summary'!$C205,IF('N1.2_Intervention_Listing'!$F$13:$F$212='N1.0_Intervention_Summary'!$B205,'N1.2_Intervention_Listing'!L$13:L$212,0),0))</f>
        <v>0</v>
      </c>
      <c r="F205" s="224">
        <f t="array" ref="F205">SUM(IF('N1.2_Intervention_Listing'!$B$13:$B$212='N1.0_Intervention_Summary'!$C205,IF('N1.2_Intervention_Listing'!$F$13:$F$212='N1.0_Intervention_Summary'!$B205,'N1.2_Intervention_Listing'!M$13:M$212,0),0))</f>
        <v>0</v>
      </c>
      <c r="G205" s="224">
        <f t="array" ref="G205">SUM(IF('N1.2_Intervention_Listing'!$B$13:$B$212='N1.0_Intervention_Summary'!$C205,IF('N1.2_Intervention_Listing'!$F$13:$F$212='N1.0_Intervention_Summary'!$B205,'N1.2_Intervention_Listing'!N$13:N$212,0),0))</f>
        <v>0</v>
      </c>
      <c r="H205" s="224">
        <f t="array" ref="H205">SUM(IF('N1.2_Intervention_Listing'!$B$13:$B$212='N1.0_Intervention_Summary'!$C205,IF('N1.2_Intervention_Listing'!$F$13:$F$212='N1.0_Intervention_Summary'!$B205,'N1.2_Intervention_Listing'!O$13:O$212,0),0))</f>
        <v>0</v>
      </c>
      <c r="I205" s="224">
        <f t="array" ref="I205">SUM(IF('N1.2_Intervention_Listing'!$B$13:$B$212='N1.0_Intervention_Summary'!$C205,IF('N1.2_Intervention_Listing'!$F$13:$F$212='N1.0_Intervention_Summary'!$B205,'N1.2_Intervention_Listing'!P$13:P$212,0),0))</f>
        <v>0</v>
      </c>
      <c r="J205" s="224">
        <f t="array" ref="J205">SUM(IF('N1.2_Intervention_Listing'!$B$13:$B$212='N1.0_Intervention_Summary'!$C205,IF('N1.2_Intervention_Listing'!$F$13:$F$212='N1.0_Intervention_Summary'!$B205,'N1.2_Intervention_Listing'!Q$13:Q$212,0),0))</f>
        <v>0</v>
      </c>
      <c r="K205" s="224">
        <f t="array" ref="K205">SUM(IF('N1.2_Intervention_Listing'!$B$13:$B$212='N1.0_Intervention_Summary'!$C205,IF('N1.2_Intervention_Listing'!$F$13:$F$212='N1.0_Intervention_Summary'!$B205,'N1.2_Intervention_Listing'!R$13:R$212,0),0))</f>
        <v>0</v>
      </c>
      <c r="L205" s="224">
        <f t="array" ref="L205">SUM(IF('N1.2_Intervention_Listing'!$B$13:$B$212='N1.0_Intervention_Summary'!$C205,IF('N1.2_Intervention_Listing'!$F$13:$F$212='N1.0_Intervention_Summary'!$B205,'N1.2_Intervention_Listing'!S$13:S$212,0),0))</f>
        <v>0</v>
      </c>
      <c r="M205" s="228">
        <f t="shared" si="16"/>
        <v>0</v>
      </c>
      <c r="N205" s="228">
        <f t="shared" si="17"/>
        <v>0</v>
      </c>
    </row>
    <row r="206" spans="2:14">
      <c r="B206" s="224" t="str">
        <f>'N1.1_Intervention_Definitions'!$A$54</f>
        <v>Addition</v>
      </c>
      <c r="C206" s="224" t="str">
        <f t="shared" si="15"/>
        <v>275kV Transformer</v>
      </c>
      <c r="D206" s="224" t="str">
        <f t="shared" si="15"/>
        <v>#</v>
      </c>
      <c r="E206" s="224">
        <f t="array" ref="E206">SUM(IF('N1.2_Intervention_Listing'!$B$13:$B$212='N1.0_Intervention_Summary'!$C206,IF('N1.2_Intervention_Listing'!$F$13:$F$212='N1.0_Intervention_Summary'!$B206,'N1.2_Intervention_Listing'!L$13:L$212,0),0))</f>
        <v>0</v>
      </c>
      <c r="F206" s="224">
        <f t="array" ref="F206">SUM(IF('N1.2_Intervention_Listing'!$B$13:$B$212='N1.0_Intervention_Summary'!$C206,IF('N1.2_Intervention_Listing'!$F$13:$F$212='N1.0_Intervention_Summary'!$B206,'N1.2_Intervention_Listing'!M$13:M$212,0),0))</f>
        <v>1</v>
      </c>
      <c r="G206" s="224">
        <f t="array" ref="G206">SUM(IF('N1.2_Intervention_Listing'!$B$13:$B$212='N1.0_Intervention_Summary'!$C206,IF('N1.2_Intervention_Listing'!$F$13:$F$212='N1.0_Intervention_Summary'!$B206,'N1.2_Intervention_Listing'!N$13:N$212,0),0))</f>
        <v>0</v>
      </c>
      <c r="H206" s="224">
        <f t="array" ref="H206">SUM(IF('N1.2_Intervention_Listing'!$B$13:$B$212='N1.0_Intervention_Summary'!$C206,IF('N1.2_Intervention_Listing'!$F$13:$F$212='N1.0_Intervention_Summary'!$B206,'N1.2_Intervention_Listing'!O$13:O$212,0),0))</f>
        <v>0</v>
      </c>
      <c r="I206" s="224">
        <f t="array" ref="I206">SUM(IF('N1.2_Intervention_Listing'!$B$13:$B$212='N1.0_Intervention_Summary'!$C206,IF('N1.2_Intervention_Listing'!$F$13:$F$212='N1.0_Intervention_Summary'!$B206,'N1.2_Intervention_Listing'!P$13:P$212,0),0))</f>
        <v>0</v>
      </c>
      <c r="J206" s="224">
        <f t="array" ref="J206">SUM(IF('N1.2_Intervention_Listing'!$B$13:$B$212='N1.0_Intervention_Summary'!$C206,IF('N1.2_Intervention_Listing'!$F$13:$F$212='N1.0_Intervention_Summary'!$B206,'N1.2_Intervention_Listing'!Q$13:Q$212,0),0))</f>
        <v>0</v>
      </c>
      <c r="K206" s="224">
        <f t="array" ref="K206">SUM(IF('N1.2_Intervention_Listing'!$B$13:$B$212='N1.0_Intervention_Summary'!$C206,IF('N1.2_Intervention_Listing'!$F$13:$F$212='N1.0_Intervention_Summary'!$B206,'N1.2_Intervention_Listing'!R$13:R$212,0),0))</f>
        <v>0</v>
      </c>
      <c r="L206" s="224">
        <f t="array" ref="L206">SUM(IF('N1.2_Intervention_Listing'!$B$13:$B$212='N1.0_Intervention_Summary'!$C206,IF('N1.2_Intervention_Listing'!$F$13:$F$212='N1.0_Intervention_Summary'!$B206,'N1.2_Intervention_Listing'!S$13:S$212,0),0))</f>
        <v>0</v>
      </c>
      <c r="M206" s="228">
        <f t="shared" si="16"/>
        <v>1</v>
      </c>
      <c r="N206" s="228">
        <f t="shared" si="17"/>
        <v>0</v>
      </c>
    </row>
    <row r="207" spans="2:14">
      <c r="B207" s="224" t="str">
        <f>'N1.1_Intervention_Definitions'!$A$54</f>
        <v>Addition</v>
      </c>
      <c r="C207" s="224" t="str">
        <f t="shared" si="15"/>
        <v>275kV Reactor</v>
      </c>
      <c r="D207" s="224" t="str">
        <f t="shared" si="15"/>
        <v>#</v>
      </c>
      <c r="E207" s="224">
        <f t="array" ref="E207">SUM(IF('N1.2_Intervention_Listing'!$B$13:$B$212='N1.0_Intervention_Summary'!$C207,IF('N1.2_Intervention_Listing'!$F$13:$F$212='N1.0_Intervention_Summary'!$B207,'N1.2_Intervention_Listing'!L$13:L$212,0),0))</f>
        <v>0</v>
      </c>
      <c r="F207" s="224">
        <f t="array" ref="F207">SUM(IF('N1.2_Intervention_Listing'!$B$13:$B$212='N1.0_Intervention_Summary'!$C207,IF('N1.2_Intervention_Listing'!$F$13:$F$212='N1.0_Intervention_Summary'!$B207,'N1.2_Intervention_Listing'!M$13:M$212,0),0))</f>
        <v>1</v>
      </c>
      <c r="G207" s="224">
        <f t="array" ref="G207">SUM(IF('N1.2_Intervention_Listing'!$B$13:$B$212='N1.0_Intervention_Summary'!$C207,IF('N1.2_Intervention_Listing'!$F$13:$F$212='N1.0_Intervention_Summary'!$B207,'N1.2_Intervention_Listing'!N$13:N$212,0),0))</f>
        <v>2</v>
      </c>
      <c r="H207" s="224">
        <f t="array" ref="H207">SUM(IF('N1.2_Intervention_Listing'!$B$13:$B$212='N1.0_Intervention_Summary'!$C207,IF('N1.2_Intervention_Listing'!$F$13:$F$212='N1.0_Intervention_Summary'!$B207,'N1.2_Intervention_Listing'!O$13:O$212,0),0))</f>
        <v>0</v>
      </c>
      <c r="I207" s="224">
        <f t="array" ref="I207">SUM(IF('N1.2_Intervention_Listing'!$B$13:$B$212='N1.0_Intervention_Summary'!$C207,IF('N1.2_Intervention_Listing'!$F$13:$F$212='N1.0_Intervention_Summary'!$B207,'N1.2_Intervention_Listing'!P$13:P$212,0),0))</f>
        <v>0</v>
      </c>
      <c r="J207" s="224">
        <f t="array" ref="J207">SUM(IF('N1.2_Intervention_Listing'!$B$13:$B$212='N1.0_Intervention_Summary'!$C207,IF('N1.2_Intervention_Listing'!$F$13:$F$212='N1.0_Intervention_Summary'!$B207,'N1.2_Intervention_Listing'!Q$13:Q$212,0),0))</f>
        <v>0</v>
      </c>
      <c r="K207" s="224">
        <f t="array" ref="K207">SUM(IF('N1.2_Intervention_Listing'!$B$13:$B$212='N1.0_Intervention_Summary'!$C207,IF('N1.2_Intervention_Listing'!$F$13:$F$212='N1.0_Intervention_Summary'!$B207,'N1.2_Intervention_Listing'!R$13:R$212,0),0))</f>
        <v>0</v>
      </c>
      <c r="L207" s="224">
        <f t="array" ref="L207">SUM(IF('N1.2_Intervention_Listing'!$B$13:$B$212='N1.0_Intervention_Summary'!$C207,IF('N1.2_Intervention_Listing'!$F$13:$F$212='N1.0_Intervention_Summary'!$B207,'N1.2_Intervention_Listing'!S$13:S$212,0),0))</f>
        <v>0</v>
      </c>
      <c r="M207" s="228">
        <f t="shared" si="16"/>
        <v>3</v>
      </c>
      <c r="N207" s="228">
        <f t="shared" si="17"/>
        <v>0</v>
      </c>
    </row>
    <row r="208" spans="2:14">
      <c r="B208" s="224" t="str">
        <f>'N1.1_Intervention_Definitions'!$A$54</f>
        <v>Addition</v>
      </c>
      <c r="C208" s="224" t="str">
        <f t="shared" si="15"/>
        <v>275kV Underground Cable</v>
      </c>
      <c r="D208" s="224" t="str">
        <f t="shared" si="15"/>
        <v>km</v>
      </c>
      <c r="E208" s="224">
        <f t="array" ref="E208">SUM(IF('N1.2_Intervention_Listing'!$B$13:$B$212='N1.0_Intervention_Summary'!$C208,IF('N1.2_Intervention_Listing'!$F$13:$F$212='N1.0_Intervention_Summary'!$B208,'N1.2_Intervention_Listing'!L$13:L$212,0),0))</f>
        <v>0</v>
      </c>
      <c r="F208" s="224">
        <f t="array" ref="F208">SUM(IF('N1.2_Intervention_Listing'!$B$13:$B$212='N1.0_Intervention_Summary'!$C208,IF('N1.2_Intervention_Listing'!$F$13:$F$212='N1.0_Intervention_Summary'!$B208,'N1.2_Intervention_Listing'!M$13:M$212,0),0))</f>
        <v>0</v>
      </c>
      <c r="G208" s="224">
        <f t="array" ref="G208">SUM(IF('N1.2_Intervention_Listing'!$B$13:$B$212='N1.0_Intervention_Summary'!$C208,IF('N1.2_Intervention_Listing'!$F$13:$F$212='N1.0_Intervention_Summary'!$B208,'N1.2_Intervention_Listing'!N$13:N$212,0),0))</f>
        <v>0</v>
      </c>
      <c r="H208" s="224">
        <f t="array" ref="H208">SUM(IF('N1.2_Intervention_Listing'!$B$13:$B$212='N1.0_Intervention_Summary'!$C208,IF('N1.2_Intervention_Listing'!$F$13:$F$212='N1.0_Intervention_Summary'!$B208,'N1.2_Intervention_Listing'!O$13:O$212,0),0))</f>
        <v>0</v>
      </c>
      <c r="I208" s="224">
        <f t="array" ref="I208">SUM(IF('N1.2_Intervention_Listing'!$B$13:$B$212='N1.0_Intervention_Summary'!$C208,IF('N1.2_Intervention_Listing'!$F$13:$F$212='N1.0_Intervention_Summary'!$B208,'N1.2_Intervention_Listing'!P$13:P$212,0),0))</f>
        <v>0</v>
      </c>
      <c r="J208" s="224">
        <f t="array" ref="J208">SUM(IF('N1.2_Intervention_Listing'!$B$13:$B$212='N1.0_Intervention_Summary'!$C208,IF('N1.2_Intervention_Listing'!$F$13:$F$212='N1.0_Intervention_Summary'!$B208,'N1.2_Intervention_Listing'!Q$13:Q$212,0),0))</f>
        <v>0</v>
      </c>
      <c r="K208" s="224">
        <f t="array" ref="K208">SUM(IF('N1.2_Intervention_Listing'!$B$13:$B$212='N1.0_Intervention_Summary'!$C208,IF('N1.2_Intervention_Listing'!$F$13:$F$212='N1.0_Intervention_Summary'!$B208,'N1.2_Intervention_Listing'!R$13:R$212,0),0))</f>
        <v>0</v>
      </c>
      <c r="L208" s="224">
        <f t="array" ref="L208">SUM(IF('N1.2_Intervention_Listing'!$B$13:$B$212='N1.0_Intervention_Summary'!$C208,IF('N1.2_Intervention_Listing'!$F$13:$F$212='N1.0_Intervention_Summary'!$B208,'N1.2_Intervention_Listing'!S$13:S$212,0),0))</f>
        <v>0</v>
      </c>
      <c r="M208" s="228">
        <f t="shared" si="16"/>
        <v>0</v>
      </c>
      <c r="N208" s="228">
        <f t="shared" si="17"/>
        <v>0</v>
      </c>
    </row>
    <row r="209" spans="2:14">
      <c r="B209" s="224" t="str">
        <f>'N1.1_Intervention_Definitions'!$A$54</f>
        <v>Addition</v>
      </c>
      <c r="C209" s="224" t="str">
        <f t="shared" si="15"/>
        <v>275kV OHL Conductor</v>
      </c>
      <c r="D209" s="224" t="str">
        <f t="shared" si="15"/>
        <v>km</v>
      </c>
      <c r="E209" s="224">
        <f t="array" ref="E209">SUM(IF('N1.2_Intervention_Listing'!$B$13:$B$212='N1.0_Intervention_Summary'!$C209,IF('N1.2_Intervention_Listing'!$F$13:$F$212='N1.0_Intervention_Summary'!$B209,'N1.2_Intervention_Listing'!L$13:L$212,0),0))</f>
        <v>0</v>
      </c>
      <c r="F209" s="224">
        <f t="array" ref="F209">SUM(IF('N1.2_Intervention_Listing'!$B$13:$B$212='N1.0_Intervention_Summary'!$C209,IF('N1.2_Intervention_Listing'!$F$13:$F$212='N1.0_Intervention_Summary'!$B209,'N1.2_Intervention_Listing'!M$13:M$212,0),0))</f>
        <v>0</v>
      </c>
      <c r="G209" s="224">
        <f t="array" ref="G209">SUM(IF('N1.2_Intervention_Listing'!$B$13:$B$212='N1.0_Intervention_Summary'!$C209,IF('N1.2_Intervention_Listing'!$F$13:$F$212='N1.0_Intervention_Summary'!$B209,'N1.2_Intervention_Listing'!N$13:N$212,0),0))</f>
        <v>0</v>
      </c>
      <c r="H209" s="224">
        <f t="array" ref="H209">SUM(IF('N1.2_Intervention_Listing'!$B$13:$B$212='N1.0_Intervention_Summary'!$C209,IF('N1.2_Intervention_Listing'!$F$13:$F$212='N1.0_Intervention_Summary'!$B209,'N1.2_Intervention_Listing'!O$13:O$212,0),0))</f>
        <v>0</v>
      </c>
      <c r="I209" s="224">
        <f t="array" ref="I209">SUM(IF('N1.2_Intervention_Listing'!$B$13:$B$212='N1.0_Intervention_Summary'!$C209,IF('N1.2_Intervention_Listing'!$F$13:$F$212='N1.0_Intervention_Summary'!$B209,'N1.2_Intervention_Listing'!P$13:P$212,0),0))</f>
        <v>0</v>
      </c>
      <c r="J209" s="224">
        <f t="array" ref="J209">SUM(IF('N1.2_Intervention_Listing'!$B$13:$B$212='N1.0_Intervention_Summary'!$C209,IF('N1.2_Intervention_Listing'!$F$13:$F$212='N1.0_Intervention_Summary'!$B209,'N1.2_Intervention_Listing'!Q$13:Q$212,0),0))</f>
        <v>0</v>
      </c>
      <c r="K209" s="224">
        <f t="array" ref="K209">SUM(IF('N1.2_Intervention_Listing'!$B$13:$B$212='N1.0_Intervention_Summary'!$C209,IF('N1.2_Intervention_Listing'!$F$13:$F$212='N1.0_Intervention_Summary'!$B209,'N1.2_Intervention_Listing'!R$13:R$212,0),0))</f>
        <v>0</v>
      </c>
      <c r="L209" s="224">
        <f t="array" ref="L209">SUM(IF('N1.2_Intervention_Listing'!$B$13:$B$212='N1.0_Intervention_Summary'!$C209,IF('N1.2_Intervention_Listing'!$F$13:$F$212='N1.0_Intervention_Summary'!$B209,'N1.2_Intervention_Listing'!S$13:S$212,0),0))</f>
        <v>0</v>
      </c>
      <c r="M209" s="228">
        <f t="shared" si="16"/>
        <v>0</v>
      </c>
      <c r="N209" s="228">
        <f t="shared" si="17"/>
        <v>0</v>
      </c>
    </row>
    <row r="210" spans="2:14">
      <c r="B210" s="224" t="str">
        <f>'N1.1_Intervention_Definitions'!$A$54</f>
        <v>Addition</v>
      </c>
      <c r="C210" s="224" t="str">
        <f t="shared" ref="C210:D229" si="18">C173</f>
        <v>275kV OHL Fittings</v>
      </c>
      <c r="D210" s="224" t="str">
        <f t="shared" si="18"/>
        <v>#</v>
      </c>
      <c r="E210" s="224">
        <f t="array" ref="E210">SUM(IF('N1.2_Intervention_Listing'!$B$13:$B$212='N1.0_Intervention_Summary'!$C210,IF('N1.2_Intervention_Listing'!$F$13:$F$212='N1.0_Intervention_Summary'!$B210,'N1.2_Intervention_Listing'!L$13:L$212,0),0))</f>
        <v>0</v>
      </c>
      <c r="F210" s="224">
        <f t="array" ref="F210">SUM(IF('N1.2_Intervention_Listing'!$B$13:$B$212='N1.0_Intervention_Summary'!$C210,IF('N1.2_Intervention_Listing'!$F$13:$F$212='N1.0_Intervention_Summary'!$B210,'N1.2_Intervention_Listing'!M$13:M$212,0),0))</f>
        <v>0</v>
      </c>
      <c r="G210" s="224">
        <f t="array" ref="G210">SUM(IF('N1.2_Intervention_Listing'!$B$13:$B$212='N1.0_Intervention_Summary'!$C210,IF('N1.2_Intervention_Listing'!$F$13:$F$212='N1.0_Intervention_Summary'!$B210,'N1.2_Intervention_Listing'!N$13:N$212,0),0))</f>
        <v>0</v>
      </c>
      <c r="H210" s="224">
        <f t="array" ref="H210">SUM(IF('N1.2_Intervention_Listing'!$B$13:$B$212='N1.0_Intervention_Summary'!$C210,IF('N1.2_Intervention_Listing'!$F$13:$F$212='N1.0_Intervention_Summary'!$B210,'N1.2_Intervention_Listing'!O$13:O$212,0),0))</f>
        <v>0</v>
      </c>
      <c r="I210" s="224">
        <f t="array" ref="I210">SUM(IF('N1.2_Intervention_Listing'!$B$13:$B$212='N1.0_Intervention_Summary'!$C210,IF('N1.2_Intervention_Listing'!$F$13:$F$212='N1.0_Intervention_Summary'!$B210,'N1.2_Intervention_Listing'!P$13:P$212,0),0))</f>
        <v>0</v>
      </c>
      <c r="J210" s="224">
        <f t="array" ref="J210">SUM(IF('N1.2_Intervention_Listing'!$B$13:$B$212='N1.0_Intervention_Summary'!$C210,IF('N1.2_Intervention_Listing'!$F$13:$F$212='N1.0_Intervention_Summary'!$B210,'N1.2_Intervention_Listing'!Q$13:Q$212,0),0))</f>
        <v>0</v>
      </c>
      <c r="K210" s="224">
        <f t="array" ref="K210">SUM(IF('N1.2_Intervention_Listing'!$B$13:$B$212='N1.0_Intervention_Summary'!$C210,IF('N1.2_Intervention_Listing'!$F$13:$F$212='N1.0_Intervention_Summary'!$B210,'N1.2_Intervention_Listing'!R$13:R$212,0),0))</f>
        <v>0</v>
      </c>
      <c r="L210" s="224">
        <f t="array" ref="L210">SUM(IF('N1.2_Intervention_Listing'!$B$13:$B$212='N1.0_Intervention_Summary'!$C210,IF('N1.2_Intervention_Listing'!$F$13:$F$212='N1.0_Intervention_Summary'!$B210,'N1.2_Intervention_Listing'!S$13:S$212,0),0))</f>
        <v>0</v>
      </c>
      <c r="M210" s="228">
        <f t="shared" si="16"/>
        <v>0</v>
      </c>
      <c r="N210" s="228">
        <f t="shared" si="17"/>
        <v>0</v>
      </c>
    </row>
    <row r="211" spans="2:14">
      <c r="B211" s="224" t="str">
        <f>'N1.1_Intervention_Definitions'!$A$54</f>
        <v>Addition</v>
      </c>
      <c r="C211" s="224" t="str">
        <f t="shared" si="18"/>
        <v>275kV OHL Tower</v>
      </c>
      <c r="D211" s="224" t="str">
        <f t="shared" si="18"/>
        <v>#</v>
      </c>
      <c r="E211" s="224">
        <f t="array" ref="E211">SUM(IF('N1.2_Intervention_Listing'!$B$13:$B$212='N1.0_Intervention_Summary'!$C211,IF('N1.2_Intervention_Listing'!$F$13:$F$212='N1.0_Intervention_Summary'!$B211,'N1.2_Intervention_Listing'!L$13:L$212,0),0))</f>
        <v>0</v>
      </c>
      <c r="F211" s="224">
        <f t="array" ref="F211">SUM(IF('N1.2_Intervention_Listing'!$B$13:$B$212='N1.0_Intervention_Summary'!$C211,IF('N1.2_Intervention_Listing'!$F$13:$F$212='N1.0_Intervention_Summary'!$B211,'N1.2_Intervention_Listing'!M$13:M$212,0),0))</f>
        <v>0</v>
      </c>
      <c r="G211" s="224">
        <f t="array" ref="G211">SUM(IF('N1.2_Intervention_Listing'!$B$13:$B$212='N1.0_Intervention_Summary'!$C211,IF('N1.2_Intervention_Listing'!$F$13:$F$212='N1.0_Intervention_Summary'!$B211,'N1.2_Intervention_Listing'!N$13:N$212,0),0))</f>
        <v>0</v>
      </c>
      <c r="H211" s="224">
        <f t="array" ref="H211">SUM(IF('N1.2_Intervention_Listing'!$B$13:$B$212='N1.0_Intervention_Summary'!$C211,IF('N1.2_Intervention_Listing'!$F$13:$F$212='N1.0_Intervention_Summary'!$B211,'N1.2_Intervention_Listing'!O$13:O$212,0),0))</f>
        <v>0</v>
      </c>
      <c r="I211" s="224">
        <f t="array" ref="I211">SUM(IF('N1.2_Intervention_Listing'!$B$13:$B$212='N1.0_Intervention_Summary'!$C211,IF('N1.2_Intervention_Listing'!$F$13:$F$212='N1.0_Intervention_Summary'!$B211,'N1.2_Intervention_Listing'!P$13:P$212,0),0))</f>
        <v>0</v>
      </c>
      <c r="J211" s="224">
        <f t="array" ref="J211">SUM(IF('N1.2_Intervention_Listing'!$B$13:$B$212='N1.0_Intervention_Summary'!$C211,IF('N1.2_Intervention_Listing'!$F$13:$F$212='N1.0_Intervention_Summary'!$B211,'N1.2_Intervention_Listing'!Q$13:Q$212,0),0))</f>
        <v>0</v>
      </c>
      <c r="K211" s="224">
        <f t="array" ref="K211">SUM(IF('N1.2_Intervention_Listing'!$B$13:$B$212='N1.0_Intervention_Summary'!$C211,IF('N1.2_Intervention_Listing'!$F$13:$F$212='N1.0_Intervention_Summary'!$B211,'N1.2_Intervention_Listing'!R$13:R$212,0),0))</f>
        <v>0</v>
      </c>
      <c r="L211" s="224">
        <f t="array" ref="L211">SUM(IF('N1.2_Intervention_Listing'!$B$13:$B$212='N1.0_Intervention_Summary'!$C211,IF('N1.2_Intervention_Listing'!$F$13:$F$212='N1.0_Intervention_Summary'!$B211,'N1.2_Intervention_Listing'!S$13:S$212,0),0))</f>
        <v>0</v>
      </c>
      <c r="M211" s="228">
        <f t="shared" si="16"/>
        <v>0</v>
      </c>
      <c r="N211" s="228">
        <f t="shared" si="17"/>
        <v>0</v>
      </c>
    </row>
    <row r="212" spans="2:14">
      <c r="B212" s="224" t="str">
        <f>'N1.1_Intervention_Definitions'!$A$54</f>
        <v>Addition</v>
      </c>
      <c r="C212" s="224" t="str">
        <f t="shared" si="18"/>
        <v>400kV Circuit Breaker</v>
      </c>
      <c r="D212" s="224" t="str">
        <f t="shared" si="18"/>
        <v>#</v>
      </c>
      <c r="E212" s="224">
        <f t="array" ref="E212">SUM(IF('N1.2_Intervention_Listing'!$B$13:$B$212='N1.0_Intervention_Summary'!$C212,IF('N1.2_Intervention_Listing'!$F$13:$F$212='N1.0_Intervention_Summary'!$B212,'N1.2_Intervention_Listing'!L$13:L$212,0),0))</f>
        <v>0</v>
      </c>
      <c r="F212" s="224">
        <f t="array" ref="F212">SUM(IF('N1.2_Intervention_Listing'!$B$13:$B$212='N1.0_Intervention_Summary'!$C212,IF('N1.2_Intervention_Listing'!$F$13:$F$212='N1.0_Intervention_Summary'!$B212,'N1.2_Intervention_Listing'!M$13:M$212,0),0))</f>
        <v>1</v>
      </c>
      <c r="G212" s="224">
        <f t="array" ref="G212">SUM(IF('N1.2_Intervention_Listing'!$B$13:$B$212='N1.0_Intervention_Summary'!$C212,IF('N1.2_Intervention_Listing'!$F$13:$F$212='N1.0_Intervention_Summary'!$B212,'N1.2_Intervention_Listing'!N$13:N$212,0),0))</f>
        <v>3</v>
      </c>
      <c r="H212" s="224">
        <f t="array" ref="H212">SUM(IF('N1.2_Intervention_Listing'!$B$13:$B$212='N1.0_Intervention_Summary'!$C212,IF('N1.2_Intervention_Listing'!$F$13:$F$212='N1.0_Intervention_Summary'!$B212,'N1.2_Intervention_Listing'!O$13:O$212,0),0))</f>
        <v>0</v>
      </c>
      <c r="I212" s="224">
        <f t="array" ref="I212">SUM(IF('N1.2_Intervention_Listing'!$B$13:$B$212='N1.0_Intervention_Summary'!$C212,IF('N1.2_Intervention_Listing'!$F$13:$F$212='N1.0_Intervention_Summary'!$B212,'N1.2_Intervention_Listing'!P$13:P$212,0),0))</f>
        <v>0</v>
      </c>
      <c r="J212" s="224">
        <f t="array" ref="J212">SUM(IF('N1.2_Intervention_Listing'!$B$13:$B$212='N1.0_Intervention_Summary'!$C212,IF('N1.2_Intervention_Listing'!$F$13:$F$212='N1.0_Intervention_Summary'!$B212,'N1.2_Intervention_Listing'!Q$13:Q$212,0),0))</f>
        <v>0</v>
      </c>
      <c r="K212" s="224">
        <f t="array" ref="K212">SUM(IF('N1.2_Intervention_Listing'!$B$13:$B$212='N1.0_Intervention_Summary'!$C212,IF('N1.2_Intervention_Listing'!$F$13:$F$212='N1.0_Intervention_Summary'!$B212,'N1.2_Intervention_Listing'!R$13:R$212,0),0))</f>
        <v>0</v>
      </c>
      <c r="L212" s="224">
        <f t="array" ref="L212">SUM(IF('N1.2_Intervention_Listing'!$B$13:$B$212='N1.0_Intervention_Summary'!$C212,IF('N1.2_Intervention_Listing'!$F$13:$F$212='N1.0_Intervention_Summary'!$B212,'N1.2_Intervention_Listing'!S$13:S$212,0),0))</f>
        <v>0</v>
      </c>
      <c r="M212" s="228">
        <f t="shared" si="16"/>
        <v>4</v>
      </c>
      <c r="N212" s="228">
        <f t="shared" si="17"/>
        <v>0</v>
      </c>
    </row>
    <row r="213" spans="2:14">
      <c r="B213" s="224" t="str">
        <f>'N1.1_Intervention_Definitions'!$A$54</f>
        <v>Addition</v>
      </c>
      <c r="C213" s="224" t="str">
        <f t="shared" si="18"/>
        <v>400kV Transformer</v>
      </c>
      <c r="D213" s="224" t="str">
        <f t="shared" si="18"/>
        <v>#</v>
      </c>
      <c r="E213" s="224">
        <f t="array" ref="E213">SUM(IF('N1.2_Intervention_Listing'!$B$13:$B$212='N1.0_Intervention_Summary'!$C213,IF('N1.2_Intervention_Listing'!$F$13:$F$212='N1.0_Intervention_Summary'!$B213,'N1.2_Intervention_Listing'!L$13:L$212,0),0))</f>
        <v>0</v>
      </c>
      <c r="F213" s="224">
        <f t="array" ref="F213">SUM(IF('N1.2_Intervention_Listing'!$B$13:$B$212='N1.0_Intervention_Summary'!$C213,IF('N1.2_Intervention_Listing'!$F$13:$F$212='N1.0_Intervention_Summary'!$B213,'N1.2_Intervention_Listing'!M$13:M$212,0),0))</f>
        <v>2</v>
      </c>
      <c r="G213" s="224">
        <f t="array" ref="G213">SUM(IF('N1.2_Intervention_Listing'!$B$13:$B$212='N1.0_Intervention_Summary'!$C213,IF('N1.2_Intervention_Listing'!$F$13:$F$212='N1.0_Intervention_Summary'!$B213,'N1.2_Intervention_Listing'!N$13:N$212,0),0))</f>
        <v>0</v>
      </c>
      <c r="H213" s="224">
        <f t="array" ref="H213">SUM(IF('N1.2_Intervention_Listing'!$B$13:$B$212='N1.0_Intervention_Summary'!$C213,IF('N1.2_Intervention_Listing'!$F$13:$F$212='N1.0_Intervention_Summary'!$B213,'N1.2_Intervention_Listing'!O$13:O$212,0),0))</f>
        <v>0</v>
      </c>
      <c r="I213" s="224">
        <f t="array" ref="I213">SUM(IF('N1.2_Intervention_Listing'!$B$13:$B$212='N1.0_Intervention_Summary'!$C213,IF('N1.2_Intervention_Listing'!$F$13:$F$212='N1.0_Intervention_Summary'!$B213,'N1.2_Intervention_Listing'!P$13:P$212,0),0))</f>
        <v>0</v>
      </c>
      <c r="J213" s="224">
        <f t="array" ref="J213">SUM(IF('N1.2_Intervention_Listing'!$B$13:$B$212='N1.0_Intervention_Summary'!$C213,IF('N1.2_Intervention_Listing'!$F$13:$F$212='N1.0_Intervention_Summary'!$B213,'N1.2_Intervention_Listing'!Q$13:Q$212,0),0))</f>
        <v>0</v>
      </c>
      <c r="K213" s="224">
        <f t="array" ref="K213">SUM(IF('N1.2_Intervention_Listing'!$B$13:$B$212='N1.0_Intervention_Summary'!$C213,IF('N1.2_Intervention_Listing'!$F$13:$F$212='N1.0_Intervention_Summary'!$B213,'N1.2_Intervention_Listing'!R$13:R$212,0),0))</f>
        <v>0</v>
      </c>
      <c r="L213" s="224">
        <f t="array" ref="L213">SUM(IF('N1.2_Intervention_Listing'!$B$13:$B$212='N1.0_Intervention_Summary'!$C213,IF('N1.2_Intervention_Listing'!$F$13:$F$212='N1.0_Intervention_Summary'!$B213,'N1.2_Intervention_Listing'!S$13:S$212,0),0))</f>
        <v>0</v>
      </c>
      <c r="M213" s="228">
        <f t="shared" si="16"/>
        <v>2</v>
      </c>
      <c r="N213" s="228">
        <f t="shared" si="17"/>
        <v>0</v>
      </c>
    </row>
    <row r="214" spans="2:14">
      <c r="B214" s="224" t="str">
        <f>'N1.1_Intervention_Definitions'!$A$54</f>
        <v>Addition</v>
      </c>
      <c r="C214" s="224" t="str">
        <f t="shared" si="18"/>
        <v>400kV Reactor</v>
      </c>
      <c r="D214" s="224" t="str">
        <f t="shared" si="18"/>
        <v>#</v>
      </c>
      <c r="E214" s="224">
        <f t="array" ref="E214">SUM(IF('N1.2_Intervention_Listing'!$B$13:$B$212='N1.0_Intervention_Summary'!$C214,IF('N1.2_Intervention_Listing'!$F$13:$F$212='N1.0_Intervention_Summary'!$B214,'N1.2_Intervention_Listing'!L$13:L$212,0),0))</f>
        <v>0</v>
      </c>
      <c r="F214" s="224">
        <f t="array" ref="F214">SUM(IF('N1.2_Intervention_Listing'!$B$13:$B$212='N1.0_Intervention_Summary'!$C214,IF('N1.2_Intervention_Listing'!$F$13:$F$212='N1.0_Intervention_Summary'!$B214,'N1.2_Intervention_Listing'!M$13:M$212,0),0))</f>
        <v>2</v>
      </c>
      <c r="G214" s="224">
        <f t="array" ref="G214">SUM(IF('N1.2_Intervention_Listing'!$B$13:$B$212='N1.0_Intervention_Summary'!$C214,IF('N1.2_Intervention_Listing'!$F$13:$F$212='N1.0_Intervention_Summary'!$B214,'N1.2_Intervention_Listing'!N$13:N$212,0),0))</f>
        <v>0</v>
      </c>
      <c r="H214" s="224">
        <f t="array" ref="H214">SUM(IF('N1.2_Intervention_Listing'!$B$13:$B$212='N1.0_Intervention_Summary'!$C214,IF('N1.2_Intervention_Listing'!$F$13:$F$212='N1.0_Intervention_Summary'!$B214,'N1.2_Intervention_Listing'!O$13:O$212,0),0))</f>
        <v>0</v>
      </c>
      <c r="I214" s="224">
        <f t="array" ref="I214">SUM(IF('N1.2_Intervention_Listing'!$B$13:$B$212='N1.0_Intervention_Summary'!$C214,IF('N1.2_Intervention_Listing'!$F$13:$F$212='N1.0_Intervention_Summary'!$B214,'N1.2_Intervention_Listing'!P$13:P$212,0),0))</f>
        <v>0</v>
      </c>
      <c r="J214" s="224">
        <f t="array" ref="J214">SUM(IF('N1.2_Intervention_Listing'!$B$13:$B$212='N1.0_Intervention_Summary'!$C214,IF('N1.2_Intervention_Listing'!$F$13:$F$212='N1.0_Intervention_Summary'!$B214,'N1.2_Intervention_Listing'!Q$13:Q$212,0),0))</f>
        <v>0</v>
      </c>
      <c r="K214" s="224">
        <f t="array" ref="K214">SUM(IF('N1.2_Intervention_Listing'!$B$13:$B$212='N1.0_Intervention_Summary'!$C214,IF('N1.2_Intervention_Listing'!$F$13:$F$212='N1.0_Intervention_Summary'!$B214,'N1.2_Intervention_Listing'!R$13:R$212,0),0))</f>
        <v>0</v>
      </c>
      <c r="L214" s="224">
        <f t="array" ref="L214">SUM(IF('N1.2_Intervention_Listing'!$B$13:$B$212='N1.0_Intervention_Summary'!$C214,IF('N1.2_Intervention_Listing'!$F$13:$F$212='N1.0_Intervention_Summary'!$B214,'N1.2_Intervention_Listing'!S$13:S$212,0),0))</f>
        <v>0</v>
      </c>
      <c r="M214" s="228">
        <f t="shared" si="16"/>
        <v>2</v>
      </c>
      <c r="N214" s="228">
        <f t="shared" si="17"/>
        <v>0</v>
      </c>
    </row>
    <row r="215" spans="2:14">
      <c r="B215" s="224" t="str">
        <f>'N1.1_Intervention_Definitions'!$A$54</f>
        <v>Addition</v>
      </c>
      <c r="C215" s="224" t="str">
        <f t="shared" si="18"/>
        <v>400kV Underground Cable</v>
      </c>
      <c r="D215" s="224" t="str">
        <f t="shared" si="18"/>
        <v>km</v>
      </c>
      <c r="E215" s="224">
        <f t="array" ref="E215">SUM(IF('N1.2_Intervention_Listing'!$B$13:$B$212='N1.0_Intervention_Summary'!$C215,IF('N1.2_Intervention_Listing'!$F$13:$F$212='N1.0_Intervention_Summary'!$B215,'N1.2_Intervention_Listing'!L$13:L$212,0),0))</f>
        <v>0</v>
      </c>
      <c r="F215" s="224">
        <f t="array" ref="F215">SUM(IF('N1.2_Intervention_Listing'!$B$13:$B$212='N1.0_Intervention_Summary'!$C215,IF('N1.2_Intervention_Listing'!$F$13:$F$212='N1.0_Intervention_Summary'!$B215,'N1.2_Intervention_Listing'!M$13:M$212,0),0))</f>
        <v>0</v>
      </c>
      <c r="G215" s="224">
        <f t="array" ref="G215">SUM(IF('N1.2_Intervention_Listing'!$B$13:$B$212='N1.0_Intervention_Summary'!$C215,IF('N1.2_Intervention_Listing'!$F$13:$F$212='N1.0_Intervention_Summary'!$B215,'N1.2_Intervention_Listing'!N$13:N$212,0),0))</f>
        <v>0</v>
      </c>
      <c r="H215" s="224">
        <f t="array" ref="H215">SUM(IF('N1.2_Intervention_Listing'!$B$13:$B$212='N1.0_Intervention_Summary'!$C215,IF('N1.2_Intervention_Listing'!$F$13:$F$212='N1.0_Intervention_Summary'!$B215,'N1.2_Intervention_Listing'!O$13:O$212,0),0))</f>
        <v>0</v>
      </c>
      <c r="I215" s="224">
        <f t="array" ref="I215">SUM(IF('N1.2_Intervention_Listing'!$B$13:$B$212='N1.0_Intervention_Summary'!$C215,IF('N1.2_Intervention_Listing'!$F$13:$F$212='N1.0_Intervention_Summary'!$B215,'N1.2_Intervention_Listing'!P$13:P$212,0),0))</f>
        <v>0</v>
      </c>
      <c r="J215" s="224">
        <f t="array" ref="J215">SUM(IF('N1.2_Intervention_Listing'!$B$13:$B$212='N1.0_Intervention_Summary'!$C215,IF('N1.2_Intervention_Listing'!$F$13:$F$212='N1.0_Intervention_Summary'!$B215,'N1.2_Intervention_Listing'!Q$13:Q$212,0),0))</f>
        <v>0</v>
      </c>
      <c r="K215" s="224">
        <f t="array" ref="K215">SUM(IF('N1.2_Intervention_Listing'!$B$13:$B$212='N1.0_Intervention_Summary'!$C215,IF('N1.2_Intervention_Listing'!$F$13:$F$212='N1.0_Intervention_Summary'!$B215,'N1.2_Intervention_Listing'!R$13:R$212,0),0))</f>
        <v>0</v>
      </c>
      <c r="L215" s="224">
        <f t="array" ref="L215">SUM(IF('N1.2_Intervention_Listing'!$B$13:$B$212='N1.0_Intervention_Summary'!$C215,IF('N1.2_Intervention_Listing'!$F$13:$F$212='N1.0_Intervention_Summary'!$B215,'N1.2_Intervention_Listing'!S$13:S$212,0),0))</f>
        <v>0</v>
      </c>
      <c r="M215" s="228">
        <f t="shared" si="16"/>
        <v>0</v>
      </c>
      <c r="N215" s="228">
        <f t="shared" si="17"/>
        <v>0</v>
      </c>
    </row>
    <row r="216" spans="2:14">
      <c r="B216" s="224" t="str">
        <f>'N1.1_Intervention_Definitions'!$A$54</f>
        <v>Addition</v>
      </c>
      <c r="C216" s="224" t="str">
        <f t="shared" si="18"/>
        <v>400kV OHL Conductor</v>
      </c>
      <c r="D216" s="224" t="str">
        <f t="shared" si="18"/>
        <v>km</v>
      </c>
      <c r="E216" s="224">
        <f t="array" ref="E216">SUM(IF('N1.2_Intervention_Listing'!$B$13:$B$212='N1.0_Intervention_Summary'!$C216,IF('N1.2_Intervention_Listing'!$F$13:$F$212='N1.0_Intervention_Summary'!$B216,'N1.2_Intervention_Listing'!L$13:L$212,0),0))</f>
        <v>0</v>
      </c>
      <c r="F216" s="224">
        <f t="array" ref="F216">SUM(IF('N1.2_Intervention_Listing'!$B$13:$B$212='N1.0_Intervention_Summary'!$C216,IF('N1.2_Intervention_Listing'!$F$13:$F$212='N1.0_Intervention_Summary'!$B216,'N1.2_Intervention_Listing'!M$13:M$212,0),0))</f>
        <v>0</v>
      </c>
      <c r="G216" s="224">
        <f t="array" ref="G216">SUM(IF('N1.2_Intervention_Listing'!$B$13:$B$212='N1.0_Intervention_Summary'!$C216,IF('N1.2_Intervention_Listing'!$F$13:$F$212='N1.0_Intervention_Summary'!$B216,'N1.2_Intervention_Listing'!N$13:N$212,0),0))</f>
        <v>0</v>
      </c>
      <c r="H216" s="224">
        <f t="array" ref="H216">SUM(IF('N1.2_Intervention_Listing'!$B$13:$B$212='N1.0_Intervention_Summary'!$C216,IF('N1.2_Intervention_Listing'!$F$13:$F$212='N1.0_Intervention_Summary'!$B216,'N1.2_Intervention_Listing'!O$13:O$212,0),0))</f>
        <v>0</v>
      </c>
      <c r="I216" s="224">
        <f t="array" ref="I216">SUM(IF('N1.2_Intervention_Listing'!$B$13:$B$212='N1.0_Intervention_Summary'!$C216,IF('N1.2_Intervention_Listing'!$F$13:$F$212='N1.0_Intervention_Summary'!$B216,'N1.2_Intervention_Listing'!P$13:P$212,0),0))</f>
        <v>0</v>
      </c>
      <c r="J216" s="224">
        <f t="array" ref="J216">SUM(IF('N1.2_Intervention_Listing'!$B$13:$B$212='N1.0_Intervention_Summary'!$C216,IF('N1.2_Intervention_Listing'!$F$13:$F$212='N1.0_Intervention_Summary'!$B216,'N1.2_Intervention_Listing'!Q$13:Q$212,0),0))</f>
        <v>0</v>
      </c>
      <c r="K216" s="224">
        <f t="array" ref="K216">SUM(IF('N1.2_Intervention_Listing'!$B$13:$B$212='N1.0_Intervention_Summary'!$C216,IF('N1.2_Intervention_Listing'!$F$13:$F$212='N1.0_Intervention_Summary'!$B216,'N1.2_Intervention_Listing'!R$13:R$212,0),0))</f>
        <v>0</v>
      </c>
      <c r="L216" s="224">
        <f t="array" ref="L216">SUM(IF('N1.2_Intervention_Listing'!$B$13:$B$212='N1.0_Intervention_Summary'!$C216,IF('N1.2_Intervention_Listing'!$F$13:$F$212='N1.0_Intervention_Summary'!$B216,'N1.2_Intervention_Listing'!S$13:S$212,0),0))</f>
        <v>0</v>
      </c>
      <c r="M216" s="228">
        <f t="shared" si="16"/>
        <v>0</v>
      </c>
      <c r="N216" s="228">
        <f t="shared" si="17"/>
        <v>0</v>
      </c>
    </row>
    <row r="217" spans="2:14">
      <c r="B217" s="224" t="str">
        <f>'N1.1_Intervention_Definitions'!$A$54</f>
        <v>Addition</v>
      </c>
      <c r="C217" s="224" t="str">
        <f t="shared" si="18"/>
        <v>400kV OHL Fittings</v>
      </c>
      <c r="D217" s="224" t="str">
        <f t="shared" si="18"/>
        <v>#</v>
      </c>
      <c r="E217" s="224">
        <f t="array" ref="E217">SUM(IF('N1.2_Intervention_Listing'!$B$13:$B$212='N1.0_Intervention_Summary'!$C217,IF('N1.2_Intervention_Listing'!$F$13:$F$212='N1.0_Intervention_Summary'!$B217,'N1.2_Intervention_Listing'!L$13:L$212,0),0))</f>
        <v>0</v>
      </c>
      <c r="F217" s="224">
        <f t="array" ref="F217">SUM(IF('N1.2_Intervention_Listing'!$B$13:$B$212='N1.0_Intervention_Summary'!$C217,IF('N1.2_Intervention_Listing'!$F$13:$F$212='N1.0_Intervention_Summary'!$B217,'N1.2_Intervention_Listing'!M$13:M$212,0),0))</f>
        <v>0</v>
      </c>
      <c r="G217" s="224">
        <f t="array" ref="G217">SUM(IF('N1.2_Intervention_Listing'!$B$13:$B$212='N1.0_Intervention_Summary'!$C217,IF('N1.2_Intervention_Listing'!$F$13:$F$212='N1.0_Intervention_Summary'!$B217,'N1.2_Intervention_Listing'!N$13:N$212,0),0))</f>
        <v>0</v>
      </c>
      <c r="H217" s="224">
        <f t="array" ref="H217">SUM(IF('N1.2_Intervention_Listing'!$B$13:$B$212='N1.0_Intervention_Summary'!$C217,IF('N1.2_Intervention_Listing'!$F$13:$F$212='N1.0_Intervention_Summary'!$B217,'N1.2_Intervention_Listing'!O$13:O$212,0),0))</f>
        <v>0</v>
      </c>
      <c r="I217" s="224">
        <f t="array" ref="I217">SUM(IF('N1.2_Intervention_Listing'!$B$13:$B$212='N1.0_Intervention_Summary'!$C217,IF('N1.2_Intervention_Listing'!$F$13:$F$212='N1.0_Intervention_Summary'!$B217,'N1.2_Intervention_Listing'!P$13:P$212,0),0))</f>
        <v>0</v>
      </c>
      <c r="J217" s="224">
        <f t="array" ref="J217">SUM(IF('N1.2_Intervention_Listing'!$B$13:$B$212='N1.0_Intervention_Summary'!$C217,IF('N1.2_Intervention_Listing'!$F$13:$F$212='N1.0_Intervention_Summary'!$B217,'N1.2_Intervention_Listing'!Q$13:Q$212,0),0))</f>
        <v>0</v>
      </c>
      <c r="K217" s="224">
        <f t="array" ref="K217">SUM(IF('N1.2_Intervention_Listing'!$B$13:$B$212='N1.0_Intervention_Summary'!$C217,IF('N1.2_Intervention_Listing'!$F$13:$F$212='N1.0_Intervention_Summary'!$B217,'N1.2_Intervention_Listing'!R$13:R$212,0),0))</f>
        <v>0</v>
      </c>
      <c r="L217" s="224">
        <f t="array" ref="L217">SUM(IF('N1.2_Intervention_Listing'!$B$13:$B$212='N1.0_Intervention_Summary'!$C217,IF('N1.2_Intervention_Listing'!$F$13:$F$212='N1.0_Intervention_Summary'!$B217,'N1.2_Intervention_Listing'!S$13:S$212,0),0))</f>
        <v>0</v>
      </c>
      <c r="M217" s="228">
        <f t="shared" si="16"/>
        <v>0</v>
      </c>
      <c r="N217" s="228">
        <f t="shared" si="17"/>
        <v>0</v>
      </c>
    </row>
    <row r="218" spans="2:14">
      <c r="B218" s="224" t="str">
        <f>'N1.1_Intervention_Definitions'!$A$54</f>
        <v>Addition</v>
      </c>
      <c r="C218" s="224" t="str">
        <f t="shared" si="18"/>
        <v>400kV OHL Tower</v>
      </c>
      <c r="D218" s="224" t="str">
        <f t="shared" si="18"/>
        <v>#</v>
      </c>
      <c r="E218" s="224">
        <f t="array" ref="E218">SUM(IF('N1.2_Intervention_Listing'!$B$13:$B$212='N1.0_Intervention_Summary'!$C218,IF('N1.2_Intervention_Listing'!$F$13:$F$212='N1.0_Intervention_Summary'!$B218,'N1.2_Intervention_Listing'!L$13:L$212,0),0))</f>
        <v>0</v>
      </c>
      <c r="F218" s="224">
        <f t="array" ref="F218">SUM(IF('N1.2_Intervention_Listing'!$B$13:$B$212='N1.0_Intervention_Summary'!$C218,IF('N1.2_Intervention_Listing'!$F$13:$F$212='N1.0_Intervention_Summary'!$B218,'N1.2_Intervention_Listing'!M$13:M$212,0),0))</f>
        <v>0</v>
      </c>
      <c r="G218" s="224">
        <f t="array" ref="G218">SUM(IF('N1.2_Intervention_Listing'!$B$13:$B$212='N1.0_Intervention_Summary'!$C218,IF('N1.2_Intervention_Listing'!$F$13:$F$212='N1.0_Intervention_Summary'!$B218,'N1.2_Intervention_Listing'!N$13:N$212,0),0))</f>
        <v>0</v>
      </c>
      <c r="H218" s="224">
        <f t="array" ref="H218">SUM(IF('N1.2_Intervention_Listing'!$B$13:$B$212='N1.0_Intervention_Summary'!$C218,IF('N1.2_Intervention_Listing'!$F$13:$F$212='N1.0_Intervention_Summary'!$B218,'N1.2_Intervention_Listing'!O$13:O$212,0),0))</f>
        <v>0</v>
      </c>
      <c r="I218" s="224">
        <f t="array" ref="I218">SUM(IF('N1.2_Intervention_Listing'!$B$13:$B$212='N1.0_Intervention_Summary'!$C218,IF('N1.2_Intervention_Listing'!$F$13:$F$212='N1.0_Intervention_Summary'!$B218,'N1.2_Intervention_Listing'!P$13:P$212,0),0))</f>
        <v>0</v>
      </c>
      <c r="J218" s="224">
        <f t="array" ref="J218">SUM(IF('N1.2_Intervention_Listing'!$B$13:$B$212='N1.0_Intervention_Summary'!$C218,IF('N1.2_Intervention_Listing'!$F$13:$F$212='N1.0_Intervention_Summary'!$B218,'N1.2_Intervention_Listing'!Q$13:Q$212,0),0))</f>
        <v>0</v>
      </c>
      <c r="K218" s="224">
        <f t="array" ref="K218">SUM(IF('N1.2_Intervention_Listing'!$B$13:$B$212='N1.0_Intervention_Summary'!$C218,IF('N1.2_Intervention_Listing'!$F$13:$F$212='N1.0_Intervention_Summary'!$B218,'N1.2_Intervention_Listing'!R$13:R$212,0),0))</f>
        <v>0</v>
      </c>
      <c r="L218" s="224">
        <f t="array" ref="L218">SUM(IF('N1.2_Intervention_Listing'!$B$13:$B$212='N1.0_Intervention_Summary'!$C218,IF('N1.2_Intervention_Listing'!$F$13:$F$212='N1.0_Intervention_Summary'!$B218,'N1.2_Intervention_Listing'!S$13:S$212,0),0))</f>
        <v>0</v>
      </c>
      <c r="M218" s="228">
        <f t="shared" si="16"/>
        <v>0</v>
      </c>
      <c r="N218" s="228">
        <f t="shared" si="17"/>
        <v>0</v>
      </c>
    </row>
    <row r="219" spans="2:14">
      <c r="B219" s="224" t="str">
        <f>'N1.1_Intervention_Definitions'!$A$54</f>
        <v>Addition</v>
      </c>
      <c r="C219" s="224" t="str">
        <f t="shared" si="18"/>
        <v>No entry required</v>
      </c>
      <c r="D219" s="224" t="str">
        <f t="shared" si="18"/>
        <v>-</v>
      </c>
      <c r="E219" s="224">
        <f t="array" ref="E219">SUM(IF('N1.2_Intervention_Listing'!$B$13:$B$212='N1.0_Intervention_Summary'!$C219,IF('N1.2_Intervention_Listing'!$F$13:$F$212='N1.0_Intervention_Summary'!$B219,'N1.2_Intervention_Listing'!L$13:L$212,0),0))</f>
        <v>0</v>
      </c>
      <c r="F219" s="224">
        <f t="array" ref="F219">SUM(IF('N1.2_Intervention_Listing'!$B$13:$B$212='N1.0_Intervention_Summary'!$C219,IF('N1.2_Intervention_Listing'!$F$13:$F$212='N1.0_Intervention_Summary'!$B219,'N1.2_Intervention_Listing'!M$13:M$212,0),0))</f>
        <v>0</v>
      </c>
      <c r="G219" s="224">
        <f t="array" ref="G219">SUM(IF('N1.2_Intervention_Listing'!$B$13:$B$212='N1.0_Intervention_Summary'!$C219,IF('N1.2_Intervention_Listing'!$F$13:$F$212='N1.0_Intervention_Summary'!$B219,'N1.2_Intervention_Listing'!N$13:N$212,0),0))</f>
        <v>0</v>
      </c>
      <c r="H219" s="224">
        <f t="array" ref="H219">SUM(IF('N1.2_Intervention_Listing'!$B$13:$B$212='N1.0_Intervention_Summary'!$C219,IF('N1.2_Intervention_Listing'!$F$13:$F$212='N1.0_Intervention_Summary'!$B219,'N1.2_Intervention_Listing'!O$13:O$212,0),0))</f>
        <v>0</v>
      </c>
      <c r="I219" s="224">
        <f t="array" ref="I219">SUM(IF('N1.2_Intervention_Listing'!$B$13:$B$212='N1.0_Intervention_Summary'!$C219,IF('N1.2_Intervention_Listing'!$F$13:$F$212='N1.0_Intervention_Summary'!$B219,'N1.2_Intervention_Listing'!P$13:P$212,0),0))</f>
        <v>0</v>
      </c>
      <c r="J219" s="224">
        <f t="array" ref="J219">SUM(IF('N1.2_Intervention_Listing'!$B$13:$B$212='N1.0_Intervention_Summary'!$C219,IF('N1.2_Intervention_Listing'!$F$13:$F$212='N1.0_Intervention_Summary'!$B219,'N1.2_Intervention_Listing'!Q$13:Q$212,0),0))</f>
        <v>0</v>
      </c>
      <c r="K219" s="224">
        <f t="array" ref="K219">SUM(IF('N1.2_Intervention_Listing'!$B$13:$B$212='N1.0_Intervention_Summary'!$C219,IF('N1.2_Intervention_Listing'!$F$13:$F$212='N1.0_Intervention_Summary'!$B219,'N1.2_Intervention_Listing'!R$13:R$212,0),0))</f>
        <v>0</v>
      </c>
      <c r="L219" s="224">
        <f t="array" ref="L219">SUM(IF('N1.2_Intervention_Listing'!$B$13:$B$212='N1.0_Intervention_Summary'!$C219,IF('N1.2_Intervention_Listing'!$F$13:$F$212='N1.0_Intervention_Summary'!$B219,'N1.2_Intervention_Listing'!S$13:S$212,0),0))</f>
        <v>0</v>
      </c>
      <c r="M219" s="228">
        <f t="shared" si="16"/>
        <v>0</v>
      </c>
      <c r="N219" s="228">
        <f t="shared" si="17"/>
        <v>0</v>
      </c>
    </row>
    <row r="220" spans="2:14">
      <c r="B220" s="224" t="str">
        <f>'N1.1_Intervention_Definitions'!$A$54</f>
        <v>Addition</v>
      </c>
      <c r="C220" s="224" t="str">
        <f t="shared" si="18"/>
        <v>No entry required</v>
      </c>
      <c r="D220" s="224" t="str">
        <f t="shared" si="18"/>
        <v>-</v>
      </c>
      <c r="E220" s="224">
        <f t="array" ref="E220">SUM(IF('N1.2_Intervention_Listing'!$B$13:$B$212='N1.0_Intervention_Summary'!$C220,IF('N1.2_Intervention_Listing'!$F$13:$F$212='N1.0_Intervention_Summary'!$B220,'N1.2_Intervention_Listing'!L$13:L$212,0),0))</f>
        <v>0</v>
      </c>
      <c r="F220" s="224">
        <f t="array" ref="F220">SUM(IF('N1.2_Intervention_Listing'!$B$13:$B$212='N1.0_Intervention_Summary'!$C220,IF('N1.2_Intervention_Listing'!$F$13:$F$212='N1.0_Intervention_Summary'!$B220,'N1.2_Intervention_Listing'!M$13:M$212,0),0))</f>
        <v>0</v>
      </c>
      <c r="G220" s="224">
        <f t="array" ref="G220">SUM(IF('N1.2_Intervention_Listing'!$B$13:$B$212='N1.0_Intervention_Summary'!$C220,IF('N1.2_Intervention_Listing'!$F$13:$F$212='N1.0_Intervention_Summary'!$B220,'N1.2_Intervention_Listing'!N$13:N$212,0),0))</f>
        <v>0</v>
      </c>
      <c r="H220" s="224">
        <f t="array" ref="H220">SUM(IF('N1.2_Intervention_Listing'!$B$13:$B$212='N1.0_Intervention_Summary'!$C220,IF('N1.2_Intervention_Listing'!$F$13:$F$212='N1.0_Intervention_Summary'!$B220,'N1.2_Intervention_Listing'!O$13:O$212,0),0))</f>
        <v>0</v>
      </c>
      <c r="I220" s="224">
        <f t="array" ref="I220">SUM(IF('N1.2_Intervention_Listing'!$B$13:$B$212='N1.0_Intervention_Summary'!$C220,IF('N1.2_Intervention_Listing'!$F$13:$F$212='N1.0_Intervention_Summary'!$B220,'N1.2_Intervention_Listing'!P$13:P$212,0),0))</f>
        <v>0</v>
      </c>
      <c r="J220" s="224">
        <f t="array" ref="J220">SUM(IF('N1.2_Intervention_Listing'!$B$13:$B$212='N1.0_Intervention_Summary'!$C220,IF('N1.2_Intervention_Listing'!$F$13:$F$212='N1.0_Intervention_Summary'!$B220,'N1.2_Intervention_Listing'!Q$13:Q$212,0),0))</f>
        <v>0</v>
      </c>
      <c r="K220" s="224">
        <f t="array" ref="K220">SUM(IF('N1.2_Intervention_Listing'!$B$13:$B$212='N1.0_Intervention_Summary'!$C220,IF('N1.2_Intervention_Listing'!$F$13:$F$212='N1.0_Intervention_Summary'!$B220,'N1.2_Intervention_Listing'!R$13:R$212,0),0))</f>
        <v>0</v>
      </c>
      <c r="L220" s="224">
        <f t="array" ref="L220">SUM(IF('N1.2_Intervention_Listing'!$B$13:$B$212='N1.0_Intervention_Summary'!$C220,IF('N1.2_Intervention_Listing'!$F$13:$F$212='N1.0_Intervention_Summary'!$B220,'N1.2_Intervention_Listing'!S$13:S$212,0),0))</f>
        <v>0</v>
      </c>
      <c r="M220" s="228">
        <f t="shared" si="16"/>
        <v>0</v>
      </c>
      <c r="N220" s="228">
        <f t="shared" si="17"/>
        <v>0</v>
      </c>
    </row>
    <row r="221" spans="2:14">
      <c r="B221" s="224" t="str">
        <f>'N1.1_Intervention_Definitions'!$A$54</f>
        <v>Addition</v>
      </c>
      <c r="C221" s="224" t="str">
        <f t="shared" si="18"/>
        <v>No entry required</v>
      </c>
      <c r="D221" s="224" t="str">
        <f t="shared" si="18"/>
        <v>-</v>
      </c>
      <c r="E221" s="224">
        <f t="array" ref="E221">SUM(IF('N1.2_Intervention_Listing'!$B$13:$B$212='N1.0_Intervention_Summary'!$C221,IF('N1.2_Intervention_Listing'!$F$13:$F$212='N1.0_Intervention_Summary'!$B221,'N1.2_Intervention_Listing'!L$13:L$212,0),0))</f>
        <v>0</v>
      </c>
      <c r="F221" s="224">
        <f t="array" ref="F221">SUM(IF('N1.2_Intervention_Listing'!$B$13:$B$212='N1.0_Intervention_Summary'!$C221,IF('N1.2_Intervention_Listing'!$F$13:$F$212='N1.0_Intervention_Summary'!$B221,'N1.2_Intervention_Listing'!M$13:M$212,0),0))</f>
        <v>0</v>
      </c>
      <c r="G221" s="224">
        <f t="array" ref="G221">SUM(IF('N1.2_Intervention_Listing'!$B$13:$B$212='N1.0_Intervention_Summary'!$C221,IF('N1.2_Intervention_Listing'!$F$13:$F$212='N1.0_Intervention_Summary'!$B221,'N1.2_Intervention_Listing'!N$13:N$212,0),0))</f>
        <v>0</v>
      </c>
      <c r="H221" s="224">
        <f t="array" ref="H221">SUM(IF('N1.2_Intervention_Listing'!$B$13:$B$212='N1.0_Intervention_Summary'!$C221,IF('N1.2_Intervention_Listing'!$F$13:$F$212='N1.0_Intervention_Summary'!$B221,'N1.2_Intervention_Listing'!O$13:O$212,0),0))</f>
        <v>0</v>
      </c>
      <c r="I221" s="224">
        <f t="array" ref="I221">SUM(IF('N1.2_Intervention_Listing'!$B$13:$B$212='N1.0_Intervention_Summary'!$C221,IF('N1.2_Intervention_Listing'!$F$13:$F$212='N1.0_Intervention_Summary'!$B221,'N1.2_Intervention_Listing'!P$13:P$212,0),0))</f>
        <v>0</v>
      </c>
      <c r="J221" s="224">
        <f t="array" ref="J221">SUM(IF('N1.2_Intervention_Listing'!$B$13:$B$212='N1.0_Intervention_Summary'!$C221,IF('N1.2_Intervention_Listing'!$F$13:$F$212='N1.0_Intervention_Summary'!$B221,'N1.2_Intervention_Listing'!Q$13:Q$212,0),0))</f>
        <v>0</v>
      </c>
      <c r="K221" s="224">
        <f t="array" ref="K221">SUM(IF('N1.2_Intervention_Listing'!$B$13:$B$212='N1.0_Intervention_Summary'!$C221,IF('N1.2_Intervention_Listing'!$F$13:$F$212='N1.0_Intervention_Summary'!$B221,'N1.2_Intervention_Listing'!R$13:R$212,0),0))</f>
        <v>0</v>
      </c>
      <c r="L221" s="224">
        <f t="array" ref="L221">SUM(IF('N1.2_Intervention_Listing'!$B$13:$B$212='N1.0_Intervention_Summary'!$C221,IF('N1.2_Intervention_Listing'!$F$13:$F$212='N1.0_Intervention_Summary'!$B221,'N1.2_Intervention_Listing'!S$13:S$212,0),0))</f>
        <v>0</v>
      </c>
      <c r="M221" s="228">
        <f t="shared" si="16"/>
        <v>0</v>
      </c>
      <c r="N221" s="228">
        <f t="shared" si="17"/>
        <v>0</v>
      </c>
    </row>
    <row r="222" spans="2:14">
      <c r="B222" s="224" t="str">
        <f>'N1.1_Intervention_Definitions'!$A$54</f>
        <v>Addition</v>
      </c>
      <c r="C222" s="224" t="str">
        <f t="shared" si="18"/>
        <v>No entry required</v>
      </c>
      <c r="D222" s="224" t="str">
        <f t="shared" si="18"/>
        <v>-</v>
      </c>
      <c r="E222" s="224">
        <f t="array" ref="E222">SUM(IF('N1.2_Intervention_Listing'!$B$13:$B$212='N1.0_Intervention_Summary'!$C222,IF('N1.2_Intervention_Listing'!$F$13:$F$212='N1.0_Intervention_Summary'!$B222,'N1.2_Intervention_Listing'!L$13:L$212,0),0))</f>
        <v>0</v>
      </c>
      <c r="F222" s="224">
        <f t="array" ref="F222">SUM(IF('N1.2_Intervention_Listing'!$B$13:$B$212='N1.0_Intervention_Summary'!$C222,IF('N1.2_Intervention_Listing'!$F$13:$F$212='N1.0_Intervention_Summary'!$B222,'N1.2_Intervention_Listing'!M$13:M$212,0),0))</f>
        <v>0</v>
      </c>
      <c r="G222" s="224">
        <f t="array" ref="G222">SUM(IF('N1.2_Intervention_Listing'!$B$13:$B$212='N1.0_Intervention_Summary'!$C222,IF('N1.2_Intervention_Listing'!$F$13:$F$212='N1.0_Intervention_Summary'!$B222,'N1.2_Intervention_Listing'!N$13:N$212,0),0))</f>
        <v>0</v>
      </c>
      <c r="H222" s="224">
        <f t="array" ref="H222">SUM(IF('N1.2_Intervention_Listing'!$B$13:$B$212='N1.0_Intervention_Summary'!$C222,IF('N1.2_Intervention_Listing'!$F$13:$F$212='N1.0_Intervention_Summary'!$B222,'N1.2_Intervention_Listing'!O$13:O$212,0),0))</f>
        <v>0</v>
      </c>
      <c r="I222" s="224">
        <f t="array" ref="I222">SUM(IF('N1.2_Intervention_Listing'!$B$13:$B$212='N1.0_Intervention_Summary'!$C222,IF('N1.2_Intervention_Listing'!$F$13:$F$212='N1.0_Intervention_Summary'!$B222,'N1.2_Intervention_Listing'!P$13:P$212,0),0))</f>
        <v>0</v>
      </c>
      <c r="J222" s="224">
        <f t="array" ref="J222">SUM(IF('N1.2_Intervention_Listing'!$B$13:$B$212='N1.0_Intervention_Summary'!$C222,IF('N1.2_Intervention_Listing'!$F$13:$F$212='N1.0_Intervention_Summary'!$B222,'N1.2_Intervention_Listing'!Q$13:Q$212,0),0))</f>
        <v>0</v>
      </c>
      <c r="K222" s="224">
        <f t="array" ref="K222">SUM(IF('N1.2_Intervention_Listing'!$B$13:$B$212='N1.0_Intervention_Summary'!$C222,IF('N1.2_Intervention_Listing'!$F$13:$F$212='N1.0_Intervention_Summary'!$B222,'N1.2_Intervention_Listing'!R$13:R$212,0),0))</f>
        <v>0</v>
      </c>
      <c r="L222" s="224">
        <f t="array" ref="L222">SUM(IF('N1.2_Intervention_Listing'!$B$13:$B$212='N1.0_Intervention_Summary'!$C222,IF('N1.2_Intervention_Listing'!$F$13:$F$212='N1.0_Intervention_Summary'!$B222,'N1.2_Intervention_Listing'!S$13:S$212,0),0))</f>
        <v>0</v>
      </c>
      <c r="M222" s="228">
        <f t="shared" si="16"/>
        <v>0</v>
      </c>
      <c r="N222" s="228">
        <f t="shared" si="17"/>
        <v>0</v>
      </c>
    </row>
    <row r="223" spans="2:14">
      <c r="B223" s="224" t="str">
        <f>'N1.1_Intervention_Definitions'!$A$54</f>
        <v>Addition</v>
      </c>
      <c r="C223" s="224" t="str">
        <f t="shared" si="18"/>
        <v>No entry required</v>
      </c>
      <c r="D223" s="224" t="str">
        <f t="shared" si="18"/>
        <v>-</v>
      </c>
      <c r="E223" s="224">
        <f t="array" ref="E223">SUM(IF('N1.2_Intervention_Listing'!$B$13:$B$212='N1.0_Intervention_Summary'!$C223,IF('N1.2_Intervention_Listing'!$F$13:$F$212='N1.0_Intervention_Summary'!$B223,'N1.2_Intervention_Listing'!L$13:L$212,0),0))</f>
        <v>0</v>
      </c>
      <c r="F223" s="224">
        <f t="array" ref="F223">SUM(IF('N1.2_Intervention_Listing'!$B$13:$B$212='N1.0_Intervention_Summary'!$C223,IF('N1.2_Intervention_Listing'!$F$13:$F$212='N1.0_Intervention_Summary'!$B223,'N1.2_Intervention_Listing'!M$13:M$212,0),0))</f>
        <v>0</v>
      </c>
      <c r="G223" s="224">
        <f t="array" ref="G223">SUM(IF('N1.2_Intervention_Listing'!$B$13:$B$212='N1.0_Intervention_Summary'!$C223,IF('N1.2_Intervention_Listing'!$F$13:$F$212='N1.0_Intervention_Summary'!$B223,'N1.2_Intervention_Listing'!N$13:N$212,0),0))</f>
        <v>0</v>
      </c>
      <c r="H223" s="224">
        <f t="array" ref="H223">SUM(IF('N1.2_Intervention_Listing'!$B$13:$B$212='N1.0_Intervention_Summary'!$C223,IF('N1.2_Intervention_Listing'!$F$13:$F$212='N1.0_Intervention_Summary'!$B223,'N1.2_Intervention_Listing'!O$13:O$212,0),0))</f>
        <v>0</v>
      </c>
      <c r="I223" s="224">
        <f t="array" ref="I223">SUM(IF('N1.2_Intervention_Listing'!$B$13:$B$212='N1.0_Intervention_Summary'!$C223,IF('N1.2_Intervention_Listing'!$F$13:$F$212='N1.0_Intervention_Summary'!$B223,'N1.2_Intervention_Listing'!P$13:P$212,0),0))</f>
        <v>0</v>
      </c>
      <c r="J223" s="224">
        <f t="array" ref="J223">SUM(IF('N1.2_Intervention_Listing'!$B$13:$B$212='N1.0_Intervention_Summary'!$C223,IF('N1.2_Intervention_Listing'!$F$13:$F$212='N1.0_Intervention_Summary'!$B223,'N1.2_Intervention_Listing'!Q$13:Q$212,0),0))</f>
        <v>0</v>
      </c>
      <c r="K223" s="224">
        <f t="array" ref="K223">SUM(IF('N1.2_Intervention_Listing'!$B$13:$B$212='N1.0_Intervention_Summary'!$C223,IF('N1.2_Intervention_Listing'!$F$13:$F$212='N1.0_Intervention_Summary'!$B223,'N1.2_Intervention_Listing'!R$13:R$212,0),0))</f>
        <v>0</v>
      </c>
      <c r="L223" s="224">
        <f t="array" ref="L223">SUM(IF('N1.2_Intervention_Listing'!$B$13:$B$212='N1.0_Intervention_Summary'!$C223,IF('N1.2_Intervention_Listing'!$F$13:$F$212='N1.0_Intervention_Summary'!$B223,'N1.2_Intervention_Listing'!S$13:S$212,0),0))</f>
        <v>0</v>
      </c>
      <c r="M223" s="228">
        <f t="shared" si="16"/>
        <v>0</v>
      </c>
      <c r="N223" s="228">
        <f t="shared" si="17"/>
        <v>0</v>
      </c>
    </row>
    <row r="224" spans="2:14">
      <c r="B224" s="224" t="str">
        <f>'N1.1_Intervention_Definitions'!$A$54</f>
        <v>Addition</v>
      </c>
      <c r="C224" s="224" t="str">
        <f t="shared" si="18"/>
        <v>No entry required</v>
      </c>
      <c r="D224" s="224" t="str">
        <f t="shared" si="18"/>
        <v>-</v>
      </c>
      <c r="E224" s="224">
        <f t="array" ref="E224">SUM(IF('N1.2_Intervention_Listing'!$B$13:$B$212='N1.0_Intervention_Summary'!$C224,IF('N1.2_Intervention_Listing'!$F$13:$F$212='N1.0_Intervention_Summary'!$B224,'N1.2_Intervention_Listing'!L$13:L$212,0),0))</f>
        <v>0</v>
      </c>
      <c r="F224" s="224">
        <f t="array" ref="F224">SUM(IF('N1.2_Intervention_Listing'!$B$13:$B$212='N1.0_Intervention_Summary'!$C224,IF('N1.2_Intervention_Listing'!$F$13:$F$212='N1.0_Intervention_Summary'!$B224,'N1.2_Intervention_Listing'!M$13:M$212,0),0))</f>
        <v>0</v>
      </c>
      <c r="G224" s="224">
        <f t="array" ref="G224">SUM(IF('N1.2_Intervention_Listing'!$B$13:$B$212='N1.0_Intervention_Summary'!$C224,IF('N1.2_Intervention_Listing'!$F$13:$F$212='N1.0_Intervention_Summary'!$B224,'N1.2_Intervention_Listing'!N$13:N$212,0),0))</f>
        <v>0</v>
      </c>
      <c r="H224" s="224">
        <f t="array" ref="H224">SUM(IF('N1.2_Intervention_Listing'!$B$13:$B$212='N1.0_Intervention_Summary'!$C224,IF('N1.2_Intervention_Listing'!$F$13:$F$212='N1.0_Intervention_Summary'!$B224,'N1.2_Intervention_Listing'!O$13:O$212,0),0))</f>
        <v>0</v>
      </c>
      <c r="I224" s="224">
        <f t="array" ref="I224">SUM(IF('N1.2_Intervention_Listing'!$B$13:$B$212='N1.0_Intervention_Summary'!$C224,IF('N1.2_Intervention_Listing'!$F$13:$F$212='N1.0_Intervention_Summary'!$B224,'N1.2_Intervention_Listing'!P$13:P$212,0),0))</f>
        <v>0</v>
      </c>
      <c r="J224" s="224">
        <f t="array" ref="J224">SUM(IF('N1.2_Intervention_Listing'!$B$13:$B$212='N1.0_Intervention_Summary'!$C224,IF('N1.2_Intervention_Listing'!$F$13:$F$212='N1.0_Intervention_Summary'!$B224,'N1.2_Intervention_Listing'!Q$13:Q$212,0),0))</f>
        <v>0</v>
      </c>
      <c r="K224" s="224">
        <f t="array" ref="K224">SUM(IF('N1.2_Intervention_Listing'!$B$13:$B$212='N1.0_Intervention_Summary'!$C224,IF('N1.2_Intervention_Listing'!$F$13:$F$212='N1.0_Intervention_Summary'!$B224,'N1.2_Intervention_Listing'!R$13:R$212,0),0))</f>
        <v>0</v>
      </c>
      <c r="L224" s="224">
        <f t="array" ref="L224">SUM(IF('N1.2_Intervention_Listing'!$B$13:$B$212='N1.0_Intervention_Summary'!$C224,IF('N1.2_Intervention_Listing'!$F$13:$F$212='N1.0_Intervention_Summary'!$B224,'N1.2_Intervention_Listing'!S$13:S$212,0),0))</f>
        <v>0</v>
      </c>
      <c r="M224" s="228">
        <f t="shared" si="16"/>
        <v>0</v>
      </c>
      <c r="N224" s="228">
        <f t="shared" si="17"/>
        <v>0</v>
      </c>
    </row>
    <row r="225" spans="2:14">
      <c r="B225" s="224" t="str">
        <f>'N1.1_Intervention_Definitions'!$A$54</f>
        <v>Addition</v>
      </c>
      <c r="C225" s="224" t="str">
        <f t="shared" si="18"/>
        <v>No entry required</v>
      </c>
      <c r="D225" s="224" t="str">
        <f t="shared" si="18"/>
        <v>-</v>
      </c>
      <c r="E225" s="224">
        <f t="array" ref="E225">SUM(IF('N1.2_Intervention_Listing'!$B$13:$B$212='N1.0_Intervention_Summary'!$C225,IF('N1.2_Intervention_Listing'!$F$13:$F$212='N1.0_Intervention_Summary'!$B225,'N1.2_Intervention_Listing'!L$13:L$212,0),0))</f>
        <v>0</v>
      </c>
      <c r="F225" s="224">
        <f t="array" ref="F225">SUM(IF('N1.2_Intervention_Listing'!$B$13:$B$212='N1.0_Intervention_Summary'!$C225,IF('N1.2_Intervention_Listing'!$F$13:$F$212='N1.0_Intervention_Summary'!$B225,'N1.2_Intervention_Listing'!M$13:M$212,0),0))</f>
        <v>0</v>
      </c>
      <c r="G225" s="224">
        <f t="array" ref="G225">SUM(IF('N1.2_Intervention_Listing'!$B$13:$B$212='N1.0_Intervention_Summary'!$C225,IF('N1.2_Intervention_Listing'!$F$13:$F$212='N1.0_Intervention_Summary'!$B225,'N1.2_Intervention_Listing'!N$13:N$212,0),0))</f>
        <v>0</v>
      </c>
      <c r="H225" s="224">
        <f t="array" ref="H225">SUM(IF('N1.2_Intervention_Listing'!$B$13:$B$212='N1.0_Intervention_Summary'!$C225,IF('N1.2_Intervention_Listing'!$F$13:$F$212='N1.0_Intervention_Summary'!$B225,'N1.2_Intervention_Listing'!O$13:O$212,0),0))</f>
        <v>0</v>
      </c>
      <c r="I225" s="224">
        <f t="array" ref="I225">SUM(IF('N1.2_Intervention_Listing'!$B$13:$B$212='N1.0_Intervention_Summary'!$C225,IF('N1.2_Intervention_Listing'!$F$13:$F$212='N1.0_Intervention_Summary'!$B225,'N1.2_Intervention_Listing'!P$13:P$212,0),0))</f>
        <v>0</v>
      </c>
      <c r="J225" s="224">
        <f t="array" ref="J225">SUM(IF('N1.2_Intervention_Listing'!$B$13:$B$212='N1.0_Intervention_Summary'!$C225,IF('N1.2_Intervention_Listing'!$F$13:$F$212='N1.0_Intervention_Summary'!$B225,'N1.2_Intervention_Listing'!Q$13:Q$212,0),0))</f>
        <v>0</v>
      </c>
      <c r="K225" s="224">
        <f t="array" ref="K225">SUM(IF('N1.2_Intervention_Listing'!$B$13:$B$212='N1.0_Intervention_Summary'!$C225,IF('N1.2_Intervention_Listing'!$F$13:$F$212='N1.0_Intervention_Summary'!$B225,'N1.2_Intervention_Listing'!R$13:R$212,0),0))</f>
        <v>0</v>
      </c>
      <c r="L225" s="224">
        <f t="array" ref="L225">SUM(IF('N1.2_Intervention_Listing'!$B$13:$B$212='N1.0_Intervention_Summary'!$C225,IF('N1.2_Intervention_Listing'!$F$13:$F$212='N1.0_Intervention_Summary'!$B225,'N1.2_Intervention_Listing'!S$13:S$212,0),0))</f>
        <v>0</v>
      </c>
      <c r="M225" s="228">
        <f t="shared" si="16"/>
        <v>0</v>
      </c>
      <c r="N225" s="228">
        <f t="shared" si="17"/>
        <v>0</v>
      </c>
    </row>
    <row r="226" spans="2:14">
      <c r="B226" s="224" t="str">
        <f>'N1.1_Intervention_Definitions'!$A$54</f>
        <v>Addition</v>
      </c>
      <c r="C226" s="224" t="str">
        <f t="shared" si="18"/>
        <v>No entry required</v>
      </c>
      <c r="D226" s="224" t="str">
        <f t="shared" si="18"/>
        <v>-</v>
      </c>
      <c r="E226" s="224">
        <f t="array" ref="E226">SUM(IF('N1.2_Intervention_Listing'!$B$13:$B$212='N1.0_Intervention_Summary'!$C226,IF('N1.2_Intervention_Listing'!$F$13:$F$212='N1.0_Intervention_Summary'!$B226,'N1.2_Intervention_Listing'!L$13:L$212,0),0))</f>
        <v>0</v>
      </c>
      <c r="F226" s="224">
        <f t="array" ref="F226">SUM(IF('N1.2_Intervention_Listing'!$B$13:$B$212='N1.0_Intervention_Summary'!$C226,IF('N1.2_Intervention_Listing'!$F$13:$F$212='N1.0_Intervention_Summary'!$B226,'N1.2_Intervention_Listing'!M$13:M$212,0),0))</f>
        <v>0</v>
      </c>
      <c r="G226" s="224">
        <f t="array" ref="G226">SUM(IF('N1.2_Intervention_Listing'!$B$13:$B$212='N1.0_Intervention_Summary'!$C226,IF('N1.2_Intervention_Listing'!$F$13:$F$212='N1.0_Intervention_Summary'!$B226,'N1.2_Intervention_Listing'!N$13:N$212,0),0))</f>
        <v>0</v>
      </c>
      <c r="H226" s="224">
        <f t="array" ref="H226">SUM(IF('N1.2_Intervention_Listing'!$B$13:$B$212='N1.0_Intervention_Summary'!$C226,IF('N1.2_Intervention_Listing'!$F$13:$F$212='N1.0_Intervention_Summary'!$B226,'N1.2_Intervention_Listing'!O$13:O$212,0),0))</f>
        <v>0</v>
      </c>
      <c r="I226" s="224">
        <f t="array" ref="I226">SUM(IF('N1.2_Intervention_Listing'!$B$13:$B$212='N1.0_Intervention_Summary'!$C226,IF('N1.2_Intervention_Listing'!$F$13:$F$212='N1.0_Intervention_Summary'!$B226,'N1.2_Intervention_Listing'!P$13:P$212,0),0))</f>
        <v>0</v>
      </c>
      <c r="J226" s="224">
        <f t="array" ref="J226">SUM(IF('N1.2_Intervention_Listing'!$B$13:$B$212='N1.0_Intervention_Summary'!$C226,IF('N1.2_Intervention_Listing'!$F$13:$F$212='N1.0_Intervention_Summary'!$B226,'N1.2_Intervention_Listing'!Q$13:Q$212,0),0))</f>
        <v>0</v>
      </c>
      <c r="K226" s="224">
        <f t="array" ref="K226">SUM(IF('N1.2_Intervention_Listing'!$B$13:$B$212='N1.0_Intervention_Summary'!$C226,IF('N1.2_Intervention_Listing'!$F$13:$F$212='N1.0_Intervention_Summary'!$B226,'N1.2_Intervention_Listing'!R$13:R$212,0),0))</f>
        <v>0</v>
      </c>
      <c r="L226" s="224">
        <f t="array" ref="L226">SUM(IF('N1.2_Intervention_Listing'!$B$13:$B$212='N1.0_Intervention_Summary'!$C226,IF('N1.2_Intervention_Listing'!$F$13:$F$212='N1.0_Intervention_Summary'!$B226,'N1.2_Intervention_Listing'!S$13:S$212,0),0))</f>
        <v>0</v>
      </c>
      <c r="M226" s="228">
        <f t="shared" si="16"/>
        <v>0</v>
      </c>
      <c r="N226" s="228">
        <f t="shared" si="17"/>
        <v>0</v>
      </c>
    </row>
    <row r="227" spans="2:14">
      <c r="B227" s="224" t="str">
        <f>'N1.1_Intervention_Definitions'!$A$54</f>
        <v>Addition</v>
      </c>
      <c r="C227" s="224" t="str">
        <f t="shared" si="18"/>
        <v>No entry required</v>
      </c>
      <c r="D227" s="224" t="str">
        <f t="shared" si="18"/>
        <v>-</v>
      </c>
      <c r="E227" s="224">
        <f t="array" ref="E227">SUM(IF('N1.2_Intervention_Listing'!$B$13:$B$212='N1.0_Intervention_Summary'!$C227,IF('N1.2_Intervention_Listing'!$F$13:$F$212='N1.0_Intervention_Summary'!$B227,'N1.2_Intervention_Listing'!L$13:L$212,0),0))</f>
        <v>0</v>
      </c>
      <c r="F227" s="224">
        <f t="array" ref="F227">SUM(IF('N1.2_Intervention_Listing'!$B$13:$B$212='N1.0_Intervention_Summary'!$C227,IF('N1.2_Intervention_Listing'!$F$13:$F$212='N1.0_Intervention_Summary'!$B227,'N1.2_Intervention_Listing'!M$13:M$212,0),0))</f>
        <v>0</v>
      </c>
      <c r="G227" s="224">
        <f t="array" ref="G227">SUM(IF('N1.2_Intervention_Listing'!$B$13:$B$212='N1.0_Intervention_Summary'!$C227,IF('N1.2_Intervention_Listing'!$F$13:$F$212='N1.0_Intervention_Summary'!$B227,'N1.2_Intervention_Listing'!N$13:N$212,0),0))</f>
        <v>0</v>
      </c>
      <c r="H227" s="224">
        <f t="array" ref="H227">SUM(IF('N1.2_Intervention_Listing'!$B$13:$B$212='N1.0_Intervention_Summary'!$C227,IF('N1.2_Intervention_Listing'!$F$13:$F$212='N1.0_Intervention_Summary'!$B227,'N1.2_Intervention_Listing'!O$13:O$212,0),0))</f>
        <v>0</v>
      </c>
      <c r="I227" s="224">
        <f t="array" ref="I227">SUM(IF('N1.2_Intervention_Listing'!$B$13:$B$212='N1.0_Intervention_Summary'!$C227,IF('N1.2_Intervention_Listing'!$F$13:$F$212='N1.0_Intervention_Summary'!$B227,'N1.2_Intervention_Listing'!P$13:P$212,0),0))</f>
        <v>0</v>
      </c>
      <c r="J227" s="224">
        <f t="array" ref="J227">SUM(IF('N1.2_Intervention_Listing'!$B$13:$B$212='N1.0_Intervention_Summary'!$C227,IF('N1.2_Intervention_Listing'!$F$13:$F$212='N1.0_Intervention_Summary'!$B227,'N1.2_Intervention_Listing'!Q$13:Q$212,0),0))</f>
        <v>0</v>
      </c>
      <c r="K227" s="224">
        <f t="array" ref="K227">SUM(IF('N1.2_Intervention_Listing'!$B$13:$B$212='N1.0_Intervention_Summary'!$C227,IF('N1.2_Intervention_Listing'!$F$13:$F$212='N1.0_Intervention_Summary'!$B227,'N1.2_Intervention_Listing'!R$13:R$212,0),0))</f>
        <v>0</v>
      </c>
      <c r="L227" s="224">
        <f t="array" ref="L227">SUM(IF('N1.2_Intervention_Listing'!$B$13:$B$212='N1.0_Intervention_Summary'!$C227,IF('N1.2_Intervention_Listing'!$F$13:$F$212='N1.0_Intervention_Summary'!$B227,'N1.2_Intervention_Listing'!S$13:S$212,0),0))</f>
        <v>0</v>
      </c>
      <c r="M227" s="228">
        <f t="shared" si="16"/>
        <v>0</v>
      </c>
      <c r="N227" s="228">
        <f t="shared" si="17"/>
        <v>0</v>
      </c>
    </row>
    <row r="228" spans="2:14">
      <c r="B228" s="224" t="str">
        <f>'N1.1_Intervention_Definitions'!$A$54</f>
        <v>Addition</v>
      </c>
      <c r="C228" s="224" t="str">
        <f t="shared" si="18"/>
        <v>No entry required</v>
      </c>
      <c r="D228" s="224" t="str">
        <f t="shared" si="18"/>
        <v>-</v>
      </c>
      <c r="E228" s="224">
        <f t="array" ref="E228">SUM(IF('N1.2_Intervention_Listing'!$B$13:$B$212='N1.0_Intervention_Summary'!$C228,IF('N1.2_Intervention_Listing'!$F$13:$F$212='N1.0_Intervention_Summary'!$B228,'N1.2_Intervention_Listing'!L$13:L$212,0),0))</f>
        <v>0</v>
      </c>
      <c r="F228" s="224">
        <f t="array" ref="F228">SUM(IF('N1.2_Intervention_Listing'!$B$13:$B$212='N1.0_Intervention_Summary'!$C228,IF('N1.2_Intervention_Listing'!$F$13:$F$212='N1.0_Intervention_Summary'!$B228,'N1.2_Intervention_Listing'!M$13:M$212,0),0))</f>
        <v>0</v>
      </c>
      <c r="G228" s="224">
        <f t="array" ref="G228">SUM(IF('N1.2_Intervention_Listing'!$B$13:$B$212='N1.0_Intervention_Summary'!$C228,IF('N1.2_Intervention_Listing'!$F$13:$F$212='N1.0_Intervention_Summary'!$B228,'N1.2_Intervention_Listing'!N$13:N$212,0),0))</f>
        <v>0</v>
      </c>
      <c r="H228" s="224">
        <f t="array" ref="H228">SUM(IF('N1.2_Intervention_Listing'!$B$13:$B$212='N1.0_Intervention_Summary'!$C228,IF('N1.2_Intervention_Listing'!$F$13:$F$212='N1.0_Intervention_Summary'!$B228,'N1.2_Intervention_Listing'!O$13:O$212,0),0))</f>
        <v>0</v>
      </c>
      <c r="I228" s="224">
        <f t="array" ref="I228">SUM(IF('N1.2_Intervention_Listing'!$B$13:$B$212='N1.0_Intervention_Summary'!$C228,IF('N1.2_Intervention_Listing'!$F$13:$F$212='N1.0_Intervention_Summary'!$B228,'N1.2_Intervention_Listing'!P$13:P$212,0),0))</f>
        <v>0</v>
      </c>
      <c r="J228" s="224">
        <f t="array" ref="J228">SUM(IF('N1.2_Intervention_Listing'!$B$13:$B$212='N1.0_Intervention_Summary'!$C228,IF('N1.2_Intervention_Listing'!$F$13:$F$212='N1.0_Intervention_Summary'!$B228,'N1.2_Intervention_Listing'!Q$13:Q$212,0),0))</f>
        <v>0</v>
      </c>
      <c r="K228" s="224">
        <f t="array" ref="K228">SUM(IF('N1.2_Intervention_Listing'!$B$13:$B$212='N1.0_Intervention_Summary'!$C228,IF('N1.2_Intervention_Listing'!$F$13:$F$212='N1.0_Intervention_Summary'!$B228,'N1.2_Intervention_Listing'!R$13:R$212,0),0))</f>
        <v>0</v>
      </c>
      <c r="L228" s="224">
        <f t="array" ref="L228">SUM(IF('N1.2_Intervention_Listing'!$B$13:$B$212='N1.0_Intervention_Summary'!$C228,IF('N1.2_Intervention_Listing'!$F$13:$F$212='N1.0_Intervention_Summary'!$B228,'N1.2_Intervention_Listing'!S$13:S$212,0),0))</f>
        <v>0</v>
      </c>
      <c r="M228" s="228">
        <f t="shared" si="16"/>
        <v>0</v>
      </c>
      <c r="N228" s="228">
        <f t="shared" si="17"/>
        <v>0</v>
      </c>
    </row>
    <row r="229" spans="2:14">
      <c r="B229" s="224" t="str">
        <f>'N1.1_Intervention_Definitions'!$A$54</f>
        <v>Addition</v>
      </c>
      <c r="C229" s="224" t="str">
        <f t="shared" si="18"/>
        <v>No entry required</v>
      </c>
      <c r="D229" s="224" t="str">
        <f t="shared" si="18"/>
        <v>-</v>
      </c>
      <c r="E229" s="224">
        <f t="array" ref="E229">SUM(IF('N1.2_Intervention_Listing'!$B$13:$B$212='N1.0_Intervention_Summary'!$C229,IF('N1.2_Intervention_Listing'!$F$13:$F$212='N1.0_Intervention_Summary'!$B229,'N1.2_Intervention_Listing'!L$13:L$212,0),0))</f>
        <v>0</v>
      </c>
      <c r="F229" s="224">
        <f t="array" ref="F229">SUM(IF('N1.2_Intervention_Listing'!$B$13:$B$212='N1.0_Intervention_Summary'!$C229,IF('N1.2_Intervention_Listing'!$F$13:$F$212='N1.0_Intervention_Summary'!$B229,'N1.2_Intervention_Listing'!M$13:M$212,0),0))</f>
        <v>0</v>
      </c>
      <c r="G229" s="224">
        <f t="array" ref="G229">SUM(IF('N1.2_Intervention_Listing'!$B$13:$B$212='N1.0_Intervention_Summary'!$C229,IF('N1.2_Intervention_Listing'!$F$13:$F$212='N1.0_Intervention_Summary'!$B229,'N1.2_Intervention_Listing'!N$13:N$212,0),0))</f>
        <v>0</v>
      </c>
      <c r="H229" s="224">
        <f t="array" ref="H229">SUM(IF('N1.2_Intervention_Listing'!$B$13:$B$212='N1.0_Intervention_Summary'!$C229,IF('N1.2_Intervention_Listing'!$F$13:$F$212='N1.0_Intervention_Summary'!$B229,'N1.2_Intervention_Listing'!O$13:O$212,0),0))</f>
        <v>0</v>
      </c>
      <c r="I229" s="224">
        <f t="array" ref="I229">SUM(IF('N1.2_Intervention_Listing'!$B$13:$B$212='N1.0_Intervention_Summary'!$C229,IF('N1.2_Intervention_Listing'!$F$13:$F$212='N1.0_Intervention_Summary'!$B229,'N1.2_Intervention_Listing'!P$13:P$212,0),0))</f>
        <v>0</v>
      </c>
      <c r="J229" s="224">
        <f t="array" ref="J229">SUM(IF('N1.2_Intervention_Listing'!$B$13:$B$212='N1.0_Intervention_Summary'!$C229,IF('N1.2_Intervention_Listing'!$F$13:$F$212='N1.0_Intervention_Summary'!$B229,'N1.2_Intervention_Listing'!Q$13:Q$212,0),0))</f>
        <v>0</v>
      </c>
      <c r="K229" s="224">
        <f t="array" ref="K229">SUM(IF('N1.2_Intervention_Listing'!$B$13:$B$212='N1.0_Intervention_Summary'!$C229,IF('N1.2_Intervention_Listing'!$F$13:$F$212='N1.0_Intervention_Summary'!$B229,'N1.2_Intervention_Listing'!R$13:R$212,0),0))</f>
        <v>0</v>
      </c>
      <c r="L229" s="224">
        <f t="array" ref="L229">SUM(IF('N1.2_Intervention_Listing'!$B$13:$B$212='N1.0_Intervention_Summary'!$C229,IF('N1.2_Intervention_Listing'!$F$13:$F$212='N1.0_Intervention_Summary'!$B229,'N1.2_Intervention_Listing'!S$13:S$212,0),0))</f>
        <v>0</v>
      </c>
      <c r="M229" s="228">
        <f t="shared" si="16"/>
        <v>0</v>
      </c>
      <c r="N229" s="228">
        <f t="shared" si="17"/>
        <v>0</v>
      </c>
    </row>
    <row r="230" spans="2:14">
      <c r="B230" s="224" t="str">
        <f>'N1.1_Intervention_Definitions'!$A$54</f>
        <v>Addition</v>
      </c>
      <c r="C230" s="224" t="str">
        <f t="shared" ref="C230:D249" si="19">C193</f>
        <v>No entry required</v>
      </c>
      <c r="D230" s="224" t="str">
        <f t="shared" si="19"/>
        <v>-</v>
      </c>
      <c r="E230" s="224">
        <f t="array" ref="E230">SUM(IF('N1.2_Intervention_Listing'!$B$13:$B$212='N1.0_Intervention_Summary'!$C230,IF('N1.2_Intervention_Listing'!$F$13:$F$212='N1.0_Intervention_Summary'!$B230,'N1.2_Intervention_Listing'!L$13:L$212,0),0))</f>
        <v>0</v>
      </c>
      <c r="F230" s="224">
        <f t="array" ref="F230">SUM(IF('N1.2_Intervention_Listing'!$B$13:$B$212='N1.0_Intervention_Summary'!$C230,IF('N1.2_Intervention_Listing'!$F$13:$F$212='N1.0_Intervention_Summary'!$B230,'N1.2_Intervention_Listing'!M$13:M$212,0),0))</f>
        <v>0</v>
      </c>
      <c r="G230" s="224">
        <f t="array" ref="G230">SUM(IF('N1.2_Intervention_Listing'!$B$13:$B$212='N1.0_Intervention_Summary'!$C230,IF('N1.2_Intervention_Listing'!$F$13:$F$212='N1.0_Intervention_Summary'!$B230,'N1.2_Intervention_Listing'!N$13:N$212,0),0))</f>
        <v>0</v>
      </c>
      <c r="H230" s="224">
        <f t="array" ref="H230">SUM(IF('N1.2_Intervention_Listing'!$B$13:$B$212='N1.0_Intervention_Summary'!$C230,IF('N1.2_Intervention_Listing'!$F$13:$F$212='N1.0_Intervention_Summary'!$B230,'N1.2_Intervention_Listing'!O$13:O$212,0),0))</f>
        <v>0</v>
      </c>
      <c r="I230" s="224">
        <f t="array" ref="I230">SUM(IF('N1.2_Intervention_Listing'!$B$13:$B$212='N1.0_Intervention_Summary'!$C230,IF('N1.2_Intervention_Listing'!$F$13:$F$212='N1.0_Intervention_Summary'!$B230,'N1.2_Intervention_Listing'!P$13:P$212,0),0))</f>
        <v>0</v>
      </c>
      <c r="J230" s="224">
        <f t="array" ref="J230">SUM(IF('N1.2_Intervention_Listing'!$B$13:$B$212='N1.0_Intervention_Summary'!$C230,IF('N1.2_Intervention_Listing'!$F$13:$F$212='N1.0_Intervention_Summary'!$B230,'N1.2_Intervention_Listing'!Q$13:Q$212,0),0))</f>
        <v>0</v>
      </c>
      <c r="K230" s="224">
        <f t="array" ref="K230">SUM(IF('N1.2_Intervention_Listing'!$B$13:$B$212='N1.0_Intervention_Summary'!$C230,IF('N1.2_Intervention_Listing'!$F$13:$F$212='N1.0_Intervention_Summary'!$B230,'N1.2_Intervention_Listing'!R$13:R$212,0),0))</f>
        <v>0</v>
      </c>
      <c r="L230" s="224">
        <f t="array" ref="L230">SUM(IF('N1.2_Intervention_Listing'!$B$13:$B$212='N1.0_Intervention_Summary'!$C230,IF('N1.2_Intervention_Listing'!$F$13:$F$212='N1.0_Intervention_Summary'!$B230,'N1.2_Intervention_Listing'!S$13:S$212,0),0))</f>
        <v>0</v>
      </c>
      <c r="M230" s="228">
        <f t="shared" si="16"/>
        <v>0</v>
      </c>
      <c r="N230" s="228">
        <f t="shared" si="17"/>
        <v>0</v>
      </c>
    </row>
    <row r="231" spans="2:14">
      <c r="B231" s="224" t="str">
        <f>'N1.1_Intervention_Definitions'!$A$54</f>
        <v>Addition</v>
      </c>
      <c r="C231" s="224" t="str">
        <f t="shared" si="19"/>
        <v>No entry required</v>
      </c>
      <c r="D231" s="224" t="str">
        <f t="shared" si="19"/>
        <v>-</v>
      </c>
      <c r="E231" s="224">
        <f t="array" ref="E231">SUM(IF('N1.2_Intervention_Listing'!$B$13:$B$212='N1.0_Intervention_Summary'!$C231,IF('N1.2_Intervention_Listing'!$F$13:$F$212='N1.0_Intervention_Summary'!$B231,'N1.2_Intervention_Listing'!L$13:L$212,0),0))</f>
        <v>0</v>
      </c>
      <c r="F231" s="224">
        <f t="array" ref="F231">SUM(IF('N1.2_Intervention_Listing'!$B$13:$B$212='N1.0_Intervention_Summary'!$C231,IF('N1.2_Intervention_Listing'!$F$13:$F$212='N1.0_Intervention_Summary'!$B231,'N1.2_Intervention_Listing'!M$13:M$212,0),0))</f>
        <v>0</v>
      </c>
      <c r="G231" s="224">
        <f t="array" ref="G231">SUM(IF('N1.2_Intervention_Listing'!$B$13:$B$212='N1.0_Intervention_Summary'!$C231,IF('N1.2_Intervention_Listing'!$F$13:$F$212='N1.0_Intervention_Summary'!$B231,'N1.2_Intervention_Listing'!N$13:N$212,0),0))</f>
        <v>0</v>
      </c>
      <c r="H231" s="224">
        <f t="array" ref="H231">SUM(IF('N1.2_Intervention_Listing'!$B$13:$B$212='N1.0_Intervention_Summary'!$C231,IF('N1.2_Intervention_Listing'!$F$13:$F$212='N1.0_Intervention_Summary'!$B231,'N1.2_Intervention_Listing'!O$13:O$212,0),0))</f>
        <v>0</v>
      </c>
      <c r="I231" s="224">
        <f t="array" ref="I231">SUM(IF('N1.2_Intervention_Listing'!$B$13:$B$212='N1.0_Intervention_Summary'!$C231,IF('N1.2_Intervention_Listing'!$F$13:$F$212='N1.0_Intervention_Summary'!$B231,'N1.2_Intervention_Listing'!P$13:P$212,0),0))</f>
        <v>0</v>
      </c>
      <c r="J231" s="224">
        <f t="array" ref="J231">SUM(IF('N1.2_Intervention_Listing'!$B$13:$B$212='N1.0_Intervention_Summary'!$C231,IF('N1.2_Intervention_Listing'!$F$13:$F$212='N1.0_Intervention_Summary'!$B231,'N1.2_Intervention_Listing'!Q$13:Q$212,0),0))</f>
        <v>0</v>
      </c>
      <c r="K231" s="224">
        <f t="array" ref="K231">SUM(IF('N1.2_Intervention_Listing'!$B$13:$B$212='N1.0_Intervention_Summary'!$C231,IF('N1.2_Intervention_Listing'!$F$13:$F$212='N1.0_Intervention_Summary'!$B231,'N1.2_Intervention_Listing'!R$13:R$212,0),0))</f>
        <v>0</v>
      </c>
      <c r="L231" s="224">
        <f t="array" ref="L231">SUM(IF('N1.2_Intervention_Listing'!$B$13:$B$212='N1.0_Intervention_Summary'!$C231,IF('N1.2_Intervention_Listing'!$F$13:$F$212='N1.0_Intervention_Summary'!$B231,'N1.2_Intervention_Listing'!S$13:S$212,0),0))</f>
        <v>0</v>
      </c>
      <c r="M231" s="228">
        <f t="shared" si="16"/>
        <v>0</v>
      </c>
      <c r="N231" s="228">
        <f t="shared" si="17"/>
        <v>0</v>
      </c>
    </row>
    <row r="232" spans="2:14">
      <c r="B232" s="224" t="str">
        <f>'N1.1_Intervention_Definitions'!$A$54</f>
        <v>Addition</v>
      </c>
      <c r="C232" s="224" t="str">
        <f t="shared" si="19"/>
        <v>No entry required</v>
      </c>
      <c r="D232" s="224" t="str">
        <f t="shared" si="19"/>
        <v>-</v>
      </c>
      <c r="E232" s="224">
        <f t="array" ref="E232">SUM(IF('N1.2_Intervention_Listing'!$B$13:$B$212='N1.0_Intervention_Summary'!$C232,IF('N1.2_Intervention_Listing'!$F$13:$F$212='N1.0_Intervention_Summary'!$B232,'N1.2_Intervention_Listing'!L$13:L$212,0),0))</f>
        <v>0</v>
      </c>
      <c r="F232" s="224">
        <f t="array" ref="F232">SUM(IF('N1.2_Intervention_Listing'!$B$13:$B$212='N1.0_Intervention_Summary'!$C232,IF('N1.2_Intervention_Listing'!$F$13:$F$212='N1.0_Intervention_Summary'!$B232,'N1.2_Intervention_Listing'!M$13:M$212,0),0))</f>
        <v>0</v>
      </c>
      <c r="G232" s="224">
        <f t="array" ref="G232">SUM(IF('N1.2_Intervention_Listing'!$B$13:$B$212='N1.0_Intervention_Summary'!$C232,IF('N1.2_Intervention_Listing'!$F$13:$F$212='N1.0_Intervention_Summary'!$B232,'N1.2_Intervention_Listing'!N$13:N$212,0),0))</f>
        <v>0</v>
      </c>
      <c r="H232" s="224">
        <f t="array" ref="H232">SUM(IF('N1.2_Intervention_Listing'!$B$13:$B$212='N1.0_Intervention_Summary'!$C232,IF('N1.2_Intervention_Listing'!$F$13:$F$212='N1.0_Intervention_Summary'!$B232,'N1.2_Intervention_Listing'!O$13:O$212,0),0))</f>
        <v>0</v>
      </c>
      <c r="I232" s="224">
        <f t="array" ref="I232">SUM(IF('N1.2_Intervention_Listing'!$B$13:$B$212='N1.0_Intervention_Summary'!$C232,IF('N1.2_Intervention_Listing'!$F$13:$F$212='N1.0_Intervention_Summary'!$B232,'N1.2_Intervention_Listing'!P$13:P$212,0),0))</f>
        <v>0</v>
      </c>
      <c r="J232" s="224">
        <f t="array" ref="J232">SUM(IF('N1.2_Intervention_Listing'!$B$13:$B$212='N1.0_Intervention_Summary'!$C232,IF('N1.2_Intervention_Listing'!$F$13:$F$212='N1.0_Intervention_Summary'!$B232,'N1.2_Intervention_Listing'!Q$13:Q$212,0),0))</f>
        <v>0</v>
      </c>
      <c r="K232" s="224">
        <f t="array" ref="K232">SUM(IF('N1.2_Intervention_Listing'!$B$13:$B$212='N1.0_Intervention_Summary'!$C232,IF('N1.2_Intervention_Listing'!$F$13:$F$212='N1.0_Intervention_Summary'!$B232,'N1.2_Intervention_Listing'!R$13:R$212,0),0))</f>
        <v>0</v>
      </c>
      <c r="L232" s="224">
        <f t="array" ref="L232">SUM(IF('N1.2_Intervention_Listing'!$B$13:$B$212='N1.0_Intervention_Summary'!$C232,IF('N1.2_Intervention_Listing'!$F$13:$F$212='N1.0_Intervention_Summary'!$B232,'N1.2_Intervention_Listing'!S$13:S$212,0),0))</f>
        <v>0</v>
      </c>
      <c r="M232" s="228">
        <f t="shared" si="16"/>
        <v>0</v>
      </c>
      <c r="N232" s="228">
        <f t="shared" si="17"/>
        <v>0</v>
      </c>
    </row>
    <row r="233" spans="2:14">
      <c r="B233" s="224" t="str">
        <f>'N1.1_Intervention_Definitions'!$A$54</f>
        <v>Addition</v>
      </c>
      <c r="C233" s="224" t="str">
        <f t="shared" si="19"/>
        <v>No entry required</v>
      </c>
      <c r="D233" s="224" t="str">
        <f t="shared" si="19"/>
        <v>-</v>
      </c>
      <c r="E233" s="224">
        <f t="array" ref="E233">SUM(IF('N1.2_Intervention_Listing'!$B$13:$B$212='N1.0_Intervention_Summary'!$C233,IF('N1.2_Intervention_Listing'!$F$13:$F$212='N1.0_Intervention_Summary'!$B233,'N1.2_Intervention_Listing'!L$13:L$212,0),0))</f>
        <v>0</v>
      </c>
      <c r="F233" s="224">
        <f t="array" ref="F233">SUM(IF('N1.2_Intervention_Listing'!$B$13:$B$212='N1.0_Intervention_Summary'!$C233,IF('N1.2_Intervention_Listing'!$F$13:$F$212='N1.0_Intervention_Summary'!$B233,'N1.2_Intervention_Listing'!M$13:M$212,0),0))</f>
        <v>0</v>
      </c>
      <c r="G233" s="224">
        <f t="array" ref="G233">SUM(IF('N1.2_Intervention_Listing'!$B$13:$B$212='N1.0_Intervention_Summary'!$C233,IF('N1.2_Intervention_Listing'!$F$13:$F$212='N1.0_Intervention_Summary'!$B233,'N1.2_Intervention_Listing'!N$13:N$212,0),0))</f>
        <v>0</v>
      </c>
      <c r="H233" s="224">
        <f t="array" ref="H233">SUM(IF('N1.2_Intervention_Listing'!$B$13:$B$212='N1.0_Intervention_Summary'!$C233,IF('N1.2_Intervention_Listing'!$F$13:$F$212='N1.0_Intervention_Summary'!$B233,'N1.2_Intervention_Listing'!O$13:O$212,0),0))</f>
        <v>0</v>
      </c>
      <c r="I233" s="224">
        <f t="array" ref="I233">SUM(IF('N1.2_Intervention_Listing'!$B$13:$B$212='N1.0_Intervention_Summary'!$C233,IF('N1.2_Intervention_Listing'!$F$13:$F$212='N1.0_Intervention_Summary'!$B233,'N1.2_Intervention_Listing'!P$13:P$212,0),0))</f>
        <v>0</v>
      </c>
      <c r="J233" s="224">
        <f t="array" ref="J233">SUM(IF('N1.2_Intervention_Listing'!$B$13:$B$212='N1.0_Intervention_Summary'!$C233,IF('N1.2_Intervention_Listing'!$F$13:$F$212='N1.0_Intervention_Summary'!$B233,'N1.2_Intervention_Listing'!Q$13:Q$212,0),0))</f>
        <v>0</v>
      </c>
      <c r="K233" s="224">
        <f t="array" ref="K233">SUM(IF('N1.2_Intervention_Listing'!$B$13:$B$212='N1.0_Intervention_Summary'!$C233,IF('N1.2_Intervention_Listing'!$F$13:$F$212='N1.0_Intervention_Summary'!$B233,'N1.2_Intervention_Listing'!R$13:R$212,0),0))</f>
        <v>0</v>
      </c>
      <c r="L233" s="224">
        <f t="array" ref="L233">SUM(IF('N1.2_Intervention_Listing'!$B$13:$B$212='N1.0_Intervention_Summary'!$C233,IF('N1.2_Intervention_Listing'!$F$13:$F$212='N1.0_Intervention_Summary'!$B233,'N1.2_Intervention_Listing'!S$13:S$212,0),0))</f>
        <v>0</v>
      </c>
      <c r="M233" s="228">
        <f t="shared" si="16"/>
        <v>0</v>
      </c>
      <c r="N233" s="228">
        <f t="shared" si="17"/>
        <v>0</v>
      </c>
    </row>
    <row r="234" spans="2:14">
      <c r="B234" s="224" t="str">
        <f>'N1.1_Intervention_Definitions'!$A$54</f>
        <v>Addition</v>
      </c>
      <c r="C234" s="224" t="str">
        <f t="shared" si="19"/>
        <v>No entry required</v>
      </c>
      <c r="D234" s="224" t="str">
        <f t="shared" si="19"/>
        <v>-</v>
      </c>
      <c r="E234" s="224">
        <f t="array" ref="E234">SUM(IF('N1.2_Intervention_Listing'!$B$13:$B$212='N1.0_Intervention_Summary'!$C234,IF('N1.2_Intervention_Listing'!$F$13:$F$212='N1.0_Intervention_Summary'!$B234,'N1.2_Intervention_Listing'!L$13:L$212,0),0))</f>
        <v>0</v>
      </c>
      <c r="F234" s="224">
        <f t="array" ref="F234">SUM(IF('N1.2_Intervention_Listing'!$B$13:$B$212='N1.0_Intervention_Summary'!$C234,IF('N1.2_Intervention_Listing'!$F$13:$F$212='N1.0_Intervention_Summary'!$B234,'N1.2_Intervention_Listing'!M$13:M$212,0),0))</f>
        <v>0</v>
      </c>
      <c r="G234" s="224">
        <f t="array" ref="G234">SUM(IF('N1.2_Intervention_Listing'!$B$13:$B$212='N1.0_Intervention_Summary'!$C234,IF('N1.2_Intervention_Listing'!$F$13:$F$212='N1.0_Intervention_Summary'!$B234,'N1.2_Intervention_Listing'!N$13:N$212,0),0))</f>
        <v>0</v>
      </c>
      <c r="H234" s="224">
        <f t="array" ref="H234">SUM(IF('N1.2_Intervention_Listing'!$B$13:$B$212='N1.0_Intervention_Summary'!$C234,IF('N1.2_Intervention_Listing'!$F$13:$F$212='N1.0_Intervention_Summary'!$B234,'N1.2_Intervention_Listing'!O$13:O$212,0),0))</f>
        <v>0</v>
      </c>
      <c r="I234" s="224">
        <f t="array" ref="I234">SUM(IF('N1.2_Intervention_Listing'!$B$13:$B$212='N1.0_Intervention_Summary'!$C234,IF('N1.2_Intervention_Listing'!$F$13:$F$212='N1.0_Intervention_Summary'!$B234,'N1.2_Intervention_Listing'!P$13:P$212,0),0))</f>
        <v>0</v>
      </c>
      <c r="J234" s="224">
        <f t="array" ref="J234">SUM(IF('N1.2_Intervention_Listing'!$B$13:$B$212='N1.0_Intervention_Summary'!$C234,IF('N1.2_Intervention_Listing'!$F$13:$F$212='N1.0_Intervention_Summary'!$B234,'N1.2_Intervention_Listing'!Q$13:Q$212,0),0))</f>
        <v>0</v>
      </c>
      <c r="K234" s="224">
        <f t="array" ref="K234">SUM(IF('N1.2_Intervention_Listing'!$B$13:$B$212='N1.0_Intervention_Summary'!$C234,IF('N1.2_Intervention_Listing'!$F$13:$F$212='N1.0_Intervention_Summary'!$B234,'N1.2_Intervention_Listing'!R$13:R$212,0),0))</f>
        <v>0</v>
      </c>
      <c r="L234" s="224">
        <f t="array" ref="L234">SUM(IF('N1.2_Intervention_Listing'!$B$13:$B$212='N1.0_Intervention_Summary'!$C234,IF('N1.2_Intervention_Listing'!$F$13:$F$212='N1.0_Intervention_Summary'!$B234,'N1.2_Intervention_Listing'!S$13:S$212,0),0))</f>
        <v>0</v>
      </c>
      <c r="M234" s="228">
        <f t="shared" si="16"/>
        <v>0</v>
      </c>
      <c r="N234" s="228">
        <f t="shared" si="17"/>
        <v>0</v>
      </c>
    </row>
    <row r="235" spans="2:14">
      <c r="B235" s="224" t="str">
        <f>'N1.1_Intervention_Definitions'!$A$62</f>
        <v>Indirect Intervention</v>
      </c>
      <c r="C235" s="224" t="str">
        <f t="shared" si="19"/>
        <v>132kV Circuit Breaker</v>
      </c>
      <c r="D235" s="224" t="str">
        <f t="shared" si="19"/>
        <v>#</v>
      </c>
      <c r="E235" s="224">
        <f t="array" ref="E235">SUM(IF('N1.2_Intervention_Listing'!$B$13:$B$212='N1.0_Intervention_Summary'!$C235,IF('N1.2_Intervention_Listing'!$F$13:$F$212='N1.0_Intervention_Summary'!$B235,'N1.2_Intervention_Listing'!L$13:L$212,0),0))</f>
        <v>0</v>
      </c>
      <c r="F235" s="224">
        <f t="array" ref="F235">SUM(IF('N1.2_Intervention_Listing'!$B$13:$B$212='N1.0_Intervention_Summary'!$C235,IF('N1.2_Intervention_Listing'!$F$13:$F$212='N1.0_Intervention_Summary'!$B235,'N1.2_Intervention_Listing'!M$13:M$212,0),0))</f>
        <v>0</v>
      </c>
      <c r="G235" s="224">
        <f t="array" ref="G235">SUM(IF('N1.2_Intervention_Listing'!$B$13:$B$212='N1.0_Intervention_Summary'!$C235,IF('N1.2_Intervention_Listing'!$F$13:$F$212='N1.0_Intervention_Summary'!$B235,'N1.2_Intervention_Listing'!N$13:N$212,0),0))</f>
        <v>0</v>
      </c>
      <c r="H235" s="224">
        <f t="array" ref="H235">SUM(IF('N1.2_Intervention_Listing'!$B$13:$B$212='N1.0_Intervention_Summary'!$C235,IF('N1.2_Intervention_Listing'!$F$13:$F$212='N1.0_Intervention_Summary'!$B235,'N1.2_Intervention_Listing'!O$13:O$212,0),0))</f>
        <v>0</v>
      </c>
      <c r="I235" s="224">
        <f t="array" ref="I235">SUM(IF('N1.2_Intervention_Listing'!$B$13:$B$212='N1.0_Intervention_Summary'!$C235,IF('N1.2_Intervention_Listing'!$F$13:$F$212='N1.0_Intervention_Summary'!$B235,'N1.2_Intervention_Listing'!P$13:P$212,0),0))</f>
        <v>0</v>
      </c>
      <c r="J235" s="224">
        <f t="array" ref="J235">SUM(IF('N1.2_Intervention_Listing'!$B$13:$B$212='N1.0_Intervention_Summary'!$C235,IF('N1.2_Intervention_Listing'!$F$13:$F$212='N1.0_Intervention_Summary'!$B235,'N1.2_Intervention_Listing'!Q$13:Q$212,0),0))</f>
        <v>0</v>
      </c>
      <c r="K235" s="224">
        <f t="array" ref="K235">SUM(IF('N1.2_Intervention_Listing'!$B$13:$B$212='N1.0_Intervention_Summary'!$C235,IF('N1.2_Intervention_Listing'!$F$13:$F$212='N1.0_Intervention_Summary'!$B235,'N1.2_Intervention_Listing'!R$13:R$212,0),0))</f>
        <v>0</v>
      </c>
      <c r="L235" s="224">
        <f t="array" ref="L235">SUM(IF('N1.2_Intervention_Listing'!$B$13:$B$212='N1.0_Intervention_Summary'!$C235,IF('N1.2_Intervention_Listing'!$F$13:$F$212='N1.0_Intervention_Summary'!$B235,'N1.2_Intervention_Listing'!S$13:S$212,0),0))</f>
        <v>0</v>
      </c>
      <c r="M235" s="228">
        <f t="shared" si="16"/>
        <v>0</v>
      </c>
      <c r="N235" s="228">
        <f t="shared" si="17"/>
        <v>0</v>
      </c>
    </row>
    <row r="236" spans="2:14">
      <c r="B236" s="224" t="str">
        <f>'N1.1_Intervention_Definitions'!$A$62</f>
        <v>Indirect Intervention</v>
      </c>
      <c r="C236" s="224" t="str">
        <f t="shared" si="19"/>
        <v>132kV Transformer</v>
      </c>
      <c r="D236" s="224" t="str">
        <f t="shared" si="19"/>
        <v>#</v>
      </c>
      <c r="E236" s="224">
        <f t="array" ref="E236">SUM(IF('N1.2_Intervention_Listing'!$B$13:$B$212='N1.0_Intervention_Summary'!$C236,IF('N1.2_Intervention_Listing'!$F$13:$F$212='N1.0_Intervention_Summary'!$B236,'N1.2_Intervention_Listing'!L$13:L$212,0),0))</f>
        <v>0</v>
      </c>
      <c r="F236" s="224">
        <f t="array" ref="F236">SUM(IF('N1.2_Intervention_Listing'!$B$13:$B$212='N1.0_Intervention_Summary'!$C236,IF('N1.2_Intervention_Listing'!$F$13:$F$212='N1.0_Intervention_Summary'!$B236,'N1.2_Intervention_Listing'!M$13:M$212,0),0))</f>
        <v>0</v>
      </c>
      <c r="G236" s="224">
        <f t="array" ref="G236">SUM(IF('N1.2_Intervention_Listing'!$B$13:$B$212='N1.0_Intervention_Summary'!$C236,IF('N1.2_Intervention_Listing'!$F$13:$F$212='N1.0_Intervention_Summary'!$B236,'N1.2_Intervention_Listing'!N$13:N$212,0),0))</f>
        <v>0</v>
      </c>
      <c r="H236" s="224">
        <f t="array" ref="H236">SUM(IF('N1.2_Intervention_Listing'!$B$13:$B$212='N1.0_Intervention_Summary'!$C236,IF('N1.2_Intervention_Listing'!$F$13:$F$212='N1.0_Intervention_Summary'!$B236,'N1.2_Intervention_Listing'!O$13:O$212,0),0))</f>
        <v>0</v>
      </c>
      <c r="I236" s="224">
        <f t="array" ref="I236">SUM(IF('N1.2_Intervention_Listing'!$B$13:$B$212='N1.0_Intervention_Summary'!$C236,IF('N1.2_Intervention_Listing'!$F$13:$F$212='N1.0_Intervention_Summary'!$B236,'N1.2_Intervention_Listing'!P$13:P$212,0),0))</f>
        <v>0</v>
      </c>
      <c r="J236" s="224">
        <f t="array" ref="J236">SUM(IF('N1.2_Intervention_Listing'!$B$13:$B$212='N1.0_Intervention_Summary'!$C236,IF('N1.2_Intervention_Listing'!$F$13:$F$212='N1.0_Intervention_Summary'!$B236,'N1.2_Intervention_Listing'!Q$13:Q$212,0),0))</f>
        <v>0</v>
      </c>
      <c r="K236" s="224">
        <f t="array" ref="K236">SUM(IF('N1.2_Intervention_Listing'!$B$13:$B$212='N1.0_Intervention_Summary'!$C236,IF('N1.2_Intervention_Listing'!$F$13:$F$212='N1.0_Intervention_Summary'!$B236,'N1.2_Intervention_Listing'!R$13:R$212,0),0))</f>
        <v>0</v>
      </c>
      <c r="L236" s="224">
        <f t="array" ref="L236">SUM(IF('N1.2_Intervention_Listing'!$B$13:$B$212='N1.0_Intervention_Summary'!$C236,IF('N1.2_Intervention_Listing'!$F$13:$F$212='N1.0_Intervention_Summary'!$B236,'N1.2_Intervention_Listing'!S$13:S$212,0),0))</f>
        <v>0</v>
      </c>
      <c r="M236" s="228">
        <f t="shared" si="16"/>
        <v>0</v>
      </c>
      <c r="N236" s="228">
        <f t="shared" si="17"/>
        <v>0</v>
      </c>
    </row>
    <row r="237" spans="2:14">
      <c r="B237" s="224" t="str">
        <f>'N1.1_Intervention_Definitions'!$A$62</f>
        <v>Indirect Intervention</v>
      </c>
      <c r="C237" s="224" t="str">
        <f t="shared" si="19"/>
        <v>132kV Reactor</v>
      </c>
      <c r="D237" s="224" t="str">
        <f t="shared" si="19"/>
        <v>#</v>
      </c>
      <c r="E237" s="224">
        <f t="array" ref="E237">SUM(IF('N1.2_Intervention_Listing'!$B$13:$B$212='N1.0_Intervention_Summary'!$C237,IF('N1.2_Intervention_Listing'!$F$13:$F$212='N1.0_Intervention_Summary'!$B237,'N1.2_Intervention_Listing'!L$13:L$212,0),0))</f>
        <v>0</v>
      </c>
      <c r="F237" s="224">
        <f t="array" ref="F237">SUM(IF('N1.2_Intervention_Listing'!$B$13:$B$212='N1.0_Intervention_Summary'!$C237,IF('N1.2_Intervention_Listing'!$F$13:$F$212='N1.0_Intervention_Summary'!$B237,'N1.2_Intervention_Listing'!M$13:M$212,0),0))</f>
        <v>0</v>
      </c>
      <c r="G237" s="224">
        <f t="array" ref="G237">SUM(IF('N1.2_Intervention_Listing'!$B$13:$B$212='N1.0_Intervention_Summary'!$C237,IF('N1.2_Intervention_Listing'!$F$13:$F$212='N1.0_Intervention_Summary'!$B237,'N1.2_Intervention_Listing'!N$13:N$212,0),0))</f>
        <v>0</v>
      </c>
      <c r="H237" s="224">
        <f t="array" ref="H237">SUM(IF('N1.2_Intervention_Listing'!$B$13:$B$212='N1.0_Intervention_Summary'!$C237,IF('N1.2_Intervention_Listing'!$F$13:$F$212='N1.0_Intervention_Summary'!$B237,'N1.2_Intervention_Listing'!O$13:O$212,0),0))</f>
        <v>0</v>
      </c>
      <c r="I237" s="224">
        <f t="array" ref="I237">SUM(IF('N1.2_Intervention_Listing'!$B$13:$B$212='N1.0_Intervention_Summary'!$C237,IF('N1.2_Intervention_Listing'!$F$13:$F$212='N1.0_Intervention_Summary'!$B237,'N1.2_Intervention_Listing'!P$13:P$212,0),0))</f>
        <v>0</v>
      </c>
      <c r="J237" s="224">
        <f t="array" ref="J237">SUM(IF('N1.2_Intervention_Listing'!$B$13:$B$212='N1.0_Intervention_Summary'!$C237,IF('N1.2_Intervention_Listing'!$F$13:$F$212='N1.0_Intervention_Summary'!$B237,'N1.2_Intervention_Listing'!Q$13:Q$212,0),0))</f>
        <v>0</v>
      </c>
      <c r="K237" s="224">
        <f t="array" ref="K237">SUM(IF('N1.2_Intervention_Listing'!$B$13:$B$212='N1.0_Intervention_Summary'!$C237,IF('N1.2_Intervention_Listing'!$F$13:$F$212='N1.0_Intervention_Summary'!$B237,'N1.2_Intervention_Listing'!R$13:R$212,0),0))</f>
        <v>0</v>
      </c>
      <c r="L237" s="224">
        <f t="array" ref="L237">SUM(IF('N1.2_Intervention_Listing'!$B$13:$B$212='N1.0_Intervention_Summary'!$C237,IF('N1.2_Intervention_Listing'!$F$13:$F$212='N1.0_Intervention_Summary'!$B237,'N1.2_Intervention_Listing'!S$13:S$212,0),0))</f>
        <v>0</v>
      </c>
      <c r="M237" s="228">
        <f t="shared" si="16"/>
        <v>0</v>
      </c>
      <c r="N237" s="228">
        <f t="shared" si="17"/>
        <v>0</v>
      </c>
    </row>
    <row r="238" spans="2:14">
      <c r="B238" s="224" t="str">
        <f>'N1.1_Intervention_Definitions'!$A$62</f>
        <v>Indirect Intervention</v>
      </c>
      <c r="C238" s="224" t="str">
        <f t="shared" si="19"/>
        <v>132kV Underground Cable</v>
      </c>
      <c r="D238" s="224" t="str">
        <f t="shared" si="19"/>
        <v>km</v>
      </c>
      <c r="E238" s="224">
        <f t="array" ref="E238">SUM(IF('N1.2_Intervention_Listing'!$B$13:$B$212='N1.0_Intervention_Summary'!$C238,IF('N1.2_Intervention_Listing'!$F$13:$F$212='N1.0_Intervention_Summary'!$B238,'N1.2_Intervention_Listing'!L$13:L$212,0),0))</f>
        <v>0</v>
      </c>
      <c r="F238" s="224">
        <f t="array" ref="F238">SUM(IF('N1.2_Intervention_Listing'!$B$13:$B$212='N1.0_Intervention_Summary'!$C238,IF('N1.2_Intervention_Listing'!$F$13:$F$212='N1.0_Intervention_Summary'!$B238,'N1.2_Intervention_Listing'!M$13:M$212,0),0))</f>
        <v>0</v>
      </c>
      <c r="G238" s="224">
        <f t="array" ref="G238">SUM(IF('N1.2_Intervention_Listing'!$B$13:$B$212='N1.0_Intervention_Summary'!$C238,IF('N1.2_Intervention_Listing'!$F$13:$F$212='N1.0_Intervention_Summary'!$B238,'N1.2_Intervention_Listing'!N$13:N$212,0),0))</f>
        <v>0</v>
      </c>
      <c r="H238" s="224">
        <f t="array" ref="H238">SUM(IF('N1.2_Intervention_Listing'!$B$13:$B$212='N1.0_Intervention_Summary'!$C238,IF('N1.2_Intervention_Listing'!$F$13:$F$212='N1.0_Intervention_Summary'!$B238,'N1.2_Intervention_Listing'!O$13:O$212,0),0))</f>
        <v>0</v>
      </c>
      <c r="I238" s="224">
        <f t="array" ref="I238">SUM(IF('N1.2_Intervention_Listing'!$B$13:$B$212='N1.0_Intervention_Summary'!$C238,IF('N1.2_Intervention_Listing'!$F$13:$F$212='N1.0_Intervention_Summary'!$B238,'N1.2_Intervention_Listing'!P$13:P$212,0),0))</f>
        <v>0</v>
      </c>
      <c r="J238" s="224">
        <f t="array" ref="J238">SUM(IF('N1.2_Intervention_Listing'!$B$13:$B$212='N1.0_Intervention_Summary'!$C238,IF('N1.2_Intervention_Listing'!$F$13:$F$212='N1.0_Intervention_Summary'!$B238,'N1.2_Intervention_Listing'!Q$13:Q$212,0),0))</f>
        <v>0</v>
      </c>
      <c r="K238" s="224">
        <f t="array" ref="K238">SUM(IF('N1.2_Intervention_Listing'!$B$13:$B$212='N1.0_Intervention_Summary'!$C238,IF('N1.2_Intervention_Listing'!$F$13:$F$212='N1.0_Intervention_Summary'!$B238,'N1.2_Intervention_Listing'!R$13:R$212,0),0))</f>
        <v>0</v>
      </c>
      <c r="L238" s="224">
        <f t="array" ref="L238">SUM(IF('N1.2_Intervention_Listing'!$B$13:$B$212='N1.0_Intervention_Summary'!$C238,IF('N1.2_Intervention_Listing'!$F$13:$F$212='N1.0_Intervention_Summary'!$B238,'N1.2_Intervention_Listing'!S$13:S$212,0),0))</f>
        <v>0</v>
      </c>
      <c r="M238" s="228">
        <f t="shared" si="16"/>
        <v>0</v>
      </c>
      <c r="N238" s="228">
        <f t="shared" si="17"/>
        <v>0</v>
      </c>
    </row>
    <row r="239" spans="2:14">
      <c r="B239" s="224" t="str">
        <f>'N1.1_Intervention_Definitions'!$A$62</f>
        <v>Indirect Intervention</v>
      </c>
      <c r="C239" s="224" t="str">
        <f t="shared" si="19"/>
        <v>132kV OHL Conductor</v>
      </c>
      <c r="D239" s="224" t="str">
        <f t="shared" si="19"/>
        <v>km</v>
      </c>
      <c r="E239" s="224">
        <f t="array" ref="E239">SUM(IF('N1.2_Intervention_Listing'!$B$13:$B$212='N1.0_Intervention_Summary'!$C239,IF('N1.2_Intervention_Listing'!$F$13:$F$212='N1.0_Intervention_Summary'!$B239,'N1.2_Intervention_Listing'!L$13:L$212,0),0))</f>
        <v>0</v>
      </c>
      <c r="F239" s="224">
        <f t="array" ref="F239">SUM(IF('N1.2_Intervention_Listing'!$B$13:$B$212='N1.0_Intervention_Summary'!$C239,IF('N1.2_Intervention_Listing'!$F$13:$F$212='N1.0_Intervention_Summary'!$B239,'N1.2_Intervention_Listing'!M$13:M$212,0),0))</f>
        <v>0</v>
      </c>
      <c r="G239" s="224">
        <f t="array" ref="G239">SUM(IF('N1.2_Intervention_Listing'!$B$13:$B$212='N1.0_Intervention_Summary'!$C239,IF('N1.2_Intervention_Listing'!$F$13:$F$212='N1.0_Intervention_Summary'!$B239,'N1.2_Intervention_Listing'!N$13:N$212,0),0))</f>
        <v>0</v>
      </c>
      <c r="H239" s="224">
        <f t="array" ref="H239">SUM(IF('N1.2_Intervention_Listing'!$B$13:$B$212='N1.0_Intervention_Summary'!$C239,IF('N1.2_Intervention_Listing'!$F$13:$F$212='N1.0_Intervention_Summary'!$B239,'N1.2_Intervention_Listing'!O$13:O$212,0),0))</f>
        <v>0</v>
      </c>
      <c r="I239" s="224">
        <f t="array" ref="I239">SUM(IF('N1.2_Intervention_Listing'!$B$13:$B$212='N1.0_Intervention_Summary'!$C239,IF('N1.2_Intervention_Listing'!$F$13:$F$212='N1.0_Intervention_Summary'!$B239,'N1.2_Intervention_Listing'!P$13:P$212,0),0))</f>
        <v>0</v>
      </c>
      <c r="J239" s="224">
        <f t="array" ref="J239">SUM(IF('N1.2_Intervention_Listing'!$B$13:$B$212='N1.0_Intervention_Summary'!$C239,IF('N1.2_Intervention_Listing'!$F$13:$F$212='N1.0_Intervention_Summary'!$B239,'N1.2_Intervention_Listing'!Q$13:Q$212,0),0))</f>
        <v>0</v>
      </c>
      <c r="K239" s="224">
        <f t="array" ref="K239">SUM(IF('N1.2_Intervention_Listing'!$B$13:$B$212='N1.0_Intervention_Summary'!$C239,IF('N1.2_Intervention_Listing'!$F$13:$F$212='N1.0_Intervention_Summary'!$B239,'N1.2_Intervention_Listing'!R$13:R$212,0),0))</f>
        <v>0</v>
      </c>
      <c r="L239" s="224">
        <f t="array" ref="L239">SUM(IF('N1.2_Intervention_Listing'!$B$13:$B$212='N1.0_Intervention_Summary'!$C239,IF('N1.2_Intervention_Listing'!$F$13:$F$212='N1.0_Intervention_Summary'!$B239,'N1.2_Intervention_Listing'!S$13:S$212,0),0))</f>
        <v>0</v>
      </c>
      <c r="M239" s="228">
        <f t="shared" si="16"/>
        <v>0</v>
      </c>
      <c r="N239" s="228">
        <f t="shared" si="17"/>
        <v>0</v>
      </c>
    </row>
    <row r="240" spans="2:14">
      <c r="B240" s="224" t="str">
        <f>'N1.1_Intervention_Definitions'!$A$62</f>
        <v>Indirect Intervention</v>
      </c>
      <c r="C240" s="224" t="str">
        <f t="shared" si="19"/>
        <v>132kV OHL Fittings</v>
      </c>
      <c r="D240" s="224" t="str">
        <f t="shared" si="19"/>
        <v>#</v>
      </c>
      <c r="E240" s="224">
        <f t="array" ref="E240">SUM(IF('N1.2_Intervention_Listing'!$B$13:$B$212='N1.0_Intervention_Summary'!$C240,IF('N1.2_Intervention_Listing'!$F$13:$F$212='N1.0_Intervention_Summary'!$B240,'N1.2_Intervention_Listing'!L$13:L$212,0),0))</f>
        <v>0</v>
      </c>
      <c r="F240" s="224">
        <f t="array" ref="F240">SUM(IF('N1.2_Intervention_Listing'!$B$13:$B$212='N1.0_Intervention_Summary'!$C240,IF('N1.2_Intervention_Listing'!$F$13:$F$212='N1.0_Intervention_Summary'!$B240,'N1.2_Intervention_Listing'!M$13:M$212,0),0))</f>
        <v>0</v>
      </c>
      <c r="G240" s="224">
        <f t="array" ref="G240">SUM(IF('N1.2_Intervention_Listing'!$B$13:$B$212='N1.0_Intervention_Summary'!$C240,IF('N1.2_Intervention_Listing'!$F$13:$F$212='N1.0_Intervention_Summary'!$B240,'N1.2_Intervention_Listing'!N$13:N$212,0),0))</f>
        <v>0</v>
      </c>
      <c r="H240" s="224">
        <f t="array" ref="H240">SUM(IF('N1.2_Intervention_Listing'!$B$13:$B$212='N1.0_Intervention_Summary'!$C240,IF('N1.2_Intervention_Listing'!$F$13:$F$212='N1.0_Intervention_Summary'!$B240,'N1.2_Intervention_Listing'!O$13:O$212,0),0))</f>
        <v>0</v>
      </c>
      <c r="I240" s="224">
        <f t="array" ref="I240">SUM(IF('N1.2_Intervention_Listing'!$B$13:$B$212='N1.0_Intervention_Summary'!$C240,IF('N1.2_Intervention_Listing'!$F$13:$F$212='N1.0_Intervention_Summary'!$B240,'N1.2_Intervention_Listing'!P$13:P$212,0),0))</f>
        <v>0</v>
      </c>
      <c r="J240" s="224">
        <f t="array" ref="J240">SUM(IF('N1.2_Intervention_Listing'!$B$13:$B$212='N1.0_Intervention_Summary'!$C240,IF('N1.2_Intervention_Listing'!$F$13:$F$212='N1.0_Intervention_Summary'!$B240,'N1.2_Intervention_Listing'!Q$13:Q$212,0),0))</f>
        <v>0</v>
      </c>
      <c r="K240" s="224">
        <f t="array" ref="K240">SUM(IF('N1.2_Intervention_Listing'!$B$13:$B$212='N1.0_Intervention_Summary'!$C240,IF('N1.2_Intervention_Listing'!$F$13:$F$212='N1.0_Intervention_Summary'!$B240,'N1.2_Intervention_Listing'!R$13:R$212,0),0))</f>
        <v>0</v>
      </c>
      <c r="L240" s="224">
        <f t="array" ref="L240">SUM(IF('N1.2_Intervention_Listing'!$B$13:$B$212='N1.0_Intervention_Summary'!$C240,IF('N1.2_Intervention_Listing'!$F$13:$F$212='N1.0_Intervention_Summary'!$B240,'N1.2_Intervention_Listing'!S$13:S$212,0),0))</f>
        <v>0</v>
      </c>
      <c r="M240" s="228">
        <f t="shared" si="16"/>
        <v>0</v>
      </c>
      <c r="N240" s="228">
        <f t="shared" si="17"/>
        <v>0</v>
      </c>
    </row>
    <row r="241" spans="2:14">
      <c r="B241" s="224" t="str">
        <f>'N1.1_Intervention_Definitions'!$A$62</f>
        <v>Indirect Intervention</v>
      </c>
      <c r="C241" s="224" t="str">
        <f t="shared" si="19"/>
        <v>132kV OHL Tower</v>
      </c>
      <c r="D241" s="224" t="str">
        <f t="shared" si="19"/>
        <v>#</v>
      </c>
      <c r="E241" s="224">
        <f t="array" ref="E241">SUM(IF('N1.2_Intervention_Listing'!$B$13:$B$212='N1.0_Intervention_Summary'!$C241,IF('N1.2_Intervention_Listing'!$F$13:$F$212='N1.0_Intervention_Summary'!$B241,'N1.2_Intervention_Listing'!L$13:L$212,0),0))</f>
        <v>0</v>
      </c>
      <c r="F241" s="224">
        <f t="array" ref="F241">SUM(IF('N1.2_Intervention_Listing'!$B$13:$B$212='N1.0_Intervention_Summary'!$C241,IF('N1.2_Intervention_Listing'!$F$13:$F$212='N1.0_Intervention_Summary'!$B241,'N1.2_Intervention_Listing'!M$13:M$212,0),0))</f>
        <v>0</v>
      </c>
      <c r="G241" s="224">
        <f t="array" ref="G241">SUM(IF('N1.2_Intervention_Listing'!$B$13:$B$212='N1.0_Intervention_Summary'!$C241,IF('N1.2_Intervention_Listing'!$F$13:$F$212='N1.0_Intervention_Summary'!$B241,'N1.2_Intervention_Listing'!N$13:N$212,0),0))</f>
        <v>0</v>
      </c>
      <c r="H241" s="224">
        <f t="array" ref="H241">SUM(IF('N1.2_Intervention_Listing'!$B$13:$B$212='N1.0_Intervention_Summary'!$C241,IF('N1.2_Intervention_Listing'!$F$13:$F$212='N1.0_Intervention_Summary'!$B241,'N1.2_Intervention_Listing'!O$13:O$212,0),0))</f>
        <v>0</v>
      </c>
      <c r="I241" s="224">
        <f t="array" ref="I241">SUM(IF('N1.2_Intervention_Listing'!$B$13:$B$212='N1.0_Intervention_Summary'!$C241,IF('N1.2_Intervention_Listing'!$F$13:$F$212='N1.0_Intervention_Summary'!$B241,'N1.2_Intervention_Listing'!P$13:P$212,0),0))</f>
        <v>0</v>
      </c>
      <c r="J241" s="224">
        <f t="array" ref="J241">SUM(IF('N1.2_Intervention_Listing'!$B$13:$B$212='N1.0_Intervention_Summary'!$C241,IF('N1.2_Intervention_Listing'!$F$13:$F$212='N1.0_Intervention_Summary'!$B241,'N1.2_Intervention_Listing'!Q$13:Q$212,0),0))</f>
        <v>0</v>
      </c>
      <c r="K241" s="224">
        <f t="array" ref="K241">SUM(IF('N1.2_Intervention_Listing'!$B$13:$B$212='N1.0_Intervention_Summary'!$C241,IF('N1.2_Intervention_Listing'!$F$13:$F$212='N1.0_Intervention_Summary'!$B241,'N1.2_Intervention_Listing'!R$13:R$212,0),0))</f>
        <v>0</v>
      </c>
      <c r="L241" s="224">
        <f t="array" ref="L241">SUM(IF('N1.2_Intervention_Listing'!$B$13:$B$212='N1.0_Intervention_Summary'!$C241,IF('N1.2_Intervention_Listing'!$F$13:$F$212='N1.0_Intervention_Summary'!$B241,'N1.2_Intervention_Listing'!S$13:S$212,0),0))</f>
        <v>0</v>
      </c>
      <c r="M241" s="228">
        <f t="shared" si="16"/>
        <v>0</v>
      </c>
      <c r="N241" s="228">
        <f t="shared" si="17"/>
        <v>0</v>
      </c>
    </row>
    <row r="242" spans="2:14">
      <c r="B242" s="224" t="str">
        <f>'N1.1_Intervention_Definitions'!$A$62</f>
        <v>Indirect Intervention</v>
      </c>
      <c r="C242" s="224" t="str">
        <f t="shared" si="19"/>
        <v>275kV Circuit Breaker</v>
      </c>
      <c r="D242" s="224" t="str">
        <f t="shared" si="19"/>
        <v>#</v>
      </c>
      <c r="E242" s="224">
        <f t="array" ref="E242">SUM(IF('N1.2_Intervention_Listing'!$B$13:$B$212='N1.0_Intervention_Summary'!$C242,IF('N1.2_Intervention_Listing'!$F$13:$F$212='N1.0_Intervention_Summary'!$B242,'N1.2_Intervention_Listing'!L$13:L$212,0),0))</f>
        <v>0</v>
      </c>
      <c r="F242" s="224">
        <f t="array" ref="F242">SUM(IF('N1.2_Intervention_Listing'!$B$13:$B$212='N1.0_Intervention_Summary'!$C242,IF('N1.2_Intervention_Listing'!$F$13:$F$212='N1.0_Intervention_Summary'!$B242,'N1.2_Intervention_Listing'!M$13:M$212,0),0))</f>
        <v>0</v>
      </c>
      <c r="G242" s="224">
        <f t="array" ref="G242">SUM(IF('N1.2_Intervention_Listing'!$B$13:$B$212='N1.0_Intervention_Summary'!$C242,IF('N1.2_Intervention_Listing'!$F$13:$F$212='N1.0_Intervention_Summary'!$B242,'N1.2_Intervention_Listing'!N$13:N$212,0),0))</f>
        <v>0</v>
      </c>
      <c r="H242" s="224">
        <f t="array" ref="H242">SUM(IF('N1.2_Intervention_Listing'!$B$13:$B$212='N1.0_Intervention_Summary'!$C242,IF('N1.2_Intervention_Listing'!$F$13:$F$212='N1.0_Intervention_Summary'!$B242,'N1.2_Intervention_Listing'!O$13:O$212,0),0))</f>
        <v>0</v>
      </c>
      <c r="I242" s="224">
        <f t="array" ref="I242">SUM(IF('N1.2_Intervention_Listing'!$B$13:$B$212='N1.0_Intervention_Summary'!$C242,IF('N1.2_Intervention_Listing'!$F$13:$F$212='N1.0_Intervention_Summary'!$B242,'N1.2_Intervention_Listing'!P$13:P$212,0),0))</f>
        <v>0</v>
      </c>
      <c r="J242" s="224">
        <f t="array" ref="J242">SUM(IF('N1.2_Intervention_Listing'!$B$13:$B$212='N1.0_Intervention_Summary'!$C242,IF('N1.2_Intervention_Listing'!$F$13:$F$212='N1.0_Intervention_Summary'!$B242,'N1.2_Intervention_Listing'!Q$13:Q$212,0),0))</f>
        <v>0</v>
      </c>
      <c r="K242" s="224">
        <f t="array" ref="K242">SUM(IF('N1.2_Intervention_Listing'!$B$13:$B$212='N1.0_Intervention_Summary'!$C242,IF('N1.2_Intervention_Listing'!$F$13:$F$212='N1.0_Intervention_Summary'!$B242,'N1.2_Intervention_Listing'!R$13:R$212,0),0))</f>
        <v>0</v>
      </c>
      <c r="L242" s="224">
        <f t="array" ref="L242">SUM(IF('N1.2_Intervention_Listing'!$B$13:$B$212='N1.0_Intervention_Summary'!$C242,IF('N1.2_Intervention_Listing'!$F$13:$F$212='N1.0_Intervention_Summary'!$B242,'N1.2_Intervention_Listing'!S$13:S$212,0),0))</f>
        <v>0</v>
      </c>
      <c r="M242" s="228">
        <f t="shared" si="16"/>
        <v>0</v>
      </c>
      <c r="N242" s="228">
        <f t="shared" si="17"/>
        <v>0</v>
      </c>
    </row>
    <row r="243" spans="2:14">
      <c r="B243" s="224" t="str">
        <f>'N1.1_Intervention_Definitions'!$A$62</f>
        <v>Indirect Intervention</v>
      </c>
      <c r="C243" s="224" t="str">
        <f t="shared" si="19"/>
        <v>275kV Transformer</v>
      </c>
      <c r="D243" s="224" t="str">
        <f t="shared" si="19"/>
        <v>#</v>
      </c>
      <c r="E243" s="224">
        <f t="array" ref="E243">SUM(IF('N1.2_Intervention_Listing'!$B$13:$B$212='N1.0_Intervention_Summary'!$C243,IF('N1.2_Intervention_Listing'!$F$13:$F$212='N1.0_Intervention_Summary'!$B243,'N1.2_Intervention_Listing'!L$13:L$212,0),0))</f>
        <v>0</v>
      </c>
      <c r="F243" s="224">
        <f t="array" ref="F243">SUM(IF('N1.2_Intervention_Listing'!$B$13:$B$212='N1.0_Intervention_Summary'!$C243,IF('N1.2_Intervention_Listing'!$F$13:$F$212='N1.0_Intervention_Summary'!$B243,'N1.2_Intervention_Listing'!M$13:M$212,0),0))</f>
        <v>0</v>
      </c>
      <c r="G243" s="224">
        <f t="array" ref="G243">SUM(IF('N1.2_Intervention_Listing'!$B$13:$B$212='N1.0_Intervention_Summary'!$C243,IF('N1.2_Intervention_Listing'!$F$13:$F$212='N1.0_Intervention_Summary'!$B243,'N1.2_Intervention_Listing'!N$13:N$212,0),0))</f>
        <v>0</v>
      </c>
      <c r="H243" s="224">
        <f t="array" ref="H243">SUM(IF('N1.2_Intervention_Listing'!$B$13:$B$212='N1.0_Intervention_Summary'!$C243,IF('N1.2_Intervention_Listing'!$F$13:$F$212='N1.0_Intervention_Summary'!$B243,'N1.2_Intervention_Listing'!O$13:O$212,0),0))</f>
        <v>0</v>
      </c>
      <c r="I243" s="224">
        <f t="array" ref="I243">SUM(IF('N1.2_Intervention_Listing'!$B$13:$B$212='N1.0_Intervention_Summary'!$C243,IF('N1.2_Intervention_Listing'!$F$13:$F$212='N1.0_Intervention_Summary'!$B243,'N1.2_Intervention_Listing'!P$13:P$212,0),0))</f>
        <v>0</v>
      </c>
      <c r="J243" s="224">
        <f t="array" ref="J243">SUM(IF('N1.2_Intervention_Listing'!$B$13:$B$212='N1.0_Intervention_Summary'!$C243,IF('N1.2_Intervention_Listing'!$F$13:$F$212='N1.0_Intervention_Summary'!$B243,'N1.2_Intervention_Listing'!Q$13:Q$212,0),0))</f>
        <v>0</v>
      </c>
      <c r="K243" s="224">
        <f t="array" ref="K243">SUM(IF('N1.2_Intervention_Listing'!$B$13:$B$212='N1.0_Intervention_Summary'!$C243,IF('N1.2_Intervention_Listing'!$F$13:$F$212='N1.0_Intervention_Summary'!$B243,'N1.2_Intervention_Listing'!R$13:R$212,0),0))</f>
        <v>0</v>
      </c>
      <c r="L243" s="224">
        <f t="array" ref="L243">SUM(IF('N1.2_Intervention_Listing'!$B$13:$B$212='N1.0_Intervention_Summary'!$C243,IF('N1.2_Intervention_Listing'!$F$13:$F$212='N1.0_Intervention_Summary'!$B243,'N1.2_Intervention_Listing'!S$13:S$212,0),0))</f>
        <v>0</v>
      </c>
      <c r="M243" s="228">
        <f t="shared" si="16"/>
        <v>0</v>
      </c>
      <c r="N243" s="228">
        <f t="shared" si="17"/>
        <v>0</v>
      </c>
    </row>
    <row r="244" spans="2:14">
      <c r="B244" s="224" t="str">
        <f>'N1.1_Intervention_Definitions'!$A$62</f>
        <v>Indirect Intervention</v>
      </c>
      <c r="C244" s="224" t="str">
        <f t="shared" si="19"/>
        <v>275kV Reactor</v>
      </c>
      <c r="D244" s="224" t="str">
        <f t="shared" si="19"/>
        <v>#</v>
      </c>
      <c r="E244" s="224">
        <f t="array" ref="E244">SUM(IF('N1.2_Intervention_Listing'!$B$13:$B$212='N1.0_Intervention_Summary'!$C244,IF('N1.2_Intervention_Listing'!$F$13:$F$212='N1.0_Intervention_Summary'!$B244,'N1.2_Intervention_Listing'!L$13:L$212,0),0))</f>
        <v>0</v>
      </c>
      <c r="F244" s="224">
        <f t="array" ref="F244">SUM(IF('N1.2_Intervention_Listing'!$B$13:$B$212='N1.0_Intervention_Summary'!$C244,IF('N1.2_Intervention_Listing'!$F$13:$F$212='N1.0_Intervention_Summary'!$B244,'N1.2_Intervention_Listing'!M$13:M$212,0),0))</f>
        <v>0</v>
      </c>
      <c r="G244" s="224">
        <f t="array" ref="G244">SUM(IF('N1.2_Intervention_Listing'!$B$13:$B$212='N1.0_Intervention_Summary'!$C244,IF('N1.2_Intervention_Listing'!$F$13:$F$212='N1.0_Intervention_Summary'!$B244,'N1.2_Intervention_Listing'!N$13:N$212,0),0))</f>
        <v>0</v>
      </c>
      <c r="H244" s="224">
        <f t="array" ref="H244">SUM(IF('N1.2_Intervention_Listing'!$B$13:$B$212='N1.0_Intervention_Summary'!$C244,IF('N1.2_Intervention_Listing'!$F$13:$F$212='N1.0_Intervention_Summary'!$B244,'N1.2_Intervention_Listing'!O$13:O$212,0),0))</f>
        <v>0</v>
      </c>
      <c r="I244" s="224">
        <f t="array" ref="I244">SUM(IF('N1.2_Intervention_Listing'!$B$13:$B$212='N1.0_Intervention_Summary'!$C244,IF('N1.2_Intervention_Listing'!$F$13:$F$212='N1.0_Intervention_Summary'!$B244,'N1.2_Intervention_Listing'!P$13:P$212,0),0))</f>
        <v>0</v>
      </c>
      <c r="J244" s="224">
        <f t="array" ref="J244">SUM(IF('N1.2_Intervention_Listing'!$B$13:$B$212='N1.0_Intervention_Summary'!$C244,IF('N1.2_Intervention_Listing'!$F$13:$F$212='N1.0_Intervention_Summary'!$B244,'N1.2_Intervention_Listing'!Q$13:Q$212,0),0))</f>
        <v>0</v>
      </c>
      <c r="K244" s="224">
        <f t="array" ref="K244">SUM(IF('N1.2_Intervention_Listing'!$B$13:$B$212='N1.0_Intervention_Summary'!$C244,IF('N1.2_Intervention_Listing'!$F$13:$F$212='N1.0_Intervention_Summary'!$B244,'N1.2_Intervention_Listing'!R$13:R$212,0),0))</f>
        <v>0</v>
      </c>
      <c r="L244" s="224">
        <f t="array" ref="L244">SUM(IF('N1.2_Intervention_Listing'!$B$13:$B$212='N1.0_Intervention_Summary'!$C244,IF('N1.2_Intervention_Listing'!$F$13:$F$212='N1.0_Intervention_Summary'!$B244,'N1.2_Intervention_Listing'!S$13:S$212,0),0))</f>
        <v>0</v>
      </c>
      <c r="M244" s="228">
        <f t="shared" si="16"/>
        <v>0</v>
      </c>
      <c r="N244" s="228">
        <f t="shared" si="17"/>
        <v>0</v>
      </c>
    </row>
    <row r="245" spans="2:14">
      <c r="B245" s="224" t="str">
        <f>'N1.1_Intervention_Definitions'!$A$62</f>
        <v>Indirect Intervention</v>
      </c>
      <c r="C245" s="224" t="str">
        <f t="shared" si="19"/>
        <v>275kV Underground Cable</v>
      </c>
      <c r="D245" s="224" t="str">
        <f t="shared" si="19"/>
        <v>km</v>
      </c>
      <c r="E245" s="224">
        <f t="array" ref="E245">SUM(IF('N1.2_Intervention_Listing'!$B$13:$B$212='N1.0_Intervention_Summary'!$C245,IF('N1.2_Intervention_Listing'!$F$13:$F$212='N1.0_Intervention_Summary'!$B245,'N1.2_Intervention_Listing'!L$13:L$212,0),0))</f>
        <v>0</v>
      </c>
      <c r="F245" s="224">
        <f t="array" ref="F245">SUM(IF('N1.2_Intervention_Listing'!$B$13:$B$212='N1.0_Intervention_Summary'!$C245,IF('N1.2_Intervention_Listing'!$F$13:$F$212='N1.0_Intervention_Summary'!$B245,'N1.2_Intervention_Listing'!M$13:M$212,0),0))</f>
        <v>0</v>
      </c>
      <c r="G245" s="224">
        <f t="array" ref="G245">SUM(IF('N1.2_Intervention_Listing'!$B$13:$B$212='N1.0_Intervention_Summary'!$C245,IF('N1.2_Intervention_Listing'!$F$13:$F$212='N1.0_Intervention_Summary'!$B245,'N1.2_Intervention_Listing'!N$13:N$212,0),0))</f>
        <v>0</v>
      </c>
      <c r="H245" s="224">
        <f t="array" ref="H245">SUM(IF('N1.2_Intervention_Listing'!$B$13:$B$212='N1.0_Intervention_Summary'!$C245,IF('N1.2_Intervention_Listing'!$F$13:$F$212='N1.0_Intervention_Summary'!$B245,'N1.2_Intervention_Listing'!O$13:O$212,0),0))</f>
        <v>0</v>
      </c>
      <c r="I245" s="224">
        <f t="array" ref="I245">SUM(IF('N1.2_Intervention_Listing'!$B$13:$B$212='N1.0_Intervention_Summary'!$C245,IF('N1.2_Intervention_Listing'!$F$13:$F$212='N1.0_Intervention_Summary'!$B245,'N1.2_Intervention_Listing'!P$13:P$212,0),0))</f>
        <v>0</v>
      </c>
      <c r="J245" s="224">
        <f t="array" ref="J245">SUM(IF('N1.2_Intervention_Listing'!$B$13:$B$212='N1.0_Intervention_Summary'!$C245,IF('N1.2_Intervention_Listing'!$F$13:$F$212='N1.0_Intervention_Summary'!$B245,'N1.2_Intervention_Listing'!Q$13:Q$212,0),0))</f>
        <v>0</v>
      </c>
      <c r="K245" s="224">
        <f t="array" ref="K245">SUM(IF('N1.2_Intervention_Listing'!$B$13:$B$212='N1.0_Intervention_Summary'!$C245,IF('N1.2_Intervention_Listing'!$F$13:$F$212='N1.0_Intervention_Summary'!$B245,'N1.2_Intervention_Listing'!R$13:R$212,0),0))</f>
        <v>0</v>
      </c>
      <c r="L245" s="224">
        <f t="array" ref="L245">SUM(IF('N1.2_Intervention_Listing'!$B$13:$B$212='N1.0_Intervention_Summary'!$C245,IF('N1.2_Intervention_Listing'!$F$13:$F$212='N1.0_Intervention_Summary'!$B245,'N1.2_Intervention_Listing'!S$13:S$212,0),0))</f>
        <v>0</v>
      </c>
      <c r="M245" s="228">
        <f t="shared" si="16"/>
        <v>0</v>
      </c>
      <c r="N245" s="228">
        <f t="shared" si="17"/>
        <v>0</v>
      </c>
    </row>
    <row r="246" spans="2:14">
      <c r="B246" s="224" t="str">
        <f>'N1.1_Intervention_Definitions'!$A$62</f>
        <v>Indirect Intervention</v>
      </c>
      <c r="C246" s="224" t="str">
        <f t="shared" si="19"/>
        <v>275kV OHL Conductor</v>
      </c>
      <c r="D246" s="224" t="str">
        <f t="shared" si="19"/>
        <v>km</v>
      </c>
      <c r="E246" s="224">
        <f t="array" ref="E246">SUM(IF('N1.2_Intervention_Listing'!$B$13:$B$212='N1.0_Intervention_Summary'!$C246,IF('N1.2_Intervention_Listing'!$F$13:$F$212='N1.0_Intervention_Summary'!$B246,'N1.2_Intervention_Listing'!L$13:L$212,0),0))</f>
        <v>0</v>
      </c>
      <c r="F246" s="224">
        <f t="array" ref="F246">SUM(IF('N1.2_Intervention_Listing'!$B$13:$B$212='N1.0_Intervention_Summary'!$C246,IF('N1.2_Intervention_Listing'!$F$13:$F$212='N1.0_Intervention_Summary'!$B246,'N1.2_Intervention_Listing'!M$13:M$212,0),0))</f>
        <v>0</v>
      </c>
      <c r="G246" s="224">
        <f t="array" ref="G246">SUM(IF('N1.2_Intervention_Listing'!$B$13:$B$212='N1.0_Intervention_Summary'!$C246,IF('N1.2_Intervention_Listing'!$F$13:$F$212='N1.0_Intervention_Summary'!$B246,'N1.2_Intervention_Listing'!N$13:N$212,0),0))</f>
        <v>0</v>
      </c>
      <c r="H246" s="224">
        <f t="array" ref="H246">SUM(IF('N1.2_Intervention_Listing'!$B$13:$B$212='N1.0_Intervention_Summary'!$C246,IF('N1.2_Intervention_Listing'!$F$13:$F$212='N1.0_Intervention_Summary'!$B246,'N1.2_Intervention_Listing'!O$13:O$212,0),0))</f>
        <v>0</v>
      </c>
      <c r="I246" s="224">
        <f t="array" ref="I246">SUM(IF('N1.2_Intervention_Listing'!$B$13:$B$212='N1.0_Intervention_Summary'!$C246,IF('N1.2_Intervention_Listing'!$F$13:$F$212='N1.0_Intervention_Summary'!$B246,'N1.2_Intervention_Listing'!P$13:P$212,0),0))</f>
        <v>0</v>
      </c>
      <c r="J246" s="224">
        <f t="array" ref="J246">SUM(IF('N1.2_Intervention_Listing'!$B$13:$B$212='N1.0_Intervention_Summary'!$C246,IF('N1.2_Intervention_Listing'!$F$13:$F$212='N1.0_Intervention_Summary'!$B246,'N1.2_Intervention_Listing'!Q$13:Q$212,0),0))</f>
        <v>0</v>
      </c>
      <c r="K246" s="224">
        <f t="array" ref="K246">SUM(IF('N1.2_Intervention_Listing'!$B$13:$B$212='N1.0_Intervention_Summary'!$C246,IF('N1.2_Intervention_Listing'!$F$13:$F$212='N1.0_Intervention_Summary'!$B246,'N1.2_Intervention_Listing'!R$13:R$212,0),0))</f>
        <v>0</v>
      </c>
      <c r="L246" s="224">
        <f t="array" ref="L246">SUM(IF('N1.2_Intervention_Listing'!$B$13:$B$212='N1.0_Intervention_Summary'!$C246,IF('N1.2_Intervention_Listing'!$F$13:$F$212='N1.0_Intervention_Summary'!$B246,'N1.2_Intervention_Listing'!S$13:S$212,0),0))</f>
        <v>0</v>
      </c>
      <c r="M246" s="228">
        <f t="shared" si="16"/>
        <v>0</v>
      </c>
      <c r="N246" s="228">
        <f t="shared" si="17"/>
        <v>0</v>
      </c>
    </row>
    <row r="247" spans="2:14">
      <c r="B247" s="224" t="str">
        <f>'N1.1_Intervention_Definitions'!$A$62</f>
        <v>Indirect Intervention</v>
      </c>
      <c r="C247" s="224" t="str">
        <f t="shared" si="19"/>
        <v>275kV OHL Fittings</v>
      </c>
      <c r="D247" s="224" t="str">
        <f t="shared" si="19"/>
        <v>#</v>
      </c>
      <c r="E247" s="224">
        <f t="array" ref="E247">SUM(IF('N1.2_Intervention_Listing'!$B$13:$B$212='N1.0_Intervention_Summary'!$C247,IF('N1.2_Intervention_Listing'!$F$13:$F$212='N1.0_Intervention_Summary'!$B247,'N1.2_Intervention_Listing'!L$13:L$212,0),0))</f>
        <v>0</v>
      </c>
      <c r="F247" s="224">
        <f t="array" ref="F247">SUM(IF('N1.2_Intervention_Listing'!$B$13:$B$212='N1.0_Intervention_Summary'!$C247,IF('N1.2_Intervention_Listing'!$F$13:$F$212='N1.0_Intervention_Summary'!$B247,'N1.2_Intervention_Listing'!M$13:M$212,0),0))</f>
        <v>0</v>
      </c>
      <c r="G247" s="224">
        <f t="array" ref="G247">SUM(IF('N1.2_Intervention_Listing'!$B$13:$B$212='N1.0_Intervention_Summary'!$C247,IF('N1.2_Intervention_Listing'!$F$13:$F$212='N1.0_Intervention_Summary'!$B247,'N1.2_Intervention_Listing'!N$13:N$212,0),0))</f>
        <v>0</v>
      </c>
      <c r="H247" s="224">
        <f t="array" ref="H247">SUM(IF('N1.2_Intervention_Listing'!$B$13:$B$212='N1.0_Intervention_Summary'!$C247,IF('N1.2_Intervention_Listing'!$F$13:$F$212='N1.0_Intervention_Summary'!$B247,'N1.2_Intervention_Listing'!O$13:O$212,0),0))</f>
        <v>0</v>
      </c>
      <c r="I247" s="224">
        <f t="array" ref="I247">SUM(IF('N1.2_Intervention_Listing'!$B$13:$B$212='N1.0_Intervention_Summary'!$C247,IF('N1.2_Intervention_Listing'!$F$13:$F$212='N1.0_Intervention_Summary'!$B247,'N1.2_Intervention_Listing'!P$13:P$212,0),0))</f>
        <v>0</v>
      </c>
      <c r="J247" s="224">
        <f t="array" ref="J247">SUM(IF('N1.2_Intervention_Listing'!$B$13:$B$212='N1.0_Intervention_Summary'!$C247,IF('N1.2_Intervention_Listing'!$F$13:$F$212='N1.0_Intervention_Summary'!$B247,'N1.2_Intervention_Listing'!Q$13:Q$212,0),0))</f>
        <v>0</v>
      </c>
      <c r="K247" s="224">
        <f t="array" ref="K247">SUM(IF('N1.2_Intervention_Listing'!$B$13:$B$212='N1.0_Intervention_Summary'!$C247,IF('N1.2_Intervention_Listing'!$F$13:$F$212='N1.0_Intervention_Summary'!$B247,'N1.2_Intervention_Listing'!R$13:R$212,0),0))</f>
        <v>0</v>
      </c>
      <c r="L247" s="224">
        <f t="array" ref="L247">SUM(IF('N1.2_Intervention_Listing'!$B$13:$B$212='N1.0_Intervention_Summary'!$C247,IF('N1.2_Intervention_Listing'!$F$13:$F$212='N1.0_Intervention_Summary'!$B247,'N1.2_Intervention_Listing'!S$13:S$212,0),0))</f>
        <v>0</v>
      </c>
      <c r="M247" s="228">
        <f t="shared" si="16"/>
        <v>0</v>
      </c>
      <c r="N247" s="228">
        <f t="shared" si="17"/>
        <v>0</v>
      </c>
    </row>
    <row r="248" spans="2:14">
      <c r="B248" s="224" t="str">
        <f>'N1.1_Intervention_Definitions'!$A$62</f>
        <v>Indirect Intervention</v>
      </c>
      <c r="C248" s="224" t="str">
        <f t="shared" si="19"/>
        <v>275kV OHL Tower</v>
      </c>
      <c r="D248" s="224" t="str">
        <f t="shared" si="19"/>
        <v>#</v>
      </c>
      <c r="E248" s="224">
        <f t="array" ref="E248">SUM(IF('N1.2_Intervention_Listing'!$B$13:$B$212='N1.0_Intervention_Summary'!$C248,IF('N1.2_Intervention_Listing'!$F$13:$F$212='N1.0_Intervention_Summary'!$B248,'N1.2_Intervention_Listing'!L$13:L$212,0),0))</f>
        <v>0</v>
      </c>
      <c r="F248" s="224">
        <f t="array" ref="F248">SUM(IF('N1.2_Intervention_Listing'!$B$13:$B$212='N1.0_Intervention_Summary'!$C248,IF('N1.2_Intervention_Listing'!$F$13:$F$212='N1.0_Intervention_Summary'!$B248,'N1.2_Intervention_Listing'!M$13:M$212,0),0))</f>
        <v>0</v>
      </c>
      <c r="G248" s="224">
        <f t="array" ref="G248">SUM(IF('N1.2_Intervention_Listing'!$B$13:$B$212='N1.0_Intervention_Summary'!$C248,IF('N1.2_Intervention_Listing'!$F$13:$F$212='N1.0_Intervention_Summary'!$B248,'N1.2_Intervention_Listing'!N$13:N$212,0),0))</f>
        <v>0</v>
      </c>
      <c r="H248" s="224">
        <f t="array" ref="H248">SUM(IF('N1.2_Intervention_Listing'!$B$13:$B$212='N1.0_Intervention_Summary'!$C248,IF('N1.2_Intervention_Listing'!$F$13:$F$212='N1.0_Intervention_Summary'!$B248,'N1.2_Intervention_Listing'!O$13:O$212,0),0))</f>
        <v>0</v>
      </c>
      <c r="I248" s="224">
        <f t="array" ref="I248">SUM(IF('N1.2_Intervention_Listing'!$B$13:$B$212='N1.0_Intervention_Summary'!$C248,IF('N1.2_Intervention_Listing'!$F$13:$F$212='N1.0_Intervention_Summary'!$B248,'N1.2_Intervention_Listing'!P$13:P$212,0),0))</f>
        <v>0</v>
      </c>
      <c r="J248" s="224">
        <f t="array" ref="J248">SUM(IF('N1.2_Intervention_Listing'!$B$13:$B$212='N1.0_Intervention_Summary'!$C248,IF('N1.2_Intervention_Listing'!$F$13:$F$212='N1.0_Intervention_Summary'!$B248,'N1.2_Intervention_Listing'!Q$13:Q$212,0),0))</f>
        <v>0</v>
      </c>
      <c r="K248" s="224">
        <f t="array" ref="K248">SUM(IF('N1.2_Intervention_Listing'!$B$13:$B$212='N1.0_Intervention_Summary'!$C248,IF('N1.2_Intervention_Listing'!$F$13:$F$212='N1.0_Intervention_Summary'!$B248,'N1.2_Intervention_Listing'!R$13:R$212,0),0))</f>
        <v>0</v>
      </c>
      <c r="L248" s="224">
        <f t="array" ref="L248">SUM(IF('N1.2_Intervention_Listing'!$B$13:$B$212='N1.0_Intervention_Summary'!$C248,IF('N1.2_Intervention_Listing'!$F$13:$F$212='N1.0_Intervention_Summary'!$B248,'N1.2_Intervention_Listing'!S$13:S$212,0),0))</f>
        <v>0</v>
      </c>
      <c r="M248" s="228">
        <f t="shared" si="16"/>
        <v>0</v>
      </c>
      <c r="N248" s="228">
        <f t="shared" si="17"/>
        <v>0</v>
      </c>
    </row>
    <row r="249" spans="2:14">
      <c r="B249" s="224" t="str">
        <f>'N1.1_Intervention_Definitions'!$A$62</f>
        <v>Indirect Intervention</v>
      </c>
      <c r="C249" s="224" t="str">
        <f t="shared" si="19"/>
        <v>400kV Circuit Breaker</v>
      </c>
      <c r="D249" s="224" t="str">
        <f t="shared" si="19"/>
        <v>#</v>
      </c>
      <c r="E249" s="224">
        <f t="array" ref="E249">SUM(IF('N1.2_Intervention_Listing'!$B$13:$B$212='N1.0_Intervention_Summary'!$C249,IF('N1.2_Intervention_Listing'!$F$13:$F$212='N1.0_Intervention_Summary'!$B249,'N1.2_Intervention_Listing'!L$13:L$212,0),0))</f>
        <v>0</v>
      </c>
      <c r="F249" s="224">
        <f t="array" ref="F249">SUM(IF('N1.2_Intervention_Listing'!$B$13:$B$212='N1.0_Intervention_Summary'!$C249,IF('N1.2_Intervention_Listing'!$F$13:$F$212='N1.0_Intervention_Summary'!$B249,'N1.2_Intervention_Listing'!M$13:M$212,0),0))</f>
        <v>0</v>
      </c>
      <c r="G249" s="224">
        <f t="array" ref="G249">SUM(IF('N1.2_Intervention_Listing'!$B$13:$B$212='N1.0_Intervention_Summary'!$C249,IF('N1.2_Intervention_Listing'!$F$13:$F$212='N1.0_Intervention_Summary'!$B249,'N1.2_Intervention_Listing'!N$13:N$212,0),0))</f>
        <v>0</v>
      </c>
      <c r="H249" s="224">
        <f t="array" ref="H249">SUM(IF('N1.2_Intervention_Listing'!$B$13:$B$212='N1.0_Intervention_Summary'!$C249,IF('N1.2_Intervention_Listing'!$F$13:$F$212='N1.0_Intervention_Summary'!$B249,'N1.2_Intervention_Listing'!O$13:O$212,0),0))</f>
        <v>0</v>
      </c>
      <c r="I249" s="224">
        <f t="array" ref="I249">SUM(IF('N1.2_Intervention_Listing'!$B$13:$B$212='N1.0_Intervention_Summary'!$C249,IF('N1.2_Intervention_Listing'!$F$13:$F$212='N1.0_Intervention_Summary'!$B249,'N1.2_Intervention_Listing'!P$13:P$212,0),0))</f>
        <v>0</v>
      </c>
      <c r="J249" s="224">
        <f t="array" ref="J249">SUM(IF('N1.2_Intervention_Listing'!$B$13:$B$212='N1.0_Intervention_Summary'!$C249,IF('N1.2_Intervention_Listing'!$F$13:$F$212='N1.0_Intervention_Summary'!$B249,'N1.2_Intervention_Listing'!Q$13:Q$212,0),0))</f>
        <v>0</v>
      </c>
      <c r="K249" s="224">
        <f t="array" ref="K249">SUM(IF('N1.2_Intervention_Listing'!$B$13:$B$212='N1.0_Intervention_Summary'!$C249,IF('N1.2_Intervention_Listing'!$F$13:$F$212='N1.0_Intervention_Summary'!$B249,'N1.2_Intervention_Listing'!R$13:R$212,0),0))</f>
        <v>0</v>
      </c>
      <c r="L249" s="224">
        <f t="array" ref="L249">SUM(IF('N1.2_Intervention_Listing'!$B$13:$B$212='N1.0_Intervention_Summary'!$C249,IF('N1.2_Intervention_Listing'!$F$13:$F$212='N1.0_Intervention_Summary'!$B249,'N1.2_Intervention_Listing'!S$13:S$212,0),0))</f>
        <v>0</v>
      </c>
      <c r="M249" s="228">
        <f t="shared" si="16"/>
        <v>0</v>
      </c>
      <c r="N249" s="228">
        <f t="shared" si="17"/>
        <v>0</v>
      </c>
    </row>
    <row r="250" spans="2:14">
      <c r="B250" s="224" t="str">
        <f>'N1.1_Intervention_Definitions'!$A$62</f>
        <v>Indirect Intervention</v>
      </c>
      <c r="C250" s="224" t="str">
        <f t="shared" ref="C250:D269" si="20">C213</f>
        <v>400kV Transformer</v>
      </c>
      <c r="D250" s="224" t="str">
        <f t="shared" si="20"/>
        <v>#</v>
      </c>
      <c r="E250" s="224">
        <f t="array" ref="E250">SUM(IF('N1.2_Intervention_Listing'!$B$13:$B$212='N1.0_Intervention_Summary'!$C250,IF('N1.2_Intervention_Listing'!$F$13:$F$212='N1.0_Intervention_Summary'!$B250,'N1.2_Intervention_Listing'!L$13:L$212,0),0))</f>
        <v>0</v>
      </c>
      <c r="F250" s="224">
        <f t="array" ref="F250">SUM(IF('N1.2_Intervention_Listing'!$B$13:$B$212='N1.0_Intervention_Summary'!$C250,IF('N1.2_Intervention_Listing'!$F$13:$F$212='N1.0_Intervention_Summary'!$B250,'N1.2_Intervention_Listing'!M$13:M$212,0),0))</f>
        <v>0</v>
      </c>
      <c r="G250" s="224">
        <f t="array" ref="G250">SUM(IF('N1.2_Intervention_Listing'!$B$13:$B$212='N1.0_Intervention_Summary'!$C250,IF('N1.2_Intervention_Listing'!$F$13:$F$212='N1.0_Intervention_Summary'!$B250,'N1.2_Intervention_Listing'!N$13:N$212,0),0))</f>
        <v>0</v>
      </c>
      <c r="H250" s="224">
        <f t="array" ref="H250">SUM(IF('N1.2_Intervention_Listing'!$B$13:$B$212='N1.0_Intervention_Summary'!$C250,IF('N1.2_Intervention_Listing'!$F$13:$F$212='N1.0_Intervention_Summary'!$B250,'N1.2_Intervention_Listing'!O$13:O$212,0),0))</f>
        <v>0</v>
      </c>
      <c r="I250" s="224">
        <f t="array" ref="I250">SUM(IF('N1.2_Intervention_Listing'!$B$13:$B$212='N1.0_Intervention_Summary'!$C250,IF('N1.2_Intervention_Listing'!$F$13:$F$212='N1.0_Intervention_Summary'!$B250,'N1.2_Intervention_Listing'!P$13:P$212,0),0))</f>
        <v>0</v>
      </c>
      <c r="J250" s="224">
        <f t="array" ref="J250">SUM(IF('N1.2_Intervention_Listing'!$B$13:$B$212='N1.0_Intervention_Summary'!$C250,IF('N1.2_Intervention_Listing'!$F$13:$F$212='N1.0_Intervention_Summary'!$B250,'N1.2_Intervention_Listing'!Q$13:Q$212,0),0))</f>
        <v>0</v>
      </c>
      <c r="K250" s="224">
        <f t="array" ref="K250">SUM(IF('N1.2_Intervention_Listing'!$B$13:$B$212='N1.0_Intervention_Summary'!$C250,IF('N1.2_Intervention_Listing'!$F$13:$F$212='N1.0_Intervention_Summary'!$B250,'N1.2_Intervention_Listing'!R$13:R$212,0),0))</f>
        <v>0</v>
      </c>
      <c r="L250" s="224">
        <f t="array" ref="L250">SUM(IF('N1.2_Intervention_Listing'!$B$13:$B$212='N1.0_Intervention_Summary'!$C250,IF('N1.2_Intervention_Listing'!$F$13:$F$212='N1.0_Intervention_Summary'!$B250,'N1.2_Intervention_Listing'!S$13:S$212,0),0))</f>
        <v>0</v>
      </c>
      <c r="M250" s="228">
        <f t="shared" si="16"/>
        <v>0</v>
      </c>
      <c r="N250" s="228">
        <f t="shared" si="17"/>
        <v>0</v>
      </c>
    </row>
    <row r="251" spans="2:14">
      <c r="B251" s="224" t="str">
        <f>'N1.1_Intervention_Definitions'!$A$62</f>
        <v>Indirect Intervention</v>
      </c>
      <c r="C251" s="224" t="str">
        <f t="shared" si="20"/>
        <v>400kV Reactor</v>
      </c>
      <c r="D251" s="224" t="str">
        <f t="shared" si="20"/>
        <v>#</v>
      </c>
      <c r="E251" s="224">
        <f t="array" ref="E251">SUM(IF('N1.2_Intervention_Listing'!$B$13:$B$212='N1.0_Intervention_Summary'!$C251,IF('N1.2_Intervention_Listing'!$F$13:$F$212='N1.0_Intervention_Summary'!$B251,'N1.2_Intervention_Listing'!L$13:L$212,0),0))</f>
        <v>0</v>
      </c>
      <c r="F251" s="224">
        <f t="array" ref="F251">SUM(IF('N1.2_Intervention_Listing'!$B$13:$B$212='N1.0_Intervention_Summary'!$C251,IF('N1.2_Intervention_Listing'!$F$13:$F$212='N1.0_Intervention_Summary'!$B251,'N1.2_Intervention_Listing'!M$13:M$212,0),0))</f>
        <v>0</v>
      </c>
      <c r="G251" s="224">
        <f t="array" ref="G251">SUM(IF('N1.2_Intervention_Listing'!$B$13:$B$212='N1.0_Intervention_Summary'!$C251,IF('N1.2_Intervention_Listing'!$F$13:$F$212='N1.0_Intervention_Summary'!$B251,'N1.2_Intervention_Listing'!N$13:N$212,0),0))</f>
        <v>0</v>
      </c>
      <c r="H251" s="224">
        <f t="array" ref="H251">SUM(IF('N1.2_Intervention_Listing'!$B$13:$B$212='N1.0_Intervention_Summary'!$C251,IF('N1.2_Intervention_Listing'!$F$13:$F$212='N1.0_Intervention_Summary'!$B251,'N1.2_Intervention_Listing'!O$13:O$212,0),0))</f>
        <v>0</v>
      </c>
      <c r="I251" s="224">
        <f t="array" ref="I251">SUM(IF('N1.2_Intervention_Listing'!$B$13:$B$212='N1.0_Intervention_Summary'!$C251,IF('N1.2_Intervention_Listing'!$F$13:$F$212='N1.0_Intervention_Summary'!$B251,'N1.2_Intervention_Listing'!P$13:P$212,0),0))</f>
        <v>0</v>
      </c>
      <c r="J251" s="224">
        <f t="array" ref="J251">SUM(IF('N1.2_Intervention_Listing'!$B$13:$B$212='N1.0_Intervention_Summary'!$C251,IF('N1.2_Intervention_Listing'!$F$13:$F$212='N1.0_Intervention_Summary'!$B251,'N1.2_Intervention_Listing'!Q$13:Q$212,0),0))</f>
        <v>0</v>
      </c>
      <c r="K251" s="224">
        <f t="array" ref="K251">SUM(IF('N1.2_Intervention_Listing'!$B$13:$B$212='N1.0_Intervention_Summary'!$C251,IF('N1.2_Intervention_Listing'!$F$13:$F$212='N1.0_Intervention_Summary'!$B251,'N1.2_Intervention_Listing'!R$13:R$212,0),0))</f>
        <v>0</v>
      </c>
      <c r="L251" s="224">
        <f t="array" ref="L251">SUM(IF('N1.2_Intervention_Listing'!$B$13:$B$212='N1.0_Intervention_Summary'!$C251,IF('N1.2_Intervention_Listing'!$F$13:$F$212='N1.0_Intervention_Summary'!$B251,'N1.2_Intervention_Listing'!S$13:S$212,0),0))</f>
        <v>0</v>
      </c>
      <c r="M251" s="228">
        <f t="shared" ref="M251:M271" si="21">SUM(E251:G251)</f>
        <v>0</v>
      </c>
      <c r="N251" s="228">
        <f t="shared" ref="N251:N271" si="22">SUM(H251:L251)</f>
        <v>0</v>
      </c>
    </row>
    <row r="252" spans="2:14">
      <c r="B252" s="224" t="str">
        <f>'N1.1_Intervention_Definitions'!$A$62</f>
        <v>Indirect Intervention</v>
      </c>
      <c r="C252" s="224" t="str">
        <f t="shared" si="20"/>
        <v>400kV Underground Cable</v>
      </c>
      <c r="D252" s="224" t="str">
        <f t="shared" si="20"/>
        <v>km</v>
      </c>
      <c r="E252" s="224">
        <f t="array" ref="E252">SUM(IF('N1.2_Intervention_Listing'!$B$13:$B$212='N1.0_Intervention_Summary'!$C252,IF('N1.2_Intervention_Listing'!$F$13:$F$212='N1.0_Intervention_Summary'!$B252,'N1.2_Intervention_Listing'!L$13:L$212,0),0))</f>
        <v>0</v>
      </c>
      <c r="F252" s="224">
        <f t="array" ref="F252">SUM(IF('N1.2_Intervention_Listing'!$B$13:$B$212='N1.0_Intervention_Summary'!$C252,IF('N1.2_Intervention_Listing'!$F$13:$F$212='N1.0_Intervention_Summary'!$B252,'N1.2_Intervention_Listing'!M$13:M$212,0),0))</f>
        <v>0</v>
      </c>
      <c r="G252" s="224">
        <f t="array" ref="G252">SUM(IF('N1.2_Intervention_Listing'!$B$13:$B$212='N1.0_Intervention_Summary'!$C252,IF('N1.2_Intervention_Listing'!$F$13:$F$212='N1.0_Intervention_Summary'!$B252,'N1.2_Intervention_Listing'!N$13:N$212,0),0))</f>
        <v>0</v>
      </c>
      <c r="H252" s="224">
        <f t="array" ref="H252">SUM(IF('N1.2_Intervention_Listing'!$B$13:$B$212='N1.0_Intervention_Summary'!$C252,IF('N1.2_Intervention_Listing'!$F$13:$F$212='N1.0_Intervention_Summary'!$B252,'N1.2_Intervention_Listing'!O$13:O$212,0),0))</f>
        <v>0</v>
      </c>
      <c r="I252" s="224">
        <f t="array" ref="I252">SUM(IF('N1.2_Intervention_Listing'!$B$13:$B$212='N1.0_Intervention_Summary'!$C252,IF('N1.2_Intervention_Listing'!$F$13:$F$212='N1.0_Intervention_Summary'!$B252,'N1.2_Intervention_Listing'!P$13:P$212,0),0))</f>
        <v>0</v>
      </c>
      <c r="J252" s="224">
        <f t="array" ref="J252">SUM(IF('N1.2_Intervention_Listing'!$B$13:$B$212='N1.0_Intervention_Summary'!$C252,IF('N1.2_Intervention_Listing'!$F$13:$F$212='N1.0_Intervention_Summary'!$B252,'N1.2_Intervention_Listing'!Q$13:Q$212,0),0))</f>
        <v>0</v>
      </c>
      <c r="K252" s="224">
        <f t="array" ref="K252">SUM(IF('N1.2_Intervention_Listing'!$B$13:$B$212='N1.0_Intervention_Summary'!$C252,IF('N1.2_Intervention_Listing'!$F$13:$F$212='N1.0_Intervention_Summary'!$B252,'N1.2_Intervention_Listing'!R$13:R$212,0),0))</f>
        <v>0</v>
      </c>
      <c r="L252" s="224">
        <f t="array" ref="L252">SUM(IF('N1.2_Intervention_Listing'!$B$13:$B$212='N1.0_Intervention_Summary'!$C252,IF('N1.2_Intervention_Listing'!$F$13:$F$212='N1.0_Intervention_Summary'!$B252,'N1.2_Intervention_Listing'!S$13:S$212,0),0))</f>
        <v>0</v>
      </c>
      <c r="M252" s="228">
        <f t="shared" si="21"/>
        <v>0</v>
      </c>
      <c r="N252" s="228">
        <f t="shared" si="22"/>
        <v>0</v>
      </c>
    </row>
    <row r="253" spans="2:14">
      <c r="B253" s="224" t="str">
        <f>'N1.1_Intervention_Definitions'!$A$62</f>
        <v>Indirect Intervention</v>
      </c>
      <c r="C253" s="224" t="str">
        <f t="shared" si="20"/>
        <v>400kV OHL Conductor</v>
      </c>
      <c r="D253" s="224" t="str">
        <f t="shared" si="20"/>
        <v>km</v>
      </c>
      <c r="E253" s="224">
        <f t="array" ref="E253">SUM(IF('N1.2_Intervention_Listing'!$B$13:$B$212='N1.0_Intervention_Summary'!$C253,IF('N1.2_Intervention_Listing'!$F$13:$F$212='N1.0_Intervention_Summary'!$B253,'N1.2_Intervention_Listing'!L$13:L$212,0),0))</f>
        <v>0</v>
      </c>
      <c r="F253" s="224">
        <f t="array" ref="F253">SUM(IF('N1.2_Intervention_Listing'!$B$13:$B$212='N1.0_Intervention_Summary'!$C253,IF('N1.2_Intervention_Listing'!$F$13:$F$212='N1.0_Intervention_Summary'!$B253,'N1.2_Intervention_Listing'!M$13:M$212,0),0))</f>
        <v>0</v>
      </c>
      <c r="G253" s="224">
        <f t="array" ref="G253">SUM(IF('N1.2_Intervention_Listing'!$B$13:$B$212='N1.0_Intervention_Summary'!$C253,IF('N1.2_Intervention_Listing'!$F$13:$F$212='N1.0_Intervention_Summary'!$B253,'N1.2_Intervention_Listing'!N$13:N$212,0),0))</f>
        <v>0</v>
      </c>
      <c r="H253" s="224">
        <f t="array" ref="H253">SUM(IF('N1.2_Intervention_Listing'!$B$13:$B$212='N1.0_Intervention_Summary'!$C253,IF('N1.2_Intervention_Listing'!$F$13:$F$212='N1.0_Intervention_Summary'!$B253,'N1.2_Intervention_Listing'!O$13:O$212,0),0))</f>
        <v>0</v>
      </c>
      <c r="I253" s="224">
        <f t="array" ref="I253">SUM(IF('N1.2_Intervention_Listing'!$B$13:$B$212='N1.0_Intervention_Summary'!$C253,IF('N1.2_Intervention_Listing'!$F$13:$F$212='N1.0_Intervention_Summary'!$B253,'N1.2_Intervention_Listing'!P$13:P$212,0),0))</f>
        <v>0</v>
      </c>
      <c r="J253" s="224">
        <f t="array" ref="J253">SUM(IF('N1.2_Intervention_Listing'!$B$13:$B$212='N1.0_Intervention_Summary'!$C253,IF('N1.2_Intervention_Listing'!$F$13:$F$212='N1.0_Intervention_Summary'!$B253,'N1.2_Intervention_Listing'!Q$13:Q$212,0),0))</f>
        <v>0</v>
      </c>
      <c r="K253" s="224">
        <f t="array" ref="K253">SUM(IF('N1.2_Intervention_Listing'!$B$13:$B$212='N1.0_Intervention_Summary'!$C253,IF('N1.2_Intervention_Listing'!$F$13:$F$212='N1.0_Intervention_Summary'!$B253,'N1.2_Intervention_Listing'!R$13:R$212,0),0))</f>
        <v>0</v>
      </c>
      <c r="L253" s="224">
        <f t="array" ref="L253">SUM(IF('N1.2_Intervention_Listing'!$B$13:$B$212='N1.0_Intervention_Summary'!$C253,IF('N1.2_Intervention_Listing'!$F$13:$F$212='N1.0_Intervention_Summary'!$B253,'N1.2_Intervention_Listing'!S$13:S$212,0),0))</f>
        <v>0</v>
      </c>
      <c r="M253" s="228">
        <f t="shared" si="21"/>
        <v>0</v>
      </c>
      <c r="N253" s="228">
        <f t="shared" si="22"/>
        <v>0</v>
      </c>
    </row>
    <row r="254" spans="2:14">
      <c r="B254" s="224" t="str">
        <f>'N1.1_Intervention_Definitions'!$A$62</f>
        <v>Indirect Intervention</v>
      </c>
      <c r="C254" s="224" t="str">
        <f t="shared" si="20"/>
        <v>400kV OHL Fittings</v>
      </c>
      <c r="D254" s="224" t="str">
        <f t="shared" si="20"/>
        <v>#</v>
      </c>
      <c r="E254" s="224">
        <f t="array" ref="E254">SUM(IF('N1.2_Intervention_Listing'!$B$13:$B$212='N1.0_Intervention_Summary'!$C254,IF('N1.2_Intervention_Listing'!$F$13:$F$212='N1.0_Intervention_Summary'!$B254,'N1.2_Intervention_Listing'!L$13:L$212,0),0))</f>
        <v>0</v>
      </c>
      <c r="F254" s="224">
        <f t="array" ref="F254">SUM(IF('N1.2_Intervention_Listing'!$B$13:$B$212='N1.0_Intervention_Summary'!$C254,IF('N1.2_Intervention_Listing'!$F$13:$F$212='N1.0_Intervention_Summary'!$B254,'N1.2_Intervention_Listing'!M$13:M$212,0),0))</f>
        <v>0</v>
      </c>
      <c r="G254" s="224">
        <f t="array" ref="G254">SUM(IF('N1.2_Intervention_Listing'!$B$13:$B$212='N1.0_Intervention_Summary'!$C254,IF('N1.2_Intervention_Listing'!$F$13:$F$212='N1.0_Intervention_Summary'!$B254,'N1.2_Intervention_Listing'!N$13:N$212,0),0))</f>
        <v>0</v>
      </c>
      <c r="H254" s="224">
        <f t="array" ref="H254">SUM(IF('N1.2_Intervention_Listing'!$B$13:$B$212='N1.0_Intervention_Summary'!$C254,IF('N1.2_Intervention_Listing'!$F$13:$F$212='N1.0_Intervention_Summary'!$B254,'N1.2_Intervention_Listing'!O$13:O$212,0),0))</f>
        <v>0</v>
      </c>
      <c r="I254" s="224">
        <f t="array" ref="I254">SUM(IF('N1.2_Intervention_Listing'!$B$13:$B$212='N1.0_Intervention_Summary'!$C254,IF('N1.2_Intervention_Listing'!$F$13:$F$212='N1.0_Intervention_Summary'!$B254,'N1.2_Intervention_Listing'!P$13:P$212,0),0))</f>
        <v>0</v>
      </c>
      <c r="J254" s="224">
        <f t="array" ref="J254">SUM(IF('N1.2_Intervention_Listing'!$B$13:$B$212='N1.0_Intervention_Summary'!$C254,IF('N1.2_Intervention_Listing'!$F$13:$F$212='N1.0_Intervention_Summary'!$B254,'N1.2_Intervention_Listing'!Q$13:Q$212,0),0))</f>
        <v>0</v>
      </c>
      <c r="K254" s="224">
        <f t="array" ref="K254">SUM(IF('N1.2_Intervention_Listing'!$B$13:$B$212='N1.0_Intervention_Summary'!$C254,IF('N1.2_Intervention_Listing'!$F$13:$F$212='N1.0_Intervention_Summary'!$B254,'N1.2_Intervention_Listing'!R$13:R$212,0),0))</f>
        <v>0</v>
      </c>
      <c r="L254" s="224">
        <f t="array" ref="L254">SUM(IF('N1.2_Intervention_Listing'!$B$13:$B$212='N1.0_Intervention_Summary'!$C254,IF('N1.2_Intervention_Listing'!$F$13:$F$212='N1.0_Intervention_Summary'!$B254,'N1.2_Intervention_Listing'!S$13:S$212,0),0))</f>
        <v>0</v>
      </c>
      <c r="M254" s="228">
        <f t="shared" si="21"/>
        <v>0</v>
      </c>
      <c r="N254" s="228">
        <f t="shared" si="22"/>
        <v>0</v>
      </c>
    </row>
    <row r="255" spans="2:14">
      <c r="B255" s="224" t="str">
        <f>'N1.1_Intervention_Definitions'!$A$62</f>
        <v>Indirect Intervention</v>
      </c>
      <c r="C255" s="224" t="str">
        <f t="shared" si="20"/>
        <v>400kV OHL Tower</v>
      </c>
      <c r="D255" s="224" t="str">
        <f t="shared" si="20"/>
        <v>#</v>
      </c>
      <c r="E255" s="224">
        <f t="array" ref="E255">SUM(IF('N1.2_Intervention_Listing'!$B$13:$B$212='N1.0_Intervention_Summary'!$C255,IF('N1.2_Intervention_Listing'!$F$13:$F$212='N1.0_Intervention_Summary'!$B255,'N1.2_Intervention_Listing'!L$13:L$212,0),0))</f>
        <v>0</v>
      </c>
      <c r="F255" s="224">
        <f t="array" ref="F255">SUM(IF('N1.2_Intervention_Listing'!$B$13:$B$212='N1.0_Intervention_Summary'!$C255,IF('N1.2_Intervention_Listing'!$F$13:$F$212='N1.0_Intervention_Summary'!$B255,'N1.2_Intervention_Listing'!M$13:M$212,0),0))</f>
        <v>0</v>
      </c>
      <c r="G255" s="224">
        <f t="array" ref="G255">SUM(IF('N1.2_Intervention_Listing'!$B$13:$B$212='N1.0_Intervention_Summary'!$C255,IF('N1.2_Intervention_Listing'!$F$13:$F$212='N1.0_Intervention_Summary'!$B255,'N1.2_Intervention_Listing'!N$13:N$212,0),0))</f>
        <v>0</v>
      </c>
      <c r="H255" s="224">
        <f t="array" ref="H255">SUM(IF('N1.2_Intervention_Listing'!$B$13:$B$212='N1.0_Intervention_Summary'!$C255,IF('N1.2_Intervention_Listing'!$F$13:$F$212='N1.0_Intervention_Summary'!$B255,'N1.2_Intervention_Listing'!O$13:O$212,0),0))</f>
        <v>0</v>
      </c>
      <c r="I255" s="224">
        <f t="array" ref="I255">SUM(IF('N1.2_Intervention_Listing'!$B$13:$B$212='N1.0_Intervention_Summary'!$C255,IF('N1.2_Intervention_Listing'!$F$13:$F$212='N1.0_Intervention_Summary'!$B255,'N1.2_Intervention_Listing'!P$13:P$212,0),0))</f>
        <v>0</v>
      </c>
      <c r="J255" s="224">
        <f t="array" ref="J255">SUM(IF('N1.2_Intervention_Listing'!$B$13:$B$212='N1.0_Intervention_Summary'!$C255,IF('N1.2_Intervention_Listing'!$F$13:$F$212='N1.0_Intervention_Summary'!$B255,'N1.2_Intervention_Listing'!Q$13:Q$212,0),0))</f>
        <v>0</v>
      </c>
      <c r="K255" s="224">
        <f t="array" ref="K255">SUM(IF('N1.2_Intervention_Listing'!$B$13:$B$212='N1.0_Intervention_Summary'!$C255,IF('N1.2_Intervention_Listing'!$F$13:$F$212='N1.0_Intervention_Summary'!$B255,'N1.2_Intervention_Listing'!R$13:R$212,0),0))</f>
        <v>0</v>
      </c>
      <c r="L255" s="224">
        <f t="array" ref="L255">SUM(IF('N1.2_Intervention_Listing'!$B$13:$B$212='N1.0_Intervention_Summary'!$C255,IF('N1.2_Intervention_Listing'!$F$13:$F$212='N1.0_Intervention_Summary'!$B255,'N1.2_Intervention_Listing'!S$13:S$212,0),0))</f>
        <v>0</v>
      </c>
      <c r="M255" s="228">
        <f t="shared" si="21"/>
        <v>0</v>
      </c>
      <c r="N255" s="228">
        <f t="shared" si="22"/>
        <v>0</v>
      </c>
    </row>
    <row r="256" spans="2:14">
      <c r="B256" s="224" t="str">
        <f>'N1.1_Intervention_Definitions'!$A$62</f>
        <v>Indirect Intervention</v>
      </c>
      <c r="C256" s="224" t="str">
        <f t="shared" si="20"/>
        <v>No entry required</v>
      </c>
      <c r="D256" s="224" t="str">
        <f t="shared" si="20"/>
        <v>-</v>
      </c>
      <c r="E256" s="224">
        <f t="array" ref="E256">SUM(IF('N1.2_Intervention_Listing'!$B$13:$B$212='N1.0_Intervention_Summary'!$C256,IF('N1.2_Intervention_Listing'!$F$13:$F$212='N1.0_Intervention_Summary'!$B256,'N1.2_Intervention_Listing'!L$13:L$212,0),0))</f>
        <v>0</v>
      </c>
      <c r="F256" s="224">
        <f t="array" ref="F256">SUM(IF('N1.2_Intervention_Listing'!$B$13:$B$212='N1.0_Intervention_Summary'!$C256,IF('N1.2_Intervention_Listing'!$F$13:$F$212='N1.0_Intervention_Summary'!$B256,'N1.2_Intervention_Listing'!M$13:M$212,0),0))</f>
        <v>0</v>
      </c>
      <c r="G256" s="224">
        <f t="array" ref="G256">SUM(IF('N1.2_Intervention_Listing'!$B$13:$B$212='N1.0_Intervention_Summary'!$C256,IF('N1.2_Intervention_Listing'!$F$13:$F$212='N1.0_Intervention_Summary'!$B256,'N1.2_Intervention_Listing'!N$13:N$212,0),0))</f>
        <v>0</v>
      </c>
      <c r="H256" s="224">
        <f t="array" ref="H256">SUM(IF('N1.2_Intervention_Listing'!$B$13:$B$212='N1.0_Intervention_Summary'!$C256,IF('N1.2_Intervention_Listing'!$F$13:$F$212='N1.0_Intervention_Summary'!$B256,'N1.2_Intervention_Listing'!O$13:O$212,0),0))</f>
        <v>0</v>
      </c>
      <c r="I256" s="224">
        <f t="array" ref="I256">SUM(IF('N1.2_Intervention_Listing'!$B$13:$B$212='N1.0_Intervention_Summary'!$C256,IF('N1.2_Intervention_Listing'!$F$13:$F$212='N1.0_Intervention_Summary'!$B256,'N1.2_Intervention_Listing'!P$13:P$212,0),0))</f>
        <v>0</v>
      </c>
      <c r="J256" s="224">
        <f t="array" ref="J256">SUM(IF('N1.2_Intervention_Listing'!$B$13:$B$212='N1.0_Intervention_Summary'!$C256,IF('N1.2_Intervention_Listing'!$F$13:$F$212='N1.0_Intervention_Summary'!$B256,'N1.2_Intervention_Listing'!Q$13:Q$212,0),0))</f>
        <v>0</v>
      </c>
      <c r="K256" s="224">
        <f t="array" ref="K256">SUM(IF('N1.2_Intervention_Listing'!$B$13:$B$212='N1.0_Intervention_Summary'!$C256,IF('N1.2_Intervention_Listing'!$F$13:$F$212='N1.0_Intervention_Summary'!$B256,'N1.2_Intervention_Listing'!R$13:R$212,0),0))</f>
        <v>0</v>
      </c>
      <c r="L256" s="224">
        <f t="array" ref="L256">SUM(IF('N1.2_Intervention_Listing'!$B$13:$B$212='N1.0_Intervention_Summary'!$C256,IF('N1.2_Intervention_Listing'!$F$13:$F$212='N1.0_Intervention_Summary'!$B256,'N1.2_Intervention_Listing'!S$13:S$212,0),0))</f>
        <v>0</v>
      </c>
      <c r="M256" s="228">
        <f t="shared" si="21"/>
        <v>0</v>
      </c>
      <c r="N256" s="228">
        <f t="shared" si="22"/>
        <v>0</v>
      </c>
    </row>
    <row r="257" spans="1:14">
      <c r="B257" s="224" t="str">
        <f>'N1.1_Intervention_Definitions'!$A$62</f>
        <v>Indirect Intervention</v>
      </c>
      <c r="C257" s="224" t="str">
        <f t="shared" si="20"/>
        <v>No entry required</v>
      </c>
      <c r="D257" s="224" t="str">
        <f t="shared" si="20"/>
        <v>-</v>
      </c>
      <c r="E257" s="224">
        <f t="array" ref="E257">SUM(IF('N1.2_Intervention_Listing'!$B$13:$B$212='N1.0_Intervention_Summary'!$C257,IF('N1.2_Intervention_Listing'!$F$13:$F$212='N1.0_Intervention_Summary'!$B257,'N1.2_Intervention_Listing'!L$13:L$212,0),0))</f>
        <v>0</v>
      </c>
      <c r="F257" s="224">
        <f t="array" ref="F257">SUM(IF('N1.2_Intervention_Listing'!$B$13:$B$212='N1.0_Intervention_Summary'!$C257,IF('N1.2_Intervention_Listing'!$F$13:$F$212='N1.0_Intervention_Summary'!$B257,'N1.2_Intervention_Listing'!M$13:M$212,0),0))</f>
        <v>0</v>
      </c>
      <c r="G257" s="224">
        <f t="array" ref="G257">SUM(IF('N1.2_Intervention_Listing'!$B$13:$B$212='N1.0_Intervention_Summary'!$C257,IF('N1.2_Intervention_Listing'!$F$13:$F$212='N1.0_Intervention_Summary'!$B257,'N1.2_Intervention_Listing'!N$13:N$212,0),0))</f>
        <v>0</v>
      </c>
      <c r="H257" s="224">
        <f t="array" ref="H257">SUM(IF('N1.2_Intervention_Listing'!$B$13:$B$212='N1.0_Intervention_Summary'!$C257,IF('N1.2_Intervention_Listing'!$F$13:$F$212='N1.0_Intervention_Summary'!$B257,'N1.2_Intervention_Listing'!O$13:O$212,0),0))</f>
        <v>0</v>
      </c>
      <c r="I257" s="224">
        <f t="array" ref="I257">SUM(IF('N1.2_Intervention_Listing'!$B$13:$B$212='N1.0_Intervention_Summary'!$C257,IF('N1.2_Intervention_Listing'!$F$13:$F$212='N1.0_Intervention_Summary'!$B257,'N1.2_Intervention_Listing'!P$13:P$212,0),0))</f>
        <v>0</v>
      </c>
      <c r="J257" s="224">
        <f t="array" ref="J257">SUM(IF('N1.2_Intervention_Listing'!$B$13:$B$212='N1.0_Intervention_Summary'!$C257,IF('N1.2_Intervention_Listing'!$F$13:$F$212='N1.0_Intervention_Summary'!$B257,'N1.2_Intervention_Listing'!Q$13:Q$212,0),0))</f>
        <v>0</v>
      </c>
      <c r="K257" s="224">
        <f t="array" ref="K257">SUM(IF('N1.2_Intervention_Listing'!$B$13:$B$212='N1.0_Intervention_Summary'!$C257,IF('N1.2_Intervention_Listing'!$F$13:$F$212='N1.0_Intervention_Summary'!$B257,'N1.2_Intervention_Listing'!R$13:R$212,0),0))</f>
        <v>0</v>
      </c>
      <c r="L257" s="224">
        <f t="array" ref="L257">SUM(IF('N1.2_Intervention_Listing'!$B$13:$B$212='N1.0_Intervention_Summary'!$C257,IF('N1.2_Intervention_Listing'!$F$13:$F$212='N1.0_Intervention_Summary'!$B257,'N1.2_Intervention_Listing'!S$13:S$212,0),0))</f>
        <v>0</v>
      </c>
      <c r="M257" s="228">
        <f t="shared" si="21"/>
        <v>0</v>
      </c>
      <c r="N257" s="228">
        <f t="shared" si="22"/>
        <v>0</v>
      </c>
    </row>
    <row r="258" spans="1:14">
      <c r="B258" s="224" t="str">
        <f>'N1.1_Intervention_Definitions'!$A$62</f>
        <v>Indirect Intervention</v>
      </c>
      <c r="C258" s="224" t="str">
        <f t="shared" si="20"/>
        <v>No entry required</v>
      </c>
      <c r="D258" s="224" t="str">
        <f t="shared" si="20"/>
        <v>-</v>
      </c>
      <c r="E258" s="224">
        <f t="array" ref="E258">SUM(IF('N1.2_Intervention_Listing'!$B$13:$B$212='N1.0_Intervention_Summary'!$C258,IF('N1.2_Intervention_Listing'!$F$13:$F$212='N1.0_Intervention_Summary'!$B258,'N1.2_Intervention_Listing'!L$13:L$212,0),0))</f>
        <v>0</v>
      </c>
      <c r="F258" s="224">
        <f t="array" ref="F258">SUM(IF('N1.2_Intervention_Listing'!$B$13:$B$212='N1.0_Intervention_Summary'!$C258,IF('N1.2_Intervention_Listing'!$F$13:$F$212='N1.0_Intervention_Summary'!$B258,'N1.2_Intervention_Listing'!M$13:M$212,0),0))</f>
        <v>0</v>
      </c>
      <c r="G258" s="224">
        <f t="array" ref="G258">SUM(IF('N1.2_Intervention_Listing'!$B$13:$B$212='N1.0_Intervention_Summary'!$C258,IF('N1.2_Intervention_Listing'!$F$13:$F$212='N1.0_Intervention_Summary'!$B258,'N1.2_Intervention_Listing'!N$13:N$212,0),0))</f>
        <v>0</v>
      </c>
      <c r="H258" s="224">
        <f t="array" ref="H258">SUM(IF('N1.2_Intervention_Listing'!$B$13:$B$212='N1.0_Intervention_Summary'!$C258,IF('N1.2_Intervention_Listing'!$F$13:$F$212='N1.0_Intervention_Summary'!$B258,'N1.2_Intervention_Listing'!O$13:O$212,0),0))</f>
        <v>0</v>
      </c>
      <c r="I258" s="224">
        <f t="array" ref="I258">SUM(IF('N1.2_Intervention_Listing'!$B$13:$B$212='N1.0_Intervention_Summary'!$C258,IF('N1.2_Intervention_Listing'!$F$13:$F$212='N1.0_Intervention_Summary'!$B258,'N1.2_Intervention_Listing'!P$13:P$212,0),0))</f>
        <v>0</v>
      </c>
      <c r="J258" s="224">
        <f t="array" ref="J258">SUM(IF('N1.2_Intervention_Listing'!$B$13:$B$212='N1.0_Intervention_Summary'!$C258,IF('N1.2_Intervention_Listing'!$F$13:$F$212='N1.0_Intervention_Summary'!$B258,'N1.2_Intervention_Listing'!Q$13:Q$212,0),0))</f>
        <v>0</v>
      </c>
      <c r="K258" s="224">
        <f t="array" ref="K258">SUM(IF('N1.2_Intervention_Listing'!$B$13:$B$212='N1.0_Intervention_Summary'!$C258,IF('N1.2_Intervention_Listing'!$F$13:$F$212='N1.0_Intervention_Summary'!$B258,'N1.2_Intervention_Listing'!R$13:R$212,0),0))</f>
        <v>0</v>
      </c>
      <c r="L258" s="224">
        <f t="array" ref="L258">SUM(IF('N1.2_Intervention_Listing'!$B$13:$B$212='N1.0_Intervention_Summary'!$C258,IF('N1.2_Intervention_Listing'!$F$13:$F$212='N1.0_Intervention_Summary'!$B258,'N1.2_Intervention_Listing'!S$13:S$212,0),0))</f>
        <v>0</v>
      </c>
      <c r="M258" s="228">
        <f t="shared" si="21"/>
        <v>0</v>
      </c>
      <c r="N258" s="228">
        <f t="shared" si="22"/>
        <v>0</v>
      </c>
    </row>
    <row r="259" spans="1:14">
      <c r="B259" s="224" t="str">
        <f>'N1.1_Intervention_Definitions'!$A$62</f>
        <v>Indirect Intervention</v>
      </c>
      <c r="C259" s="224" t="str">
        <f t="shared" si="20"/>
        <v>No entry required</v>
      </c>
      <c r="D259" s="224" t="str">
        <f t="shared" si="20"/>
        <v>-</v>
      </c>
      <c r="E259" s="224">
        <f t="array" ref="E259">SUM(IF('N1.2_Intervention_Listing'!$B$13:$B$212='N1.0_Intervention_Summary'!$C259,IF('N1.2_Intervention_Listing'!$F$13:$F$212='N1.0_Intervention_Summary'!$B259,'N1.2_Intervention_Listing'!L$13:L$212,0),0))</f>
        <v>0</v>
      </c>
      <c r="F259" s="224">
        <f t="array" ref="F259">SUM(IF('N1.2_Intervention_Listing'!$B$13:$B$212='N1.0_Intervention_Summary'!$C259,IF('N1.2_Intervention_Listing'!$F$13:$F$212='N1.0_Intervention_Summary'!$B259,'N1.2_Intervention_Listing'!M$13:M$212,0),0))</f>
        <v>0</v>
      </c>
      <c r="G259" s="224">
        <f t="array" ref="G259">SUM(IF('N1.2_Intervention_Listing'!$B$13:$B$212='N1.0_Intervention_Summary'!$C259,IF('N1.2_Intervention_Listing'!$F$13:$F$212='N1.0_Intervention_Summary'!$B259,'N1.2_Intervention_Listing'!N$13:N$212,0),0))</f>
        <v>0</v>
      </c>
      <c r="H259" s="224">
        <f t="array" ref="H259">SUM(IF('N1.2_Intervention_Listing'!$B$13:$B$212='N1.0_Intervention_Summary'!$C259,IF('N1.2_Intervention_Listing'!$F$13:$F$212='N1.0_Intervention_Summary'!$B259,'N1.2_Intervention_Listing'!O$13:O$212,0),0))</f>
        <v>0</v>
      </c>
      <c r="I259" s="224">
        <f t="array" ref="I259">SUM(IF('N1.2_Intervention_Listing'!$B$13:$B$212='N1.0_Intervention_Summary'!$C259,IF('N1.2_Intervention_Listing'!$F$13:$F$212='N1.0_Intervention_Summary'!$B259,'N1.2_Intervention_Listing'!P$13:P$212,0),0))</f>
        <v>0</v>
      </c>
      <c r="J259" s="224">
        <f t="array" ref="J259">SUM(IF('N1.2_Intervention_Listing'!$B$13:$B$212='N1.0_Intervention_Summary'!$C259,IF('N1.2_Intervention_Listing'!$F$13:$F$212='N1.0_Intervention_Summary'!$B259,'N1.2_Intervention_Listing'!Q$13:Q$212,0),0))</f>
        <v>0</v>
      </c>
      <c r="K259" s="224">
        <f t="array" ref="K259">SUM(IF('N1.2_Intervention_Listing'!$B$13:$B$212='N1.0_Intervention_Summary'!$C259,IF('N1.2_Intervention_Listing'!$F$13:$F$212='N1.0_Intervention_Summary'!$B259,'N1.2_Intervention_Listing'!R$13:R$212,0),0))</f>
        <v>0</v>
      </c>
      <c r="L259" s="224">
        <f t="array" ref="L259">SUM(IF('N1.2_Intervention_Listing'!$B$13:$B$212='N1.0_Intervention_Summary'!$C259,IF('N1.2_Intervention_Listing'!$F$13:$F$212='N1.0_Intervention_Summary'!$B259,'N1.2_Intervention_Listing'!S$13:S$212,0),0))</f>
        <v>0</v>
      </c>
      <c r="M259" s="228">
        <f t="shared" si="21"/>
        <v>0</v>
      </c>
      <c r="N259" s="228">
        <f t="shared" si="22"/>
        <v>0</v>
      </c>
    </row>
    <row r="260" spans="1:14">
      <c r="B260" s="224" t="str">
        <f>'N1.1_Intervention_Definitions'!$A$62</f>
        <v>Indirect Intervention</v>
      </c>
      <c r="C260" s="224" t="str">
        <f t="shared" si="20"/>
        <v>No entry required</v>
      </c>
      <c r="D260" s="224" t="str">
        <f t="shared" si="20"/>
        <v>-</v>
      </c>
      <c r="E260" s="224">
        <f t="array" ref="E260">SUM(IF('N1.2_Intervention_Listing'!$B$13:$B$212='N1.0_Intervention_Summary'!$C260,IF('N1.2_Intervention_Listing'!$F$13:$F$212='N1.0_Intervention_Summary'!$B260,'N1.2_Intervention_Listing'!L$13:L$212,0),0))</f>
        <v>0</v>
      </c>
      <c r="F260" s="224">
        <f t="array" ref="F260">SUM(IF('N1.2_Intervention_Listing'!$B$13:$B$212='N1.0_Intervention_Summary'!$C260,IF('N1.2_Intervention_Listing'!$F$13:$F$212='N1.0_Intervention_Summary'!$B260,'N1.2_Intervention_Listing'!M$13:M$212,0),0))</f>
        <v>0</v>
      </c>
      <c r="G260" s="224">
        <f t="array" ref="G260">SUM(IF('N1.2_Intervention_Listing'!$B$13:$B$212='N1.0_Intervention_Summary'!$C260,IF('N1.2_Intervention_Listing'!$F$13:$F$212='N1.0_Intervention_Summary'!$B260,'N1.2_Intervention_Listing'!N$13:N$212,0),0))</f>
        <v>0</v>
      </c>
      <c r="H260" s="224">
        <f t="array" ref="H260">SUM(IF('N1.2_Intervention_Listing'!$B$13:$B$212='N1.0_Intervention_Summary'!$C260,IF('N1.2_Intervention_Listing'!$F$13:$F$212='N1.0_Intervention_Summary'!$B260,'N1.2_Intervention_Listing'!O$13:O$212,0),0))</f>
        <v>0</v>
      </c>
      <c r="I260" s="224">
        <f t="array" ref="I260">SUM(IF('N1.2_Intervention_Listing'!$B$13:$B$212='N1.0_Intervention_Summary'!$C260,IF('N1.2_Intervention_Listing'!$F$13:$F$212='N1.0_Intervention_Summary'!$B260,'N1.2_Intervention_Listing'!P$13:P$212,0),0))</f>
        <v>0</v>
      </c>
      <c r="J260" s="224">
        <f t="array" ref="J260">SUM(IF('N1.2_Intervention_Listing'!$B$13:$B$212='N1.0_Intervention_Summary'!$C260,IF('N1.2_Intervention_Listing'!$F$13:$F$212='N1.0_Intervention_Summary'!$B260,'N1.2_Intervention_Listing'!Q$13:Q$212,0),0))</f>
        <v>0</v>
      </c>
      <c r="K260" s="224">
        <f t="array" ref="K260">SUM(IF('N1.2_Intervention_Listing'!$B$13:$B$212='N1.0_Intervention_Summary'!$C260,IF('N1.2_Intervention_Listing'!$F$13:$F$212='N1.0_Intervention_Summary'!$B260,'N1.2_Intervention_Listing'!R$13:R$212,0),0))</f>
        <v>0</v>
      </c>
      <c r="L260" s="224">
        <f t="array" ref="L260">SUM(IF('N1.2_Intervention_Listing'!$B$13:$B$212='N1.0_Intervention_Summary'!$C260,IF('N1.2_Intervention_Listing'!$F$13:$F$212='N1.0_Intervention_Summary'!$B260,'N1.2_Intervention_Listing'!S$13:S$212,0),0))</f>
        <v>0</v>
      </c>
      <c r="M260" s="228">
        <f t="shared" si="21"/>
        <v>0</v>
      </c>
      <c r="N260" s="228">
        <f t="shared" si="22"/>
        <v>0</v>
      </c>
    </row>
    <row r="261" spans="1:14">
      <c r="B261" s="224" t="str">
        <f>'N1.1_Intervention_Definitions'!$A$62</f>
        <v>Indirect Intervention</v>
      </c>
      <c r="C261" s="224" t="str">
        <f t="shared" si="20"/>
        <v>No entry required</v>
      </c>
      <c r="D261" s="224" t="str">
        <f t="shared" si="20"/>
        <v>-</v>
      </c>
      <c r="E261" s="224">
        <f t="array" ref="E261">SUM(IF('N1.2_Intervention_Listing'!$B$13:$B$212='N1.0_Intervention_Summary'!$C261,IF('N1.2_Intervention_Listing'!$F$13:$F$212='N1.0_Intervention_Summary'!$B261,'N1.2_Intervention_Listing'!L$13:L$212,0),0))</f>
        <v>0</v>
      </c>
      <c r="F261" s="224">
        <f t="array" ref="F261">SUM(IF('N1.2_Intervention_Listing'!$B$13:$B$212='N1.0_Intervention_Summary'!$C261,IF('N1.2_Intervention_Listing'!$F$13:$F$212='N1.0_Intervention_Summary'!$B261,'N1.2_Intervention_Listing'!M$13:M$212,0),0))</f>
        <v>0</v>
      </c>
      <c r="G261" s="224">
        <f t="array" ref="G261">SUM(IF('N1.2_Intervention_Listing'!$B$13:$B$212='N1.0_Intervention_Summary'!$C261,IF('N1.2_Intervention_Listing'!$F$13:$F$212='N1.0_Intervention_Summary'!$B261,'N1.2_Intervention_Listing'!N$13:N$212,0),0))</f>
        <v>0</v>
      </c>
      <c r="H261" s="224">
        <f t="array" ref="H261">SUM(IF('N1.2_Intervention_Listing'!$B$13:$B$212='N1.0_Intervention_Summary'!$C261,IF('N1.2_Intervention_Listing'!$F$13:$F$212='N1.0_Intervention_Summary'!$B261,'N1.2_Intervention_Listing'!O$13:O$212,0),0))</f>
        <v>0</v>
      </c>
      <c r="I261" s="224">
        <f t="array" ref="I261">SUM(IF('N1.2_Intervention_Listing'!$B$13:$B$212='N1.0_Intervention_Summary'!$C261,IF('N1.2_Intervention_Listing'!$F$13:$F$212='N1.0_Intervention_Summary'!$B261,'N1.2_Intervention_Listing'!P$13:P$212,0),0))</f>
        <v>0</v>
      </c>
      <c r="J261" s="224">
        <f t="array" ref="J261">SUM(IF('N1.2_Intervention_Listing'!$B$13:$B$212='N1.0_Intervention_Summary'!$C261,IF('N1.2_Intervention_Listing'!$F$13:$F$212='N1.0_Intervention_Summary'!$B261,'N1.2_Intervention_Listing'!Q$13:Q$212,0),0))</f>
        <v>0</v>
      </c>
      <c r="K261" s="224">
        <f t="array" ref="K261">SUM(IF('N1.2_Intervention_Listing'!$B$13:$B$212='N1.0_Intervention_Summary'!$C261,IF('N1.2_Intervention_Listing'!$F$13:$F$212='N1.0_Intervention_Summary'!$B261,'N1.2_Intervention_Listing'!R$13:R$212,0),0))</f>
        <v>0</v>
      </c>
      <c r="L261" s="224">
        <f t="array" ref="L261">SUM(IF('N1.2_Intervention_Listing'!$B$13:$B$212='N1.0_Intervention_Summary'!$C261,IF('N1.2_Intervention_Listing'!$F$13:$F$212='N1.0_Intervention_Summary'!$B261,'N1.2_Intervention_Listing'!S$13:S$212,0),0))</f>
        <v>0</v>
      </c>
      <c r="M261" s="228">
        <f t="shared" si="21"/>
        <v>0</v>
      </c>
      <c r="N261" s="228">
        <f t="shared" si="22"/>
        <v>0</v>
      </c>
    </row>
    <row r="262" spans="1:14">
      <c r="B262" s="224" t="str">
        <f>'N1.1_Intervention_Definitions'!$A$62</f>
        <v>Indirect Intervention</v>
      </c>
      <c r="C262" s="224" t="str">
        <f t="shared" si="20"/>
        <v>No entry required</v>
      </c>
      <c r="D262" s="224" t="str">
        <f t="shared" si="20"/>
        <v>-</v>
      </c>
      <c r="E262" s="224">
        <f t="array" ref="E262">SUM(IF('N1.2_Intervention_Listing'!$B$13:$B$212='N1.0_Intervention_Summary'!$C262,IF('N1.2_Intervention_Listing'!$F$13:$F$212='N1.0_Intervention_Summary'!$B262,'N1.2_Intervention_Listing'!L$13:L$212,0),0))</f>
        <v>0</v>
      </c>
      <c r="F262" s="224">
        <f t="array" ref="F262">SUM(IF('N1.2_Intervention_Listing'!$B$13:$B$212='N1.0_Intervention_Summary'!$C262,IF('N1.2_Intervention_Listing'!$F$13:$F$212='N1.0_Intervention_Summary'!$B262,'N1.2_Intervention_Listing'!M$13:M$212,0),0))</f>
        <v>0</v>
      </c>
      <c r="G262" s="224">
        <f t="array" ref="G262">SUM(IF('N1.2_Intervention_Listing'!$B$13:$B$212='N1.0_Intervention_Summary'!$C262,IF('N1.2_Intervention_Listing'!$F$13:$F$212='N1.0_Intervention_Summary'!$B262,'N1.2_Intervention_Listing'!N$13:N$212,0),0))</f>
        <v>0</v>
      </c>
      <c r="H262" s="224">
        <f t="array" ref="H262">SUM(IF('N1.2_Intervention_Listing'!$B$13:$B$212='N1.0_Intervention_Summary'!$C262,IF('N1.2_Intervention_Listing'!$F$13:$F$212='N1.0_Intervention_Summary'!$B262,'N1.2_Intervention_Listing'!O$13:O$212,0),0))</f>
        <v>0</v>
      </c>
      <c r="I262" s="224">
        <f t="array" ref="I262">SUM(IF('N1.2_Intervention_Listing'!$B$13:$B$212='N1.0_Intervention_Summary'!$C262,IF('N1.2_Intervention_Listing'!$F$13:$F$212='N1.0_Intervention_Summary'!$B262,'N1.2_Intervention_Listing'!P$13:P$212,0),0))</f>
        <v>0</v>
      </c>
      <c r="J262" s="224">
        <f t="array" ref="J262">SUM(IF('N1.2_Intervention_Listing'!$B$13:$B$212='N1.0_Intervention_Summary'!$C262,IF('N1.2_Intervention_Listing'!$F$13:$F$212='N1.0_Intervention_Summary'!$B262,'N1.2_Intervention_Listing'!Q$13:Q$212,0),0))</f>
        <v>0</v>
      </c>
      <c r="K262" s="224">
        <f t="array" ref="K262">SUM(IF('N1.2_Intervention_Listing'!$B$13:$B$212='N1.0_Intervention_Summary'!$C262,IF('N1.2_Intervention_Listing'!$F$13:$F$212='N1.0_Intervention_Summary'!$B262,'N1.2_Intervention_Listing'!R$13:R$212,0),0))</f>
        <v>0</v>
      </c>
      <c r="L262" s="224">
        <f t="array" ref="L262">SUM(IF('N1.2_Intervention_Listing'!$B$13:$B$212='N1.0_Intervention_Summary'!$C262,IF('N1.2_Intervention_Listing'!$F$13:$F$212='N1.0_Intervention_Summary'!$B262,'N1.2_Intervention_Listing'!S$13:S$212,0),0))</f>
        <v>0</v>
      </c>
      <c r="M262" s="228">
        <f t="shared" si="21"/>
        <v>0</v>
      </c>
      <c r="N262" s="228">
        <f t="shared" si="22"/>
        <v>0</v>
      </c>
    </row>
    <row r="263" spans="1:14">
      <c r="B263" s="224" t="str">
        <f>'N1.1_Intervention_Definitions'!$A$62</f>
        <v>Indirect Intervention</v>
      </c>
      <c r="C263" s="224" t="str">
        <f t="shared" si="20"/>
        <v>No entry required</v>
      </c>
      <c r="D263" s="224" t="str">
        <f t="shared" si="20"/>
        <v>-</v>
      </c>
      <c r="E263" s="224">
        <f t="array" ref="E263">SUM(IF('N1.2_Intervention_Listing'!$B$13:$B$212='N1.0_Intervention_Summary'!$C263,IF('N1.2_Intervention_Listing'!$F$13:$F$212='N1.0_Intervention_Summary'!$B263,'N1.2_Intervention_Listing'!L$13:L$212,0),0))</f>
        <v>0</v>
      </c>
      <c r="F263" s="224">
        <f t="array" ref="F263">SUM(IF('N1.2_Intervention_Listing'!$B$13:$B$212='N1.0_Intervention_Summary'!$C263,IF('N1.2_Intervention_Listing'!$F$13:$F$212='N1.0_Intervention_Summary'!$B263,'N1.2_Intervention_Listing'!M$13:M$212,0),0))</f>
        <v>0</v>
      </c>
      <c r="G263" s="224">
        <f t="array" ref="G263">SUM(IF('N1.2_Intervention_Listing'!$B$13:$B$212='N1.0_Intervention_Summary'!$C263,IF('N1.2_Intervention_Listing'!$F$13:$F$212='N1.0_Intervention_Summary'!$B263,'N1.2_Intervention_Listing'!N$13:N$212,0),0))</f>
        <v>0</v>
      </c>
      <c r="H263" s="224">
        <f t="array" ref="H263">SUM(IF('N1.2_Intervention_Listing'!$B$13:$B$212='N1.0_Intervention_Summary'!$C263,IF('N1.2_Intervention_Listing'!$F$13:$F$212='N1.0_Intervention_Summary'!$B263,'N1.2_Intervention_Listing'!O$13:O$212,0),0))</f>
        <v>0</v>
      </c>
      <c r="I263" s="224">
        <f t="array" ref="I263">SUM(IF('N1.2_Intervention_Listing'!$B$13:$B$212='N1.0_Intervention_Summary'!$C263,IF('N1.2_Intervention_Listing'!$F$13:$F$212='N1.0_Intervention_Summary'!$B263,'N1.2_Intervention_Listing'!P$13:P$212,0),0))</f>
        <v>0</v>
      </c>
      <c r="J263" s="224">
        <f t="array" ref="J263">SUM(IF('N1.2_Intervention_Listing'!$B$13:$B$212='N1.0_Intervention_Summary'!$C263,IF('N1.2_Intervention_Listing'!$F$13:$F$212='N1.0_Intervention_Summary'!$B263,'N1.2_Intervention_Listing'!Q$13:Q$212,0),0))</f>
        <v>0</v>
      </c>
      <c r="K263" s="224">
        <f t="array" ref="K263">SUM(IF('N1.2_Intervention_Listing'!$B$13:$B$212='N1.0_Intervention_Summary'!$C263,IF('N1.2_Intervention_Listing'!$F$13:$F$212='N1.0_Intervention_Summary'!$B263,'N1.2_Intervention_Listing'!R$13:R$212,0),0))</f>
        <v>0</v>
      </c>
      <c r="L263" s="224">
        <f t="array" ref="L263">SUM(IF('N1.2_Intervention_Listing'!$B$13:$B$212='N1.0_Intervention_Summary'!$C263,IF('N1.2_Intervention_Listing'!$F$13:$F$212='N1.0_Intervention_Summary'!$B263,'N1.2_Intervention_Listing'!S$13:S$212,0),0))</f>
        <v>0</v>
      </c>
      <c r="M263" s="228">
        <f t="shared" si="21"/>
        <v>0</v>
      </c>
      <c r="N263" s="228">
        <f t="shared" si="22"/>
        <v>0</v>
      </c>
    </row>
    <row r="264" spans="1:14">
      <c r="B264" s="224" t="str">
        <f>'N1.1_Intervention_Definitions'!$A$62</f>
        <v>Indirect Intervention</v>
      </c>
      <c r="C264" s="224" t="str">
        <f t="shared" si="20"/>
        <v>No entry required</v>
      </c>
      <c r="D264" s="224" t="str">
        <f t="shared" si="20"/>
        <v>-</v>
      </c>
      <c r="E264" s="224">
        <f t="array" ref="E264">SUM(IF('N1.2_Intervention_Listing'!$B$13:$B$212='N1.0_Intervention_Summary'!$C264,IF('N1.2_Intervention_Listing'!$F$13:$F$212='N1.0_Intervention_Summary'!$B264,'N1.2_Intervention_Listing'!L$13:L$212,0),0))</f>
        <v>0</v>
      </c>
      <c r="F264" s="224">
        <f t="array" ref="F264">SUM(IF('N1.2_Intervention_Listing'!$B$13:$B$212='N1.0_Intervention_Summary'!$C264,IF('N1.2_Intervention_Listing'!$F$13:$F$212='N1.0_Intervention_Summary'!$B264,'N1.2_Intervention_Listing'!M$13:M$212,0),0))</f>
        <v>0</v>
      </c>
      <c r="G264" s="224">
        <f t="array" ref="G264">SUM(IF('N1.2_Intervention_Listing'!$B$13:$B$212='N1.0_Intervention_Summary'!$C264,IF('N1.2_Intervention_Listing'!$F$13:$F$212='N1.0_Intervention_Summary'!$B264,'N1.2_Intervention_Listing'!N$13:N$212,0),0))</f>
        <v>0</v>
      </c>
      <c r="H264" s="224">
        <f t="array" ref="H264">SUM(IF('N1.2_Intervention_Listing'!$B$13:$B$212='N1.0_Intervention_Summary'!$C264,IF('N1.2_Intervention_Listing'!$F$13:$F$212='N1.0_Intervention_Summary'!$B264,'N1.2_Intervention_Listing'!O$13:O$212,0),0))</f>
        <v>0</v>
      </c>
      <c r="I264" s="224">
        <f t="array" ref="I264">SUM(IF('N1.2_Intervention_Listing'!$B$13:$B$212='N1.0_Intervention_Summary'!$C264,IF('N1.2_Intervention_Listing'!$F$13:$F$212='N1.0_Intervention_Summary'!$B264,'N1.2_Intervention_Listing'!P$13:P$212,0),0))</f>
        <v>0</v>
      </c>
      <c r="J264" s="224">
        <f t="array" ref="J264">SUM(IF('N1.2_Intervention_Listing'!$B$13:$B$212='N1.0_Intervention_Summary'!$C264,IF('N1.2_Intervention_Listing'!$F$13:$F$212='N1.0_Intervention_Summary'!$B264,'N1.2_Intervention_Listing'!Q$13:Q$212,0),0))</f>
        <v>0</v>
      </c>
      <c r="K264" s="224">
        <f t="array" ref="K264">SUM(IF('N1.2_Intervention_Listing'!$B$13:$B$212='N1.0_Intervention_Summary'!$C264,IF('N1.2_Intervention_Listing'!$F$13:$F$212='N1.0_Intervention_Summary'!$B264,'N1.2_Intervention_Listing'!R$13:R$212,0),0))</f>
        <v>0</v>
      </c>
      <c r="L264" s="224">
        <f t="array" ref="L264">SUM(IF('N1.2_Intervention_Listing'!$B$13:$B$212='N1.0_Intervention_Summary'!$C264,IF('N1.2_Intervention_Listing'!$F$13:$F$212='N1.0_Intervention_Summary'!$B264,'N1.2_Intervention_Listing'!S$13:S$212,0),0))</f>
        <v>0</v>
      </c>
      <c r="M264" s="228">
        <f t="shared" si="21"/>
        <v>0</v>
      </c>
      <c r="N264" s="228">
        <f t="shared" si="22"/>
        <v>0</v>
      </c>
    </row>
    <row r="265" spans="1:14">
      <c r="B265" s="224" t="str">
        <f>'N1.1_Intervention_Definitions'!$A$62</f>
        <v>Indirect Intervention</v>
      </c>
      <c r="C265" s="224" t="str">
        <f t="shared" si="20"/>
        <v>No entry required</v>
      </c>
      <c r="D265" s="224" t="str">
        <f t="shared" si="20"/>
        <v>-</v>
      </c>
      <c r="E265" s="224">
        <f t="array" ref="E265">SUM(IF('N1.2_Intervention_Listing'!$B$13:$B$212='N1.0_Intervention_Summary'!$C265,IF('N1.2_Intervention_Listing'!$F$13:$F$212='N1.0_Intervention_Summary'!$B265,'N1.2_Intervention_Listing'!L$13:L$212,0),0))</f>
        <v>0</v>
      </c>
      <c r="F265" s="224">
        <f t="array" ref="F265">SUM(IF('N1.2_Intervention_Listing'!$B$13:$B$212='N1.0_Intervention_Summary'!$C265,IF('N1.2_Intervention_Listing'!$F$13:$F$212='N1.0_Intervention_Summary'!$B265,'N1.2_Intervention_Listing'!M$13:M$212,0),0))</f>
        <v>0</v>
      </c>
      <c r="G265" s="224">
        <f t="array" ref="G265">SUM(IF('N1.2_Intervention_Listing'!$B$13:$B$212='N1.0_Intervention_Summary'!$C265,IF('N1.2_Intervention_Listing'!$F$13:$F$212='N1.0_Intervention_Summary'!$B265,'N1.2_Intervention_Listing'!N$13:N$212,0),0))</f>
        <v>0</v>
      </c>
      <c r="H265" s="224">
        <f t="array" ref="H265">SUM(IF('N1.2_Intervention_Listing'!$B$13:$B$212='N1.0_Intervention_Summary'!$C265,IF('N1.2_Intervention_Listing'!$F$13:$F$212='N1.0_Intervention_Summary'!$B265,'N1.2_Intervention_Listing'!O$13:O$212,0),0))</f>
        <v>0</v>
      </c>
      <c r="I265" s="224">
        <f t="array" ref="I265">SUM(IF('N1.2_Intervention_Listing'!$B$13:$B$212='N1.0_Intervention_Summary'!$C265,IF('N1.2_Intervention_Listing'!$F$13:$F$212='N1.0_Intervention_Summary'!$B265,'N1.2_Intervention_Listing'!P$13:P$212,0),0))</f>
        <v>0</v>
      </c>
      <c r="J265" s="224">
        <f t="array" ref="J265">SUM(IF('N1.2_Intervention_Listing'!$B$13:$B$212='N1.0_Intervention_Summary'!$C265,IF('N1.2_Intervention_Listing'!$F$13:$F$212='N1.0_Intervention_Summary'!$B265,'N1.2_Intervention_Listing'!Q$13:Q$212,0),0))</f>
        <v>0</v>
      </c>
      <c r="K265" s="224">
        <f t="array" ref="K265">SUM(IF('N1.2_Intervention_Listing'!$B$13:$B$212='N1.0_Intervention_Summary'!$C265,IF('N1.2_Intervention_Listing'!$F$13:$F$212='N1.0_Intervention_Summary'!$B265,'N1.2_Intervention_Listing'!R$13:R$212,0),0))</f>
        <v>0</v>
      </c>
      <c r="L265" s="224">
        <f t="array" ref="L265">SUM(IF('N1.2_Intervention_Listing'!$B$13:$B$212='N1.0_Intervention_Summary'!$C265,IF('N1.2_Intervention_Listing'!$F$13:$F$212='N1.0_Intervention_Summary'!$B265,'N1.2_Intervention_Listing'!S$13:S$212,0),0))</f>
        <v>0</v>
      </c>
      <c r="M265" s="228">
        <f t="shared" si="21"/>
        <v>0</v>
      </c>
      <c r="N265" s="228">
        <f t="shared" si="22"/>
        <v>0</v>
      </c>
    </row>
    <row r="266" spans="1:14">
      <c r="B266" s="224" t="str">
        <f>'N1.1_Intervention_Definitions'!$A$62</f>
        <v>Indirect Intervention</v>
      </c>
      <c r="C266" s="224" t="str">
        <f t="shared" si="20"/>
        <v>No entry required</v>
      </c>
      <c r="D266" s="224" t="str">
        <f t="shared" si="20"/>
        <v>-</v>
      </c>
      <c r="E266" s="224">
        <f t="array" ref="E266">SUM(IF('N1.2_Intervention_Listing'!$B$13:$B$212='N1.0_Intervention_Summary'!$C266,IF('N1.2_Intervention_Listing'!$F$13:$F$212='N1.0_Intervention_Summary'!$B266,'N1.2_Intervention_Listing'!L$13:L$212,0),0))</f>
        <v>0</v>
      </c>
      <c r="F266" s="224">
        <f t="array" ref="F266">SUM(IF('N1.2_Intervention_Listing'!$B$13:$B$212='N1.0_Intervention_Summary'!$C266,IF('N1.2_Intervention_Listing'!$F$13:$F$212='N1.0_Intervention_Summary'!$B266,'N1.2_Intervention_Listing'!M$13:M$212,0),0))</f>
        <v>0</v>
      </c>
      <c r="G266" s="224">
        <f t="array" ref="G266">SUM(IF('N1.2_Intervention_Listing'!$B$13:$B$212='N1.0_Intervention_Summary'!$C266,IF('N1.2_Intervention_Listing'!$F$13:$F$212='N1.0_Intervention_Summary'!$B266,'N1.2_Intervention_Listing'!N$13:N$212,0),0))</f>
        <v>0</v>
      </c>
      <c r="H266" s="224">
        <f t="array" ref="H266">SUM(IF('N1.2_Intervention_Listing'!$B$13:$B$212='N1.0_Intervention_Summary'!$C266,IF('N1.2_Intervention_Listing'!$F$13:$F$212='N1.0_Intervention_Summary'!$B266,'N1.2_Intervention_Listing'!O$13:O$212,0),0))</f>
        <v>0</v>
      </c>
      <c r="I266" s="224">
        <f t="array" ref="I266">SUM(IF('N1.2_Intervention_Listing'!$B$13:$B$212='N1.0_Intervention_Summary'!$C266,IF('N1.2_Intervention_Listing'!$F$13:$F$212='N1.0_Intervention_Summary'!$B266,'N1.2_Intervention_Listing'!P$13:P$212,0),0))</f>
        <v>0</v>
      </c>
      <c r="J266" s="224">
        <f t="array" ref="J266">SUM(IF('N1.2_Intervention_Listing'!$B$13:$B$212='N1.0_Intervention_Summary'!$C266,IF('N1.2_Intervention_Listing'!$F$13:$F$212='N1.0_Intervention_Summary'!$B266,'N1.2_Intervention_Listing'!Q$13:Q$212,0),0))</f>
        <v>0</v>
      </c>
      <c r="K266" s="224">
        <f t="array" ref="K266">SUM(IF('N1.2_Intervention_Listing'!$B$13:$B$212='N1.0_Intervention_Summary'!$C266,IF('N1.2_Intervention_Listing'!$F$13:$F$212='N1.0_Intervention_Summary'!$B266,'N1.2_Intervention_Listing'!R$13:R$212,0),0))</f>
        <v>0</v>
      </c>
      <c r="L266" s="224">
        <f t="array" ref="L266">SUM(IF('N1.2_Intervention_Listing'!$B$13:$B$212='N1.0_Intervention_Summary'!$C266,IF('N1.2_Intervention_Listing'!$F$13:$F$212='N1.0_Intervention_Summary'!$B266,'N1.2_Intervention_Listing'!S$13:S$212,0),0))</f>
        <v>0</v>
      </c>
      <c r="M266" s="228">
        <f t="shared" si="21"/>
        <v>0</v>
      </c>
      <c r="N266" s="228">
        <f t="shared" si="22"/>
        <v>0</v>
      </c>
    </row>
    <row r="267" spans="1:14">
      <c r="B267" s="224" t="str">
        <f>'N1.1_Intervention_Definitions'!$A$62</f>
        <v>Indirect Intervention</v>
      </c>
      <c r="C267" s="224" t="str">
        <f t="shared" si="20"/>
        <v>No entry required</v>
      </c>
      <c r="D267" s="224" t="str">
        <f t="shared" si="20"/>
        <v>-</v>
      </c>
      <c r="E267" s="224">
        <f t="array" ref="E267">SUM(IF('N1.2_Intervention_Listing'!$B$13:$B$212='N1.0_Intervention_Summary'!$C267,IF('N1.2_Intervention_Listing'!$F$13:$F$212='N1.0_Intervention_Summary'!$B267,'N1.2_Intervention_Listing'!L$13:L$212,0),0))</f>
        <v>0</v>
      </c>
      <c r="F267" s="224">
        <f t="array" ref="F267">SUM(IF('N1.2_Intervention_Listing'!$B$13:$B$212='N1.0_Intervention_Summary'!$C267,IF('N1.2_Intervention_Listing'!$F$13:$F$212='N1.0_Intervention_Summary'!$B267,'N1.2_Intervention_Listing'!M$13:M$212,0),0))</f>
        <v>0</v>
      </c>
      <c r="G267" s="224">
        <f t="array" ref="G267">SUM(IF('N1.2_Intervention_Listing'!$B$13:$B$212='N1.0_Intervention_Summary'!$C267,IF('N1.2_Intervention_Listing'!$F$13:$F$212='N1.0_Intervention_Summary'!$B267,'N1.2_Intervention_Listing'!N$13:N$212,0),0))</f>
        <v>0</v>
      </c>
      <c r="H267" s="224">
        <f t="array" ref="H267">SUM(IF('N1.2_Intervention_Listing'!$B$13:$B$212='N1.0_Intervention_Summary'!$C267,IF('N1.2_Intervention_Listing'!$F$13:$F$212='N1.0_Intervention_Summary'!$B267,'N1.2_Intervention_Listing'!O$13:O$212,0),0))</f>
        <v>0</v>
      </c>
      <c r="I267" s="224">
        <f t="array" ref="I267">SUM(IF('N1.2_Intervention_Listing'!$B$13:$B$212='N1.0_Intervention_Summary'!$C267,IF('N1.2_Intervention_Listing'!$F$13:$F$212='N1.0_Intervention_Summary'!$B267,'N1.2_Intervention_Listing'!P$13:P$212,0),0))</f>
        <v>0</v>
      </c>
      <c r="J267" s="224">
        <f t="array" ref="J267">SUM(IF('N1.2_Intervention_Listing'!$B$13:$B$212='N1.0_Intervention_Summary'!$C267,IF('N1.2_Intervention_Listing'!$F$13:$F$212='N1.0_Intervention_Summary'!$B267,'N1.2_Intervention_Listing'!Q$13:Q$212,0),0))</f>
        <v>0</v>
      </c>
      <c r="K267" s="224">
        <f t="array" ref="K267">SUM(IF('N1.2_Intervention_Listing'!$B$13:$B$212='N1.0_Intervention_Summary'!$C267,IF('N1.2_Intervention_Listing'!$F$13:$F$212='N1.0_Intervention_Summary'!$B267,'N1.2_Intervention_Listing'!R$13:R$212,0),0))</f>
        <v>0</v>
      </c>
      <c r="L267" s="224">
        <f t="array" ref="L267">SUM(IF('N1.2_Intervention_Listing'!$B$13:$B$212='N1.0_Intervention_Summary'!$C267,IF('N1.2_Intervention_Listing'!$F$13:$F$212='N1.0_Intervention_Summary'!$B267,'N1.2_Intervention_Listing'!S$13:S$212,0),0))</f>
        <v>0</v>
      </c>
      <c r="M267" s="228">
        <f t="shared" si="21"/>
        <v>0</v>
      </c>
      <c r="N267" s="228">
        <f t="shared" si="22"/>
        <v>0</v>
      </c>
    </row>
    <row r="268" spans="1:14">
      <c r="B268" s="224" t="str">
        <f>'N1.1_Intervention_Definitions'!$A$62</f>
        <v>Indirect Intervention</v>
      </c>
      <c r="C268" s="224" t="str">
        <f t="shared" si="20"/>
        <v>No entry required</v>
      </c>
      <c r="D268" s="224" t="str">
        <f t="shared" si="20"/>
        <v>-</v>
      </c>
      <c r="E268" s="224">
        <f t="array" ref="E268">SUM(IF('N1.2_Intervention_Listing'!$B$13:$B$212='N1.0_Intervention_Summary'!$C268,IF('N1.2_Intervention_Listing'!$F$13:$F$212='N1.0_Intervention_Summary'!$B268,'N1.2_Intervention_Listing'!L$13:L$212,0),0))</f>
        <v>0</v>
      </c>
      <c r="F268" s="224">
        <f t="array" ref="F268">SUM(IF('N1.2_Intervention_Listing'!$B$13:$B$212='N1.0_Intervention_Summary'!$C268,IF('N1.2_Intervention_Listing'!$F$13:$F$212='N1.0_Intervention_Summary'!$B268,'N1.2_Intervention_Listing'!M$13:M$212,0),0))</f>
        <v>0</v>
      </c>
      <c r="G268" s="224">
        <f t="array" ref="G268">SUM(IF('N1.2_Intervention_Listing'!$B$13:$B$212='N1.0_Intervention_Summary'!$C268,IF('N1.2_Intervention_Listing'!$F$13:$F$212='N1.0_Intervention_Summary'!$B268,'N1.2_Intervention_Listing'!N$13:N$212,0),0))</f>
        <v>0</v>
      </c>
      <c r="H268" s="224">
        <f t="array" ref="H268">SUM(IF('N1.2_Intervention_Listing'!$B$13:$B$212='N1.0_Intervention_Summary'!$C268,IF('N1.2_Intervention_Listing'!$F$13:$F$212='N1.0_Intervention_Summary'!$B268,'N1.2_Intervention_Listing'!O$13:O$212,0),0))</f>
        <v>0</v>
      </c>
      <c r="I268" s="224">
        <f t="array" ref="I268">SUM(IF('N1.2_Intervention_Listing'!$B$13:$B$212='N1.0_Intervention_Summary'!$C268,IF('N1.2_Intervention_Listing'!$F$13:$F$212='N1.0_Intervention_Summary'!$B268,'N1.2_Intervention_Listing'!P$13:P$212,0),0))</f>
        <v>0</v>
      </c>
      <c r="J268" s="224">
        <f t="array" ref="J268">SUM(IF('N1.2_Intervention_Listing'!$B$13:$B$212='N1.0_Intervention_Summary'!$C268,IF('N1.2_Intervention_Listing'!$F$13:$F$212='N1.0_Intervention_Summary'!$B268,'N1.2_Intervention_Listing'!Q$13:Q$212,0),0))</f>
        <v>0</v>
      </c>
      <c r="K268" s="224">
        <f t="array" ref="K268">SUM(IF('N1.2_Intervention_Listing'!$B$13:$B$212='N1.0_Intervention_Summary'!$C268,IF('N1.2_Intervention_Listing'!$F$13:$F$212='N1.0_Intervention_Summary'!$B268,'N1.2_Intervention_Listing'!R$13:R$212,0),0))</f>
        <v>0</v>
      </c>
      <c r="L268" s="224">
        <f t="array" ref="L268">SUM(IF('N1.2_Intervention_Listing'!$B$13:$B$212='N1.0_Intervention_Summary'!$C268,IF('N1.2_Intervention_Listing'!$F$13:$F$212='N1.0_Intervention_Summary'!$B268,'N1.2_Intervention_Listing'!S$13:S$212,0),0))</f>
        <v>0</v>
      </c>
      <c r="M268" s="228">
        <f t="shared" si="21"/>
        <v>0</v>
      </c>
      <c r="N268" s="228">
        <f t="shared" si="22"/>
        <v>0</v>
      </c>
    </row>
    <row r="269" spans="1:14">
      <c r="B269" s="224" t="str">
        <f>'N1.1_Intervention_Definitions'!$A$62</f>
        <v>Indirect Intervention</v>
      </c>
      <c r="C269" s="224" t="str">
        <f t="shared" si="20"/>
        <v>No entry required</v>
      </c>
      <c r="D269" s="224" t="str">
        <f t="shared" si="20"/>
        <v>-</v>
      </c>
      <c r="E269" s="224">
        <f t="array" ref="E269">SUM(IF('N1.2_Intervention_Listing'!$B$13:$B$212='N1.0_Intervention_Summary'!$C269,IF('N1.2_Intervention_Listing'!$F$13:$F$212='N1.0_Intervention_Summary'!$B269,'N1.2_Intervention_Listing'!L$13:L$212,0),0))</f>
        <v>0</v>
      </c>
      <c r="F269" s="224">
        <f t="array" ref="F269">SUM(IF('N1.2_Intervention_Listing'!$B$13:$B$212='N1.0_Intervention_Summary'!$C269,IF('N1.2_Intervention_Listing'!$F$13:$F$212='N1.0_Intervention_Summary'!$B269,'N1.2_Intervention_Listing'!M$13:M$212,0),0))</f>
        <v>0</v>
      </c>
      <c r="G269" s="224">
        <f t="array" ref="G269">SUM(IF('N1.2_Intervention_Listing'!$B$13:$B$212='N1.0_Intervention_Summary'!$C269,IF('N1.2_Intervention_Listing'!$F$13:$F$212='N1.0_Intervention_Summary'!$B269,'N1.2_Intervention_Listing'!N$13:N$212,0),0))</f>
        <v>0</v>
      </c>
      <c r="H269" s="224">
        <f t="array" ref="H269">SUM(IF('N1.2_Intervention_Listing'!$B$13:$B$212='N1.0_Intervention_Summary'!$C269,IF('N1.2_Intervention_Listing'!$F$13:$F$212='N1.0_Intervention_Summary'!$B269,'N1.2_Intervention_Listing'!O$13:O$212,0),0))</f>
        <v>0</v>
      </c>
      <c r="I269" s="224">
        <f t="array" ref="I269">SUM(IF('N1.2_Intervention_Listing'!$B$13:$B$212='N1.0_Intervention_Summary'!$C269,IF('N1.2_Intervention_Listing'!$F$13:$F$212='N1.0_Intervention_Summary'!$B269,'N1.2_Intervention_Listing'!P$13:P$212,0),0))</f>
        <v>0</v>
      </c>
      <c r="J269" s="224">
        <f t="array" ref="J269">SUM(IF('N1.2_Intervention_Listing'!$B$13:$B$212='N1.0_Intervention_Summary'!$C269,IF('N1.2_Intervention_Listing'!$F$13:$F$212='N1.0_Intervention_Summary'!$B269,'N1.2_Intervention_Listing'!Q$13:Q$212,0),0))</f>
        <v>0</v>
      </c>
      <c r="K269" s="224">
        <f t="array" ref="K269">SUM(IF('N1.2_Intervention_Listing'!$B$13:$B$212='N1.0_Intervention_Summary'!$C269,IF('N1.2_Intervention_Listing'!$F$13:$F$212='N1.0_Intervention_Summary'!$B269,'N1.2_Intervention_Listing'!R$13:R$212,0),0))</f>
        <v>0</v>
      </c>
      <c r="L269" s="224">
        <f t="array" ref="L269">SUM(IF('N1.2_Intervention_Listing'!$B$13:$B$212='N1.0_Intervention_Summary'!$C269,IF('N1.2_Intervention_Listing'!$F$13:$F$212='N1.0_Intervention_Summary'!$B269,'N1.2_Intervention_Listing'!S$13:S$212,0),0))</f>
        <v>0</v>
      </c>
      <c r="M269" s="228">
        <f t="shared" si="21"/>
        <v>0</v>
      </c>
      <c r="N269" s="228">
        <f t="shared" si="22"/>
        <v>0</v>
      </c>
    </row>
    <row r="270" spans="1:14">
      <c r="B270" s="224" t="str">
        <f>'N1.1_Intervention_Definitions'!$A$62</f>
        <v>Indirect Intervention</v>
      </c>
      <c r="C270" s="224" t="str">
        <f>C233</f>
        <v>No entry required</v>
      </c>
      <c r="D270" s="224" t="str">
        <f>D233</f>
        <v>-</v>
      </c>
      <c r="E270" s="224">
        <f t="array" ref="E270">SUM(IF('N1.2_Intervention_Listing'!$B$13:$B$212='N1.0_Intervention_Summary'!$C270,IF('N1.2_Intervention_Listing'!$F$13:$F$212='N1.0_Intervention_Summary'!$B270,'N1.2_Intervention_Listing'!L$13:L$212,0),0))</f>
        <v>0</v>
      </c>
      <c r="F270" s="224">
        <f t="array" ref="F270">SUM(IF('N1.2_Intervention_Listing'!$B$13:$B$212='N1.0_Intervention_Summary'!$C270,IF('N1.2_Intervention_Listing'!$F$13:$F$212='N1.0_Intervention_Summary'!$B270,'N1.2_Intervention_Listing'!M$13:M$212,0),0))</f>
        <v>0</v>
      </c>
      <c r="G270" s="224">
        <f t="array" ref="G270">SUM(IF('N1.2_Intervention_Listing'!$B$13:$B$212='N1.0_Intervention_Summary'!$C270,IF('N1.2_Intervention_Listing'!$F$13:$F$212='N1.0_Intervention_Summary'!$B270,'N1.2_Intervention_Listing'!N$13:N$212,0),0))</f>
        <v>0</v>
      </c>
      <c r="H270" s="224">
        <f t="array" ref="H270">SUM(IF('N1.2_Intervention_Listing'!$B$13:$B$212='N1.0_Intervention_Summary'!$C270,IF('N1.2_Intervention_Listing'!$F$13:$F$212='N1.0_Intervention_Summary'!$B270,'N1.2_Intervention_Listing'!O$13:O$212,0),0))</f>
        <v>0</v>
      </c>
      <c r="I270" s="224">
        <f t="array" ref="I270">SUM(IF('N1.2_Intervention_Listing'!$B$13:$B$212='N1.0_Intervention_Summary'!$C270,IF('N1.2_Intervention_Listing'!$F$13:$F$212='N1.0_Intervention_Summary'!$B270,'N1.2_Intervention_Listing'!P$13:P$212,0),0))</f>
        <v>0</v>
      </c>
      <c r="J270" s="224">
        <f t="array" ref="J270">SUM(IF('N1.2_Intervention_Listing'!$B$13:$B$212='N1.0_Intervention_Summary'!$C270,IF('N1.2_Intervention_Listing'!$F$13:$F$212='N1.0_Intervention_Summary'!$B270,'N1.2_Intervention_Listing'!Q$13:Q$212,0),0))</f>
        <v>0</v>
      </c>
      <c r="K270" s="224">
        <f t="array" ref="K270">SUM(IF('N1.2_Intervention_Listing'!$B$13:$B$212='N1.0_Intervention_Summary'!$C270,IF('N1.2_Intervention_Listing'!$F$13:$F$212='N1.0_Intervention_Summary'!$B270,'N1.2_Intervention_Listing'!R$13:R$212,0),0))</f>
        <v>0</v>
      </c>
      <c r="L270" s="224">
        <f t="array" ref="L270">SUM(IF('N1.2_Intervention_Listing'!$B$13:$B$212='N1.0_Intervention_Summary'!$C270,IF('N1.2_Intervention_Listing'!$F$13:$F$212='N1.0_Intervention_Summary'!$B270,'N1.2_Intervention_Listing'!S$13:S$212,0),0))</f>
        <v>0</v>
      </c>
      <c r="M270" s="228">
        <f t="shared" si="21"/>
        <v>0</v>
      </c>
      <c r="N270" s="228">
        <f t="shared" si="22"/>
        <v>0</v>
      </c>
    </row>
    <row r="271" spans="1:14">
      <c r="B271" s="224" t="str">
        <f>'N1.1_Intervention_Definitions'!$A$62</f>
        <v>Indirect Intervention</v>
      </c>
      <c r="C271" s="224" t="str">
        <f>C234</f>
        <v>No entry required</v>
      </c>
      <c r="D271" s="224" t="str">
        <f>D234</f>
        <v>-</v>
      </c>
      <c r="E271" s="224">
        <f t="array" ref="E271">SUM(IF('N1.2_Intervention_Listing'!$B$13:$B$212='N1.0_Intervention_Summary'!$C271,IF('N1.2_Intervention_Listing'!$F$13:$F$212='N1.0_Intervention_Summary'!$B271,'N1.2_Intervention_Listing'!L$13:L$212,0),0))</f>
        <v>0</v>
      </c>
      <c r="F271" s="224">
        <f t="array" ref="F271">SUM(IF('N1.2_Intervention_Listing'!$B$13:$B$212='N1.0_Intervention_Summary'!$C271,IF('N1.2_Intervention_Listing'!$F$13:$F$212='N1.0_Intervention_Summary'!$B271,'N1.2_Intervention_Listing'!M$13:M$212,0),0))</f>
        <v>0</v>
      </c>
      <c r="G271" s="224">
        <f t="array" ref="G271">SUM(IF('N1.2_Intervention_Listing'!$B$13:$B$212='N1.0_Intervention_Summary'!$C271,IF('N1.2_Intervention_Listing'!$F$13:$F$212='N1.0_Intervention_Summary'!$B271,'N1.2_Intervention_Listing'!N$13:N$212,0),0))</f>
        <v>0</v>
      </c>
      <c r="H271" s="224">
        <f t="array" ref="H271">SUM(IF('N1.2_Intervention_Listing'!$B$13:$B$212='N1.0_Intervention_Summary'!$C271,IF('N1.2_Intervention_Listing'!$F$13:$F$212='N1.0_Intervention_Summary'!$B271,'N1.2_Intervention_Listing'!O$13:O$212,0),0))</f>
        <v>0</v>
      </c>
      <c r="I271" s="224">
        <f t="array" ref="I271">SUM(IF('N1.2_Intervention_Listing'!$B$13:$B$212='N1.0_Intervention_Summary'!$C271,IF('N1.2_Intervention_Listing'!$F$13:$F$212='N1.0_Intervention_Summary'!$B271,'N1.2_Intervention_Listing'!P$13:P$212,0),0))</f>
        <v>0</v>
      </c>
      <c r="J271" s="224">
        <f t="array" ref="J271">SUM(IF('N1.2_Intervention_Listing'!$B$13:$B$212='N1.0_Intervention_Summary'!$C271,IF('N1.2_Intervention_Listing'!$F$13:$F$212='N1.0_Intervention_Summary'!$B271,'N1.2_Intervention_Listing'!Q$13:Q$212,0),0))</f>
        <v>0</v>
      </c>
      <c r="K271" s="224">
        <f t="array" ref="K271">SUM(IF('N1.2_Intervention_Listing'!$B$13:$B$212='N1.0_Intervention_Summary'!$C271,IF('N1.2_Intervention_Listing'!$F$13:$F$212='N1.0_Intervention_Summary'!$B271,'N1.2_Intervention_Listing'!R$13:R$212,0),0))</f>
        <v>0</v>
      </c>
      <c r="L271" s="224">
        <f t="array" ref="L271">SUM(IF('N1.2_Intervention_Listing'!$B$13:$B$212='N1.0_Intervention_Summary'!$C271,IF('N1.2_Intervention_Listing'!$F$13:$F$212='N1.0_Intervention_Summary'!$B271,'N1.2_Intervention_Listing'!S$13:S$212,0),0))</f>
        <v>0</v>
      </c>
      <c r="M271" s="228">
        <f t="shared" si="21"/>
        <v>0</v>
      </c>
      <c r="N271" s="228">
        <f t="shared" si="22"/>
        <v>0</v>
      </c>
    </row>
    <row r="272" spans="1:14">
      <c r="A272" s="92" t="s">
        <v>95</v>
      </c>
      <c r="B272" s="92" t="s">
        <v>95</v>
      </c>
      <c r="C272" s="92" t="s">
        <v>95</v>
      </c>
      <c r="D272" s="92" t="s">
        <v>95</v>
      </c>
      <c r="E272" s="92" t="s">
        <v>95</v>
      </c>
      <c r="F272" s="92" t="s">
        <v>95</v>
      </c>
      <c r="G272" s="92" t="s">
        <v>95</v>
      </c>
      <c r="H272" s="92" t="s">
        <v>95</v>
      </c>
      <c r="I272" s="92" t="s">
        <v>95</v>
      </c>
      <c r="J272" s="92" t="s">
        <v>95</v>
      </c>
      <c r="K272" s="92" t="s">
        <v>95</v>
      </c>
      <c r="L272" s="92" t="s">
        <v>95</v>
      </c>
      <c r="M272" s="92" t="s">
        <v>95</v>
      </c>
      <c r="N272" s="92" t="s">
        <v>95</v>
      </c>
    </row>
  </sheetData>
  <autoFilter ref="A12:N272" xr:uid="{00000000-0009-0000-0000-000008000000}"/>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e9db3323-8c15-4e85-9bf4-bf119741c9fb">
      <UserInfo>
        <DisplayName>Varanauskaite, Ugne</DisplayName>
        <AccountId>24</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98D053BA7E0EB42881D457FC99528CF" ma:contentTypeVersion="8" ma:contentTypeDescription="Create a new document." ma:contentTypeScope="" ma:versionID="b4a488b9c0b4d851ada045330dcba46d">
  <xsd:schema xmlns:xsd="http://www.w3.org/2001/XMLSchema" xmlns:xs="http://www.w3.org/2001/XMLSchema" xmlns:p="http://schemas.microsoft.com/office/2006/metadata/properties" xmlns:ns2="a6c8f71e-f1c2-4ed6-9b01-46a97be6178f" xmlns:ns3="e9db3323-8c15-4e85-9bf4-bf119741c9fb" targetNamespace="http://schemas.microsoft.com/office/2006/metadata/properties" ma:root="true" ma:fieldsID="d70ebae26ea11bedba67bbe656638813" ns2:_="" ns3:_="">
    <xsd:import namespace="a6c8f71e-f1c2-4ed6-9b01-46a97be6178f"/>
    <xsd:import namespace="e9db3323-8c15-4e85-9bf4-bf119741c9f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6c8f71e-f1c2-4ed6-9b01-46a97be6178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9db3323-8c15-4e85-9bf4-bf119741c9f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sisl xmlns:xsi="http://www.w3.org/2001/XMLSchema-instance" xmlns:xsd="http://www.w3.org/2001/XMLSchema" xmlns="http://www.boldonjames.com/2008/01/sie/internal/label" sislVersion="0" policy="973096ae-7329-4b3b-9368-47aeba6959e1">
  <element uid="id_classification_nonbusiness" value=""/>
</sisl>
</file>

<file path=customXml/itemProps1.xml><?xml version="1.0" encoding="utf-8"?>
<ds:datastoreItem xmlns:ds="http://schemas.openxmlformats.org/officeDocument/2006/customXml" ds:itemID="{1B37C369-BA98-44F1-8F3C-47E85A80B81D}">
  <ds:schemaRefs>
    <ds:schemaRef ds:uri="http://purl.org/dc/terms/"/>
    <ds:schemaRef ds:uri="a6c8f71e-f1c2-4ed6-9b01-46a97be6178f"/>
    <ds:schemaRef ds:uri="http://purl.org/dc/dcmitype/"/>
    <ds:schemaRef ds:uri="e9db3323-8c15-4e85-9bf4-bf119741c9fb"/>
    <ds:schemaRef ds:uri="http://purl.org/dc/elements/1.1/"/>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9F5F4D73-5431-485B-849D-8E8DB857D2D3}">
  <ds:schemaRefs>
    <ds:schemaRef ds:uri="http://schemas.microsoft.com/sharepoint/v3/contenttype/forms"/>
  </ds:schemaRefs>
</ds:datastoreItem>
</file>

<file path=customXml/itemProps3.xml><?xml version="1.0" encoding="utf-8"?>
<ds:datastoreItem xmlns:ds="http://schemas.openxmlformats.org/officeDocument/2006/customXml" ds:itemID="{8CEF28AC-9B1C-4C20-8167-23DA4DA8A7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6c8f71e-f1c2-4ed6-9b01-46a97be6178f"/>
    <ds:schemaRef ds:uri="e9db3323-8c15-4e85-9bf4-bf119741c9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CDB4534E-2A7B-424C-AA0F-9A8B1D7F18E6}">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60</vt:i4>
      </vt:variant>
    </vt:vector>
  </HeadingPairs>
  <TitlesOfParts>
    <vt:vector size="60" baseType="lpstr">
      <vt:lpstr>N0_Cover</vt:lpstr>
      <vt:lpstr>N0.1_Contents</vt:lpstr>
      <vt:lpstr>N0.2_Submission_Version_History</vt:lpstr>
      <vt:lpstr>N0.3_Template_Version_History</vt:lpstr>
      <vt:lpstr>N0.4_Related_Workbooks</vt:lpstr>
      <vt:lpstr>N0.5_Data_Constants</vt:lpstr>
      <vt:lpstr>N0.6_Lookup_References</vt:lpstr>
      <vt:lpstr>N1_Output_Delivery</vt:lpstr>
      <vt:lpstr>N1.0_Intervention_Summary</vt:lpstr>
      <vt:lpstr>N1.1_Intervention_Definitions</vt:lpstr>
      <vt:lpstr>N1.2_Intervention_Listing</vt:lpstr>
      <vt:lpstr>N2_Network_Risk</vt:lpstr>
      <vt:lpstr>N2.1_Network_Risk_Summary</vt:lpstr>
      <vt:lpstr>N2.2_Risk_Bandings</vt:lpstr>
      <vt:lpstr>N2.3.1_Total_Risk_Fore_Int_2021</vt:lpstr>
      <vt:lpstr>N2.3.2_Total_Risk_WO_Int_2026</vt:lpstr>
      <vt:lpstr>N2.3.3_Total_Risk_W_Int_2026</vt:lpstr>
      <vt:lpstr>N2.4.1_Risk_Comp_WO_Int_2021</vt:lpstr>
      <vt:lpstr>N2.4.2_Risk_Comp_WO_Int_2026</vt:lpstr>
      <vt:lpstr>N2.4.3_Risk_Comp_W_Int_2026</vt:lpstr>
      <vt:lpstr>N3_Asset_Category_Risk</vt:lpstr>
      <vt:lpstr>N3.00_Asset_Cat_Risk_Summary</vt:lpstr>
      <vt:lpstr>N3.99_Long_Term_Benefit_Summary</vt:lpstr>
      <vt:lpstr>N3.01</vt:lpstr>
      <vt:lpstr>N3.02</vt:lpstr>
      <vt:lpstr>N3.03</vt:lpstr>
      <vt:lpstr>N3.04</vt:lpstr>
      <vt:lpstr>N3.05</vt:lpstr>
      <vt:lpstr>N3.06</vt:lpstr>
      <vt:lpstr>N3.13</vt:lpstr>
      <vt:lpstr>N3.14</vt:lpstr>
      <vt:lpstr>N3.15</vt:lpstr>
      <vt:lpstr>N3.16</vt:lpstr>
      <vt:lpstr>N3.17</vt:lpstr>
      <vt:lpstr>N3.18</vt:lpstr>
      <vt:lpstr>N3.19</vt:lpstr>
      <vt:lpstr>N3.20</vt:lpstr>
      <vt:lpstr>N3.21</vt:lpstr>
      <vt:lpstr>N3.22</vt:lpstr>
      <vt:lpstr>N3.23</vt:lpstr>
      <vt:lpstr>N3.27</vt:lpstr>
      <vt:lpstr>N3.28</vt:lpstr>
      <vt:lpstr>N3.29</vt:lpstr>
      <vt:lpstr>N3.30</vt:lpstr>
      <vt:lpstr>N3.31</vt:lpstr>
      <vt:lpstr>N3.32</vt:lpstr>
      <vt:lpstr>N3.33</vt:lpstr>
      <vt:lpstr>N3.34</vt:lpstr>
      <vt:lpstr>N3.35</vt:lpstr>
      <vt:lpstr>N3.36</vt:lpstr>
      <vt:lpstr>N3.37</vt:lpstr>
      <vt:lpstr>N3.38</vt:lpstr>
      <vt:lpstr>N3.40</vt:lpstr>
      <vt:lpstr>N3.41</vt:lpstr>
      <vt:lpstr>N3.42</vt:lpstr>
      <vt:lpstr>N3.43</vt:lpstr>
      <vt:lpstr>N3.44</vt:lpstr>
      <vt:lpstr>N3.45</vt:lpstr>
      <vt:lpstr>N3.46</vt:lpstr>
      <vt:lpstr>N3.47</vt:lpstr>
    </vt:vector>
  </TitlesOfParts>
  <Company>Ofgem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Neill Guha</dc:creator>
  <cp:lastModifiedBy>GASTON, DAVID</cp:lastModifiedBy>
  <cp:lastPrinted>2019-11-03T20:32:47Z</cp:lastPrinted>
  <dcterms:created xsi:type="dcterms:W3CDTF">2019-01-23T11:53:34Z</dcterms:created>
  <dcterms:modified xsi:type="dcterms:W3CDTF">2019-12-05T09:19:47Z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4d16f22b-1dfb-48b7-881e-34037e8a28cf</vt:lpwstr>
  </property>
  <property fmtid="{D5CDD505-2E9C-101B-9397-08002B2CF9AE}" pid="3" name="bjSaver">
    <vt:lpwstr>nbPXGlehV1PdSIBeElNa4i6LaRy8ySnh</vt:lpwstr>
  </property>
  <property fmtid="{D5CDD505-2E9C-101B-9397-08002B2CF9AE}" pid="4" name="ContentTypeId">
    <vt:lpwstr>0x010100F98D053BA7E0EB42881D457FC99528CF</vt:lpwstr>
  </property>
  <property fmtid="{D5CDD505-2E9C-101B-9397-08002B2CF9AE}" pid="5" name="bjDocumentLabelXM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6" name="bjDocumentLabelXML-0">
    <vt:lpwstr>nternal/label"&gt;&lt;element uid="id_classification_nonbusiness" value="" /&gt;&lt;/sisl&gt;</vt:lpwstr>
  </property>
  <property fmtid="{D5CDD505-2E9C-101B-9397-08002B2CF9AE}" pid="7" name="bjDocumentSecurityLabel">
    <vt:lpwstr>OFFICIAL</vt:lpwstr>
  </property>
  <property fmtid="{D5CDD505-2E9C-101B-9397-08002B2CF9AE}" pid="8" name="_AdHocReviewCycleID">
    <vt:i4>-1413355813</vt:i4>
  </property>
  <property fmtid="{D5CDD505-2E9C-101B-9397-08002B2CF9AE}" pid="9" name="_NewReviewCycle">
    <vt:lpwstr/>
  </property>
  <property fmtid="{D5CDD505-2E9C-101B-9397-08002B2CF9AE}" pid="10" name="_EmailSubject">
    <vt:lpwstr>Annex 11 (Part 1)</vt:lpwstr>
  </property>
  <property fmtid="{D5CDD505-2E9C-101B-9397-08002B2CF9AE}" pid="11" name="_AuthorEmail">
    <vt:lpwstr>sbellew@spenergynetworks.co.uk</vt:lpwstr>
  </property>
  <property fmtid="{D5CDD505-2E9C-101B-9397-08002B2CF9AE}" pid="12" name="_AuthorEmailDisplayName">
    <vt:lpwstr>Bellew, Sean</vt:lpwstr>
  </property>
  <property fmtid="{D5CDD505-2E9C-101B-9397-08002B2CF9AE}" pid="13" name="_ReviewingToolsShownOnce">
    <vt:lpwstr/>
  </property>
</Properties>
</file>