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2"/>
  <workbookPr updateLinks="never" codeName="ThisWorkbook" defaultThemeVersion="124226"/>
  <mc:AlternateContent xmlns:mc="http://schemas.openxmlformats.org/markup-compatibility/2006">
    <mc:Choice Requires="x15">
      <x15ac:absPath xmlns:x15ac="http://schemas.microsoft.com/office/spreadsheetml/2010/11/ac" url="https://iberdrola.sharepoint.com/sites/SustainabilityProjectManagement/Shared Documents/03 Carbon Reduction/Carbon Product Calculator/"/>
    </mc:Choice>
  </mc:AlternateContent>
  <xr:revisionPtr revIDLastSave="52" documentId="8_{93F9A3CE-56CD-4EBE-B8D1-22F9C0FE9687}" xr6:coauthVersionLast="47" xr6:coauthVersionMax="47" xr10:uidLastSave="{843A2033-46D9-4DC3-9B8C-BF72AD816055}"/>
  <bookViews>
    <workbookView xWindow="-120" yWindow="-120" windowWidth="29040" windowHeight="15840" xr2:uid="{00000000-000D-0000-FFFF-FFFF00000000}"/>
  </bookViews>
  <sheets>
    <sheet name="Capital and Operational Carbon" sheetId="89" r:id="rId1"/>
    <sheet name="Feedback Form" sheetId="90" r:id="rId2"/>
  </sheets>
  <definedNames>
    <definedName name="EnergyAll">'Capital and Operational Carbon'!$J$139:$L$281</definedName>
    <definedName name="EnergyList">'Capital and Operational Carbon'!$J$139:$J$281</definedName>
    <definedName name="MatAll">'Capital and Operational Carbon'!$B$139:$C$166</definedName>
    <definedName name="MatList">'Capital and Operational Carbon'!$B$139:$B$166</definedName>
    <definedName name="TranspAll">'Capital and Operational Carbon'!$F$139:$G$161</definedName>
    <definedName name="TranspList">'Capital and Operational Carbon'!$F$139:$F$161</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89" l="1"/>
  <c r="H120" i="89"/>
  <c r="I33" i="89"/>
  <c r="I27" i="89"/>
  <c r="F112" i="89"/>
  <c r="G43" i="89" l="1"/>
  <c r="G142" i="89" l="1"/>
  <c r="G139" i="89"/>
  <c r="G140" i="89"/>
  <c r="G141" i="89"/>
  <c r="H89" i="89" l="1"/>
  <c r="L41" i="89"/>
  <c r="I41" i="89"/>
  <c r="F41" i="89"/>
  <c r="G41" i="89" s="1"/>
  <c r="Q41" i="89" s="1"/>
  <c r="L36" i="89"/>
  <c r="L37" i="89"/>
  <c r="L38" i="89"/>
  <c r="L39" i="89"/>
  <c r="L40" i="89"/>
  <c r="F36" i="89"/>
  <c r="G36" i="89" s="1"/>
  <c r="F37" i="89"/>
  <c r="G37" i="89" s="1"/>
  <c r="F38" i="89"/>
  <c r="G38" i="89" s="1"/>
  <c r="F39" i="89"/>
  <c r="G39" i="89" s="1"/>
  <c r="F40" i="89"/>
  <c r="G40" i="89" s="1"/>
  <c r="I40" i="89"/>
  <c r="I39" i="89"/>
  <c r="I38" i="89"/>
  <c r="I37" i="89"/>
  <c r="I36" i="89"/>
  <c r="H58" i="89"/>
  <c r="H59" i="89"/>
  <c r="H60" i="89"/>
  <c r="H61" i="89"/>
  <c r="H57" i="89"/>
  <c r="F58" i="89"/>
  <c r="F59" i="89"/>
  <c r="F60" i="89"/>
  <c r="F61" i="89"/>
  <c r="F57" i="89"/>
  <c r="Q36" i="89" l="1"/>
  <c r="Q40" i="89"/>
  <c r="Q38" i="89"/>
  <c r="Q37" i="89"/>
  <c r="Q39" i="89"/>
  <c r="H84" i="89"/>
  <c r="H88" i="89"/>
  <c r="H85" i="89"/>
  <c r="H82" i="89"/>
  <c r="H86" i="89"/>
  <c r="H83" i="89"/>
  <c r="H87" i="89"/>
  <c r="I59" i="89"/>
  <c r="K59" i="89"/>
  <c r="I60" i="89"/>
  <c r="K60" i="89"/>
  <c r="K58" i="89"/>
  <c r="Q58" i="89" s="1"/>
  <c r="I58" i="89"/>
  <c r="Q59" i="89" l="1"/>
  <c r="Q60" i="89"/>
  <c r="E91" i="89"/>
  <c r="I61" i="89"/>
  <c r="K61" i="89"/>
  <c r="F106" i="89"/>
  <c r="F108" i="89" s="1"/>
  <c r="I57" i="89"/>
  <c r="K57" i="89"/>
  <c r="L28" i="89"/>
  <c r="L29" i="89"/>
  <c r="L30" i="89"/>
  <c r="L31" i="89"/>
  <c r="L32" i="89"/>
  <c r="L33" i="89"/>
  <c r="L34" i="89"/>
  <c r="L35" i="89"/>
  <c r="I28" i="89"/>
  <c r="I29" i="89"/>
  <c r="I30" i="89"/>
  <c r="I31" i="89"/>
  <c r="I32" i="89"/>
  <c r="I34" i="89"/>
  <c r="I35" i="89"/>
  <c r="L27" i="89"/>
  <c r="F28" i="89"/>
  <c r="F29" i="89"/>
  <c r="F30" i="89"/>
  <c r="G30" i="89" s="1"/>
  <c r="F31" i="89"/>
  <c r="F32" i="89"/>
  <c r="F33" i="89"/>
  <c r="F34" i="89"/>
  <c r="F35" i="89"/>
  <c r="F27" i="89"/>
  <c r="I122" i="89" l="1"/>
  <c r="H122" i="89"/>
  <c r="Q61" i="89"/>
  <c r="Q57" i="89"/>
  <c r="F64" i="89" s="1"/>
  <c r="E64" i="89"/>
  <c r="H119" i="89" s="1"/>
  <c r="Q30" i="89"/>
  <c r="G27" i="89"/>
  <c r="G32" i="89"/>
  <c r="Q32" i="89" s="1"/>
  <c r="G28" i="89"/>
  <c r="Q28" i="89" s="1"/>
  <c r="G35" i="89"/>
  <c r="Q35" i="89" s="1"/>
  <c r="G31" i="89"/>
  <c r="Q31" i="89" s="1"/>
  <c r="G34" i="89"/>
  <c r="Q34" i="89" s="1"/>
  <c r="G33" i="89"/>
  <c r="Q33" i="89" s="1"/>
  <c r="G29" i="89"/>
  <c r="Q29" i="89" s="1"/>
  <c r="Q27" i="89" l="1"/>
  <c r="F46" i="89" s="1"/>
  <c r="I118" i="89" s="1"/>
  <c r="E46" i="89"/>
  <c r="H118" i="89" s="1"/>
  <c r="I119" i="89"/>
  <c r="H121" i="89" l="1"/>
  <c r="H123" i="89"/>
  <c r="I121" i="89"/>
  <c r="I123"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MacDonald, Garry</author>
    <author>Ellis, Terry</author>
  </authors>
  <commentList>
    <comment ref="J25" authorId="0" shapeId="0" xr:uid="{B81EB4E1-9304-4CE8-A560-9823CD60EBFF}">
      <text>
        <r>
          <rPr>
            <b/>
            <sz val="9"/>
            <color indexed="81"/>
            <rFont val="Tahoma"/>
            <family val="2"/>
          </rPr>
          <t>If specific values unknown use following guidance to provide an estimate:
Local - Road 50km
National - Road 300km
Europe - Road 1500km
Global - Road 200km and Ship 10000km</t>
        </r>
      </text>
    </comment>
    <comment ref="H26" authorId="1" shapeId="0" xr:uid="{00000000-0006-0000-0000-000002000000}">
      <text>
        <r>
          <rPr>
            <b/>
            <sz val="9"/>
            <color indexed="81"/>
            <rFont val="Tahoma"/>
            <family val="2"/>
          </rPr>
          <t>Enter your own emission factors, in kgCO2e, if known. Otherwise leave blank</t>
        </r>
      </text>
    </comment>
    <comment ref="J56" authorId="1" shapeId="0" xr:uid="{00000000-0006-0000-0000-000004000000}">
      <text>
        <r>
          <rPr>
            <b/>
            <sz val="9"/>
            <color indexed="81"/>
            <rFont val="Tahoma"/>
            <family val="2"/>
          </rPr>
          <t>Enter your own emission factors, in kgCO2e, if known. Otherwise leave blank</t>
        </r>
      </text>
    </comment>
  </commentList>
</comments>
</file>

<file path=xl/sharedStrings.xml><?xml version="1.0" encoding="utf-8"?>
<sst xmlns="http://schemas.openxmlformats.org/spreadsheetml/2006/main" count="493" uniqueCount="266">
  <si>
    <t>Capital and Operational Carbon Calculator</t>
  </si>
  <si>
    <t>Complete Tables A and B below for your product. The data tables are aligned with the structure of information in PAS2080: Carbon Management in Infrastructure. Please include more accurate emission factors where these are known (please include any evidence for these in the comments). Where a detailed assessment of the product has been undertaken (e.g. for an Environmental Product Declaration, PAS2080, BS EN 15804), please include this with your submission</t>
  </si>
  <si>
    <r>
      <t xml:space="preserve">Input data in to </t>
    </r>
    <r>
      <rPr>
        <b/>
        <sz val="10"/>
        <color theme="0" tint="-0.34998626667073579"/>
        <rFont val="Arial"/>
        <family val="2"/>
      </rPr>
      <t>GREY</t>
    </r>
    <r>
      <rPr>
        <b/>
        <sz val="10"/>
        <rFont val="Arial"/>
        <family val="2"/>
      </rPr>
      <t xml:space="preserve"> cells</t>
    </r>
  </si>
  <si>
    <t>Table 0 - About the Product</t>
  </si>
  <si>
    <t>Asset Name (Include product code)</t>
  </si>
  <si>
    <t xml:space="preserve">Supplier </t>
  </si>
  <si>
    <t>Product unit</t>
  </si>
  <si>
    <t>1 unit as shipped, including packaging and operated for 30 years</t>
  </si>
  <si>
    <t>Table 1.1 (Sources A1-2) - Manufacture of the Product: Materials and transport</t>
  </si>
  <si>
    <t>Manufacture of the product</t>
  </si>
  <si>
    <t>This should include the materials required to manufacture one unit of the  product. For the avoidance of doubt, 'transport' in this table is the  transport of materials/component from your suppliers to your manufacturing site. If the material in your product it not given in the drop down menu please input manually into the cell and enter the emission factor for this material.</t>
  </si>
  <si>
    <t>Supporting information eg please provide supporting EPDs</t>
  </si>
  <si>
    <t>Materials</t>
  </si>
  <si>
    <t>Transport to manufacturer</t>
  </si>
  <si>
    <t>Comments</t>
  </si>
  <si>
    <t>Material (per unit of product)</t>
  </si>
  <si>
    <t>kg mass</t>
  </si>
  <si>
    <t>Default emission factor</t>
  </si>
  <si>
    <t>kgCO2e</t>
  </si>
  <si>
    <t>Suppliers own emission factor</t>
  </si>
  <si>
    <t>Mode</t>
  </si>
  <si>
    <t>km distance</t>
  </si>
  <si>
    <t>Road</t>
  </si>
  <si>
    <t>Total mass of product and packaging (shipping weight)</t>
  </si>
  <si>
    <t>kg</t>
  </si>
  <si>
    <t>Default fact.</t>
  </si>
  <si>
    <t>Supplier fact.</t>
  </si>
  <si>
    <t>Total kgCO2e from this Table</t>
  </si>
  <si>
    <t>Table 1.2 (Source A3) - Manufacture of the Product: Energy</t>
  </si>
  <si>
    <t>Energy used in the manufacturing of one unit of the product. Please include all heat and electricity used as far as possible that are likely to contribute &gt;5% of the total energy use.</t>
  </si>
  <si>
    <t>Supporting information</t>
  </si>
  <si>
    <t>Please refer to any additional information you have provided in this box where applicable</t>
  </si>
  <si>
    <t>Electricity source (for manufacture)</t>
  </si>
  <si>
    <t>Unit</t>
  </si>
  <si>
    <t>Value</t>
  </si>
  <si>
    <t>Table 1.3 (Source A4) - Delivery to Site</t>
  </si>
  <si>
    <t>Delivery of the manufactured item to construction site location.  Include all legs (parts of the journey) and modes.  Note this takes the total mass from Table 1.1</t>
  </si>
  <si>
    <t xml:space="preserve">If specific values unknown use following guidance to provide an estimate:
</t>
  </si>
  <si>
    <t xml:space="preserve">Local - Road 50km
</t>
  </si>
  <si>
    <t xml:space="preserve">National - Road 300km
</t>
  </si>
  <si>
    <t xml:space="preserve">Europe - Road 1500km
</t>
  </si>
  <si>
    <t>Global - Road 200km and Ship 10000km</t>
  </si>
  <si>
    <t xml:space="preserve">Leg </t>
  </si>
  <si>
    <t>Distance km</t>
  </si>
  <si>
    <t>e.g. place A to place B</t>
  </si>
  <si>
    <t>Rail</t>
  </si>
  <si>
    <t>Ship</t>
  </si>
  <si>
    <t>Air</t>
  </si>
  <si>
    <t>Table 2 (Source B8) - In use emissions</t>
  </si>
  <si>
    <t xml:space="preserve"> - IF RELEVANT</t>
  </si>
  <si>
    <t>In use emissions based on guaranteed insulating gas leakage during normal operation</t>
  </si>
  <si>
    <t>Insulating gas</t>
  </si>
  <si>
    <t>Mass of insulating gas in equipment</t>
  </si>
  <si>
    <t>Guaranteed leak rate per year</t>
  </si>
  <si>
    <t>per year</t>
  </si>
  <si>
    <t>Type of gas: SF6 or other (please specify)</t>
  </si>
  <si>
    <t>Global Warming Potential</t>
  </si>
  <si>
    <t>SF6 = 22800</t>
  </si>
  <si>
    <t>kgCO2/kg</t>
  </si>
  <si>
    <t>Please provide evidence to support the GWP if different from SF6</t>
  </si>
  <si>
    <t>Calculated mass of leak per year</t>
  </si>
  <si>
    <t>Lifetime of asset</t>
  </si>
  <si>
    <t xml:space="preserve">years </t>
  </si>
  <si>
    <t xml:space="preserve">Total kgCO2e over lifetime </t>
  </si>
  <si>
    <t>Losses</t>
  </si>
  <si>
    <t>Annual Losses</t>
  </si>
  <si>
    <t>MWh</t>
  </si>
  <si>
    <t>Totals</t>
  </si>
  <si>
    <t>Default values</t>
  </si>
  <si>
    <t>Supplier values</t>
  </si>
  <si>
    <t>Subtotal</t>
  </si>
  <si>
    <t>Total</t>
  </si>
  <si>
    <t>Default factors (for dropdown menus)</t>
  </si>
  <si>
    <t>ICEv3 2019, NG (SimaPro)</t>
  </si>
  <si>
    <t>Defra 2020</t>
  </si>
  <si>
    <t>Defra 2020, IEA 2015</t>
  </si>
  <si>
    <t>Material list</t>
  </si>
  <si>
    <t>Travel</t>
  </si>
  <si>
    <t>Energy</t>
  </si>
  <si>
    <t>CO2/unit</t>
  </si>
  <si>
    <t>Other</t>
  </si>
  <si>
    <t>Steel (average recycled content)</t>
  </si>
  <si>
    <t>kgCO2/kgkm</t>
  </si>
  <si>
    <t>On site renewables</t>
  </si>
  <si>
    <t>kWh</t>
  </si>
  <si>
    <t>SF6</t>
  </si>
  <si>
    <t>Steel (85% recycled content)</t>
  </si>
  <si>
    <t>Natural Gas, on site</t>
  </si>
  <si>
    <t>kWh (Gross CV)</t>
  </si>
  <si>
    <t>Galvanised Steel</t>
  </si>
  <si>
    <t>Oil, on site</t>
  </si>
  <si>
    <t>litres</t>
  </si>
  <si>
    <t>Aluminium General, European Mix, Inc Imports</t>
  </si>
  <si>
    <t>Algeria</t>
  </si>
  <si>
    <t>Aluminium, produced in Europe</t>
  </si>
  <si>
    <t>Angola</t>
  </si>
  <si>
    <t>Aluminium General, Worldwide</t>
  </si>
  <si>
    <t>Argentina</t>
  </si>
  <si>
    <t>Aluminium, North American</t>
  </si>
  <si>
    <t>Armenia</t>
  </si>
  <si>
    <t>Aluminium, Africa</t>
  </si>
  <si>
    <t>Australia</t>
  </si>
  <si>
    <t>Aluminium, China</t>
  </si>
  <si>
    <t>Austria</t>
  </si>
  <si>
    <t>Aluminium, Japan</t>
  </si>
  <si>
    <t>Azerbaijan</t>
  </si>
  <si>
    <t>Aluminium, Middle East</t>
  </si>
  <si>
    <t>Bahrain</t>
  </si>
  <si>
    <t>Aluminium, Oceania</t>
  </si>
  <si>
    <t>Bangladesh</t>
  </si>
  <si>
    <t>Aluminium, Other Asia</t>
  </si>
  <si>
    <t>Belarus</t>
  </si>
  <si>
    <t>Aluminium, Russia</t>
  </si>
  <si>
    <t>Belgium</t>
  </si>
  <si>
    <t>Aluminium, South America</t>
  </si>
  <si>
    <t>Benin</t>
  </si>
  <si>
    <t>Aluminium, South Korea</t>
  </si>
  <si>
    <t>Bolivia</t>
  </si>
  <si>
    <t>Paint</t>
  </si>
  <si>
    <t>Bosnia and</t>
  </si>
  <si>
    <t>Plastics, general</t>
  </si>
  <si>
    <t>Botswana</t>
  </si>
  <si>
    <t>Plastics, ABS</t>
  </si>
  <si>
    <t>Brazil</t>
  </si>
  <si>
    <t>Plastics, HDPE</t>
  </si>
  <si>
    <t>Brunei Darussalam</t>
  </si>
  <si>
    <t>Plastics, polycarbonate</t>
  </si>
  <si>
    <t>Bulgaria</t>
  </si>
  <si>
    <t>Timber</t>
  </si>
  <si>
    <t>Cambodia</t>
  </si>
  <si>
    <t>Zinc</t>
  </si>
  <si>
    <t>Cameroon</t>
  </si>
  <si>
    <t>Copper</t>
  </si>
  <si>
    <t>Canada</t>
  </si>
  <si>
    <t>Glass</t>
  </si>
  <si>
    <t>Chile</t>
  </si>
  <si>
    <t>HV Insulator Polymeric</t>
  </si>
  <si>
    <t>China</t>
  </si>
  <si>
    <t>Lubricant Oil</t>
  </si>
  <si>
    <t>Chinese Taipei</t>
  </si>
  <si>
    <t>Colombia</t>
  </si>
  <si>
    <t>Congo</t>
  </si>
  <si>
    <t>Costa Rica</t>
  </si>
  <si>
    <t>Côte d'Ivoire</t>
  </si>
  <si>
    <t>Croatia</t>
  </si>
  <si>
    <t>Cuba</t>
  </si>
  <si>
    <t>Curaçao ¹</t>
  </si>
  <si>
    <t>Cyprus</t>
  </si>
  <si>
    <t>Czech Republic</t>
  </si>
  <si>
    <t>Dem. Rep. of Congo</t>
  </si>
  <si>
    <t>Denmark</t>
  </si>
  <si>
    <t>Dominican Republic</t>
  </si>
  <si>
    <t>DPR of Korea</t>
  </si>
  <si>
    <t>Ecuador</t>
  </si>
  <si>
    <t>Egypt</t>
  </si>
  <si>
    <t>El Salvador</t>
  </si>
  <si>
    <t>Eritrea</t>
  </si>
  <si>
    <t>Estonia</t>
  </si>
  <si>
    <t>Ethiopia</t>
  </si>
  <si>
    <t>Finland</t>
  </si>
  <si>
    <t>France</t>
  </si>
  <si>
    <t>FYR of Macedonia</t>
  </si>
  <si>
    <t>Gabon</t>
  </si>
  <si>
    <t>Georgia</t>
  </si>
  <si>
    <t>Germany</t>
  </si>
  <si>
    <t>Ghana</t>
  </si>
  <si>
    <t>Gibraltar</t>
  </si>
  <si>
    <t>Greece</t>
  </si>
  <si>
    <t>Guatemala</t>
  </si>
  <si>
    <t>Haiti</t>
  </si>
  <si>
    <t>Honduras</t>
  </si>
  <si>
    <t>Hungary</t>
  </si>
  <si>
    <t>Iceland</t>
  </si>
  <si>
    <t>India</t>
  </si>
  <si>
    <t>Indonesia</t>
  </si>
  <si>
    <t>Iraq</t>
  </si>
  <si>
    <t>Ireland</t>
  </si>
  <si>
    <t>Islamic Rep. of Iran</t>
  </si>
  <si>
    <t>Israel</t>
  </si>
  <si>
    <t>Italy</t>
  </si>
  <si>
    <t>Jamaica</t>
  </si>
  <si>
    <t>Japan</t>
  </si>
  <si>
    <t>Jordan</t>
  </si>
  <si>
    <t>Kazakhstan</t>
  </si>
  <si>
    <t>Kenya</t>
  </si>
  <si>
    <t>Korea</t>
  </si>
  <si>
    <t>Kosovo</t>
  </si>
  <si>
    <t>Kuwait</t>
  </si>
  <si>
    <t>Kyrgyzstan</t>
  </si>
  <si>
    <t>Latvia</t>
  </si>
  <si>
    <t>Lebanon</t>
  </si>
  <si>
    <t>Libya</t>
  </si>
  <si>
    <t>Lithuania</t>
  </si>
  <si>
    <t>Luxembourg</t>
  </si>
  <si>
    <t>Malaysia</t>
  </si>
  <si>
    <t>Malta</t>
  </si>
  <si>
    <t>Mauritius</t>
  </si>
  <si>
    <t>Mexico</t>
  </si>
  <si>
    <t>Mongolia</t>
  </si>
  <si>
    <t>Montenegro</t>
  </si>
  <si>
    <t>Morocco</t>
  </si>
  <si>
    <t>Mozambique</t>
  </si>
  <si>
    <t>Myanmar</t>
  </si>
  <si>
    <t>Namibia</t>
  </si>
  <si>
    <t>Nepal</t>
  </si>
  <si>
    <t>Netherlands</t>
  </si>
  <si>
    <t>New Zealand</t>
  </si>
  <si>
    <t>Nicaragua</t>
  </si>
  <si>
    <t>Niger</t>
  </si>
  <si>
    <t>Nigeria</t>
  </si>
  <si>
    <t>Norway</t>
  </si>
  <si>
    <t>Oman</t>
  </si>
  <si>
    <t>Pakistan</t>
  </si>
  <si>
    <t>Panama</t>
  </si>
  <si>
    <t>Peru</t>
  </si>
  <si>
    <t>Philippines</t>
  </si>
  <si>
    <t>Poland</t>
  </si>
  <si>
    <t>Portugal</t>
  </si>
  <si>
    <t>Qatar</t>
  </si>
  <si>
    <t>Republic of</t>
  </si>
  <si>
    <t>Romania</t>
  </si>
  <si>
    <t>Russian Federation</t>
  </si>
  <si>
    <t>Saudi Arabia</t>
  </si>
  <si>
    <t>Senegal</t>
  </si>
  <si>
    <t>Serbia</t>
  </si>
  <si>
    <t>Singapore</t>
  </si>
  <si>
    <t>Slovak Republic</t>
  </si>
  <si>
    <t>Slovenia</t>
  </si>
  <si>
    <t>South Africa</t>
  </si>
  <si>
    <t>South Sudan</t>
  </si>
  <si>
    <t>Spain</t>
  </si>
  <si>
    <t>Sri Lanka</t>
  </si>
  <si>
    <t>Sudan</t>
  </si>
  <si>
    <t>Sweden</t>
  </si>
  <si>
    <t>Switzerland</t>
  </si>
  <si>
    <t>Syrian Arab Republic</t>
  </si>
  <si>
    <t>Tajikistan</t>
  </si>
  <si>
    <t>Thailand</t>
  </si>
  <si>
    <t>Togo</t>
  </si>
  <si>
    <t>Trinidad and Tobago</t>
  </si>
  <si>
    <t>Tunisia</t>
  </si>
  <si>
    <t>Turkey</t>
  </si>
  <si>
    <t>Turkmenistan</t>
  </si>
  <si>
    <t>Ukraine</t>
  </si>
  <si>
    <t>United Arab Emirates</t>
  </si>
  <si>
    <t>United Kingdom</t>
  </si>
  <si>
    <t>United Rep. of Tanzania</t>
  </si>
  <si>
    <t>United States</t>
  </si>
  <si>
    <t>Uruguay</t>
  </si>
  <si>
    <t>Uzbekistan</t>
  </si>
  <si>
    <t>Venezuela</t>
  </si>
  <si>
    <t>Viet Nam</t>
  </si>
  <si>
    <t>Yemen</t>
  </si>
  <si>
    <t>Zambia</t>
  </si>
  <si>
    <t>Zimbabwe</t>
  </si>
  <si>
    <t>*Other</t>
  </si>
  <si>
    <t>Enter</t>
  </si>
  <si>
    <t>Feedback</t>
  </si>
  <si>
    <t>Q1. What data was readily available and easy to fill in?</t>
  </si>
  <si>
    <t xml:space="preserve">Q2. What data was not available / difficult to fill in? </t>
  </si>
  <si>
    <t xml:space="preserve">Q3. Did you find the spreadsheet to be self explanatory? If not, where do we need to improve? </t>
  </si>
  <si>
    <t xml:space="preserve">Q4. Where data was not available, were you able to fill out using generic assumptions? </t>
  </si>
  <si>
    <t xml:space="preserve">Q5. If you did not provide an EPD, what were the blockers? Is this something that you could provide in the future if it was mandated? </t>
  </si>
  <si>
    <t xml:space="preserve">Q6. If you did provide an EPD, how was your experience getting the assessment done? What were the timescales? </t>
  </si>
  <si>
    <t xml:space="preserve">Q7. Do you have any other comments about the tool? </t>
  </si>
  <si>
    <t>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</si>
</sst>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
    <numFmt numFmtId="166" formatCode="_-[$€-2]* #,##0.00_-;\-[$€-2]* #,##0.00_-;_-[$€-2]* &quot;-&quot;??_-"/>
    <numFmt numFmtId="167" formatCode="[&gt;0.5]#,##0;[&lt;-0.5]\-#,##0;\-"/>
    <numFmt numFmtId="168" formatCode="_-* #,##0\ _F_-;\-* #,##0\ _F_-;_-* &quot;-&quot;\ _F_-;_-@_-"/>
    <numFmt numFmtId="169" formatCode="_-* #,##0.00\ _F_-;\-* #,##0.00\ _F_-;_-* &quot;-&quot;??\ _F_-;_-@_-"/>
    <numFmt numFmtId="170" formatCode="_-* #,##0\ &quot;F&quot;_-;\-* #,##0\ &quot;F&quot;_-;_-* &quot;-&quot;\ &quot;F&quot;_-;_-@_-"/>
    <numFmt numFmtId="171" formatCode="_-* #,##0.00\ &quot;F&quot;_-;\-* #,##0.00\ &quot;F&quot;_-;_-* &quot;-&quot;??\ &quot;F&quot;_-;_-@_-"/>
    <numFmt numFmtId="172" formatCode="###.0"/>
    <numFmt numFmtId="173" formatCode="##.0"/>
    <numFmt numFmtId="174" formatCode="#,###,##0"/>
    <numFmt numFmtId="175" formatCode="_-&quot;öS&quot;\ * #,##0_-;\-&quot;öS&quot;\ * #,##0_-;_-&quot;öS&quot;\ * &quot;-&quot;_-;_-@_-"/>
    <numFmt numFmtId="176" formatCode="_-&quot;öS&quot;\ * #,##0.00_-;\-&quot;öS&quot;\ * #,##0.00_-;_-&quot;öS&quot;\ * &quot;-&quot;??_-;_-@_-"/>
    <numFmt numFmtId="177" formatCode="0.0%"/>
  </numFmts>
  <fonts count="52">
    <font>
      <sz val="10"/>
      <name val="Arial"/>
    </font>
    <font>
      <sz val="10"/>
      <color theme="1"/>
      <name val="Arial"/>
      <family val="2"/>
    </font>
    <font>
      <sz val="11"/>
      <color theme="1"/>
      <name val="Calibri"/>
      <family val="2"/>
      <scheme val="minor"/>
    </font>
    <font>
      <sz val="10"/>
      <name val="Arial"/>
      <family val="2"/>
    </font>
    <font>
      <sz val="8"/>
      <name val="Arial"/>
      <family val="2"/>
    </font>
    <font>
      <b/>
      <sz val="10"/>
      <color indexed="8"/>
      <name val="Arial"/>
      <family val="2"/>
    </font>
    <font>
      <b/>
      <sz val="10"/>
      <name val="Arial"/>
      <family val="2"/>
    </font>
    <font>
      <sz val="10"/>
      <name val="Arial"/>
      <family val="2"/>
    </font>
    <font>
      <u/>
      <sz val="10"/>
      <color indexed="12"/>
      <name val="Arial"/>
      <family val="2"/>
    </font>
    <font>
      <b/>
      <sz val="12"/>
      <color indexed="9"/>
      <name val="Arial"/>
      <family val="2"/>
    </font>
    <font>
      <u/>
      <sz val="10"/>
      <color indexed="12"/>
      <name val="Arial"/>
      <family val="2"/>
    </font>
    <font>
      <sz val="10"/>
      <name val="Arial"/>
      <family val="2"/>
    </font>
    <font>
      <u/>
      <sz val="10"/>
      <color indexed="12"/>
      <name val="Arial"/>
      <family val="2"/>
    </font>
    <font>
      <b/>
      <sz val="10"/>
      <color theme="0"/>
      <name val="Arial"/>
      <family val="2"/>
    </font>
    <font>
      <i/>
      <sz val="10"/>
      <name val="Arial"/>
      <family val="2"/>
    </font>
    <font>
      <sz val="10"/>
      <color theme="0"/>
      <name val="Arial"/>
      <family val="2"/>
    </font>
    <font>
      <sz val="10"/>
      <color rgb="FFFF0000"/>
      <name val="Arial"/>
      <family val="2"/>
    </font>
    <font>
      <sz val="8"/>
      <name val="Helv"/>
    </font>
    <font>
      <sz val="12"/>
      <color indexed="52"/>
      <name val="Arial"/>
      <family val="2"/>
    </font>
    <font>
      <sz val="10"/>
      <name val="Arial Cyr"/>
      <charset val="204"/>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sz val="14"/>
      <name val="Arial"/>
      <family val="2"/>
    </font>
    <font>
      <b/>
      <sz val="10"/>
      <color indexed="18"/>
      <name val="Arial"/>
      <family val="2"/>
    </font>
    <font>
      <sz val="11"/>
      <color indexed="8"/>
      <name val="Arial"/>
      <family val="2"/>
    </font>
    <font>
      <sz val="10"/>
      <name val="Times New Roman"/>
      <family val="1"/>
    </font>
    <font>
      <b/>
      <sz val="12"/>
      <color indexed="8"/>
      <name val="Arial"/>
      <family val="2"/>
    </font>
    <font>
      <sz val="12"/>
      <color indexed="17"/>
      <name val="Arial"/>
      <family val="2"/>
    </font>
    <font>
      <b/>
      <sz val="18"/>
      <color indexed="56"/>
      <name val="Cambria"/>
      <family val="2"/>
    </font>
    <font>
      <b/>
      <sz val="14"/>
      <name val="Helv"/>
    </font>
    <font>
      <sz val="12"/>
      <color indexed="9"/>
      <name val="Arial"/>
      <family val="2"/>
    </font>
    <font>
      <i/>
      <sz val="12"/>
      <color indexed="23"/>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sz val="9"/>
      <name val="Times New Roman"/>
      <family val="1"/>
    </font>
    <font>
      <sz val="12"/>
      <color indexed="62"/>
      <name val="Arial"/>
      <family val="2"/>
    </font>
    <font>
      <u/>
      <sz val="11"/>
      <color theme="10"/>
      <name val="Calibri"/>
      <family val="2"/>
    </font>
    <font>
      <u/>
      <sz val="10"/>
      <color theme="10"/>
      <name val="Arial"/>
      <family val="2"/>
    </font>
    <font>
      <u/>
      <sz val="11"/>
      <color theme="10"/>
      <name val="Calibri"/>
      <family val="2"/>
      <scheme val="minor"/>
    </font>
    <font>
      <sz val="11"/>
      <color theme="1"/>
      <name val="Arial"/>
      <family val="2"/>
    </font>
    <font>
      <b/>
      <sz val="20"/>
      <color rgb="FF0557A6"/>
      <name val="Arial"/>
      <family val="2"/>
    </font>
    <font>
      <b/>
      <sz val="10"/>
      <color theme="0" tint="-0.34998626667073579"/>
      <name val="Arial"/>
      <family val="2"/>
    </font>
    <font>
      <b/>
      <sz val="9"/>
      <color indexed="81"/>
      <name val="Tahoma"/>
      <family val="2"/>
    </font>
  </fonts>
  <fills count="3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5"/>
        <bgColor indexed="64"/>
      </patternFill>
    </fill>
    <fill>
      <patternFill patternType="solid">
        <fgColor indexed="51"/>
        <bgColor indexed="64"/>
      </patternFill>
    </fill>
    <fill>
      <patternFill patternType="solid">
        <fgColor indexed="42"/>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
      <patternFill patternType="solid">
        <fgColor indexed="26"/>
        <bgColor indexed="64"/>
      </patternFill>
    </fill>
    <fill>
      <patternFill patternType="solid">
        <fgColor theme="4" tint="0.59999389629810485"/>
        <bgColor indexed="65"/>
      </patternFill>
    </fill>
    <fill>
      <patternFill patternType="solid">
        <fgColor theme="0"/>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lightGray">
        <fgColor indexed="9"/>
      </patternFill>
    </fill>
    <fill>
      <patternFill patternType="gray0625">
        <fgColor indexed="9"/>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9" tint="0.59999389629810485"/>
      </right>
      <top/>
      <bottom/>
      <diagonal/>
    </border>
    <border>
      <left style="medium">
        <color theme="9" tint="0.59999389629810485"/>
      </left>
      <right/>
      <top style="medium">
        <color theme="9" tint="0.59999389629810485"/>
      </top>
      <bottom style="thin">
        <color theme="9" tint="0.59999389629810485"/>
      </bottom>
      <diagonal/>
    </border>
    <border>
      <left/>
      <right/>
      <top style="medium">
        <color theme="9" tint="0.59999389629810485"/>
      </top>
      <bottom/>
      <diagonal/>
    </border>
    <border>
      <left/>
      <right style="medium">
        <color theme="9" tint="0.59999389629810485"/>
      </right>
      <top style="medium">
        <color theme="9" tint="0.59999389629810485"/>
      </top>
      <bottom/>
      <diagonal/>
    </border>
    <border>
      <left style="medium">
        <color theme="9" tint="0.59999389629810485"/>
      </left>
      <right/>
      <top/>
      <bottom/>
      <diagonal/>
    </border>
    <border>
      <left/>
      <right style="medium">
        <color theme="9" tint="0.59999389629810485"/>
      </right>
      <top/>
      <bottom/>
      <diagonal/>
    </border>
    <border>
      <left style="medium">
        <color theme="9" tint="0.59999389629810485"/>
      </left>
      <right/>
      <top/>
      <bottom style="medium">
        <color theme="9" tint="0.59999389629810485"/>
      </bottom>
      <diagonal/>
    </border>
    <border>
      <left/>
      <right/>
      <top/>
      <bottom style="medium">
        <color theme="9" tint="0.59999389629810485"/>
      </bottom>
      <diagonal/>
    </border>
    <border>
      <left/>
      <right style="medium">
        <color theme="9" tint="0.59999389629810485"/>
      </right>
      <top/>
      <bottom style="medium">
        <color theme="9" tint="0.59999389629810485"/>
      </bottom>
      <diagonal/>
    </border>
    <border>
      <left style="medium">
        <color theme="9" tint="0.59999389629810485"/>
      </left>
      <right/>
      <top style="medium">
        <color theme="9" tint="0.59999389629810485"/>
      </top>
      <bottom/>
      <diagonal/>
    </border>
    <border>
      <left style="thick">
        <color theme="6" tint="0.59996337778862885"/>
      </left>
      <right/>
      <top style="thick">
        <color theme="6" tint="0.59996337778862885"/>
      </top>
      <bottom/>
      <diagonal/>
    </border>
    <border>
      <left/>
      <right/>
      <top style="thick">
        <color theme="6" tint="0.59996337778862885"/>
      </top>
      <bottom/>
      <diagonal/>
    </border>
    <border>
      <left/>
      <right style="thick">
        <color theme="6" tint="0.59996337778862885"/>
      </right>
      <top style="thick">
        <color theme="6" tint="0.59996337778862885"/>
      </top>
      <bottom/>
      <diagonal/>
    </border>
    <border>
      <left style="thick">
        <color theme="6" tint="0.59996337778862885"/>
      </left>
      <right/>
      <top/>
      <bottom/>
      <diagonal/>
    </border>
    <border>
      <left/>
      <right style="thick">
        <color theme="6" tint="0.59996337778862885"/>
      </right>
      <top/>
      <bottom/>
      <diagonal/>
    </border>
    <border>
      <left style="thick">
        <color theme="6" tint="0.59996337778862885"/>
      </left>
      <right/>
      <top/>
      <bottom style="thick">
        <color theme="6" tint="0.59996337778862885"/>
      </bottom>
      <diagonal/>
    </border>
    <border>
      <left/>
      <right/>
      <top/>
      <bottom style="thick">
        <color theme="6" tint="0.59996337778862885"/>
      </bottom>
      <diagonal/>
    </border>
    <border>
      <left/>
      <right style="thick">
        <color theme="6" tint="0.59996337778862885"/>
      </right>
      <top/>
      <bottom style="thick">
        <color theme="6" tint="0.59996337778862885"/>
      </bottom>
      <diagonal/>
    </border>
    <border>
      <left style="thick">
        <color theme="8" tint="0.59996337778862885"/>
      </left>
      <right/>
      <top style="thick">
        <color theme="8" tint="0.59996337778862885"/>
      </top>
      <bottom/>
      <diagonal/>
    </border>
    <border>
      <left/>
      <right/>
      <top style="thick">
        <color theme="8" tint="0.59996337778862885"/>
      </top>
      <bottom/>
      <diagonal/>
    </border>
    <border>
      <left/>
      <right style="thick">
        <color theme="8" tint="0.59996337778862885"/>
      </right>
      <top style="thick">
        <color theme="8" tint="0.59996337778862885"/>
      </top>
      <bottom/>
      <diagonal/>
    </border>
    <border>
      <left style="thick">
        <color theme="8" tint="0.59996337778862885"/>
      </left>
      <right/>
      <top/>
      <bottom/>
      <diagonal/>
    </border>
    <border>
      <left/>
      <right style="thick">
        <color theme="8" tint="0.59996337778862885"/>
      </right>
      <top/>
      <bottom/>
      <diagonal/>
    </border>
    <border>
      <left style="thick">
        <color theme="8" tint="0.59996337778862885"/>
      </left>
      <right/>
      <top/>
      <bottom style="thick">
        <color theme="8" tint="0.59996337778862885"/>
      </bottom>
      <diagonal/>
    </border>
    <border>
      <left/>
      <right/>
      <top/>
      <bottom style="thick">
        <color theme="8" tint="0.59996337778862885"/>
      </bottom>
      <diagonal/>
    </border>
    <border>
      <left/>
      <right style="thick">
        <color theme="8" tint="0.59996337778862885"/>
      </right>
      <top/>
      <bottom style="thick">
        <color theme="8" tint="0.59996337778862885"/>
      </bottom>
      <diagonal/>
    </border>
    <border>
      <left style="medium">
        <color theme="9" tint="0.59999389629810485"/>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style="medium">
        <color theme="9" tint="0.59999389629810485"/>
      </bottom>
      <diagonal/>
    </border>
    <border>
      <left style="medium">
        <color theme="9" tint="0.59999389629810485"/>
      </left>
      <right style="thin">
        <color theme="0"/>
      </right>
      <top style="thin">
        <color theme="0"/>
      </top>
      <bottom style="medium">
        <color theme="9" tint="0.59999389629810485"/>
      </bottom>
      <diagonal/>
    </border>
    <border>
      <left style="medium">
        <color theme="9" tint="0.59999389629810485"/>
      </left>
      <right/>
      <top/>
      <bottom style="thin">
        <color theme="0"/>
      </bottom>
      <diagonal/>
    </border>
    <border>
      <left/>
      <right/>
      <top/>
      <bottom style="thin">
        <color theme="0"/>
      </bottom>
      <diagonal/>
    </border>
    <border>
      <left style="thick">
        <color theme="8" tint="0.79998168889431442"/>
      </left>
      <right/>
      <top style="thick">
        <color theme="8" tint="0.79998168889431442"/>
      </top>
      <bottom/>
      <diagonal/>
    </border>
    <border>
      <left/>
      <right/>
      <top style="thick">
        <color theme="8" tint="0.79998168889431442"/>
      </top>
      <bottom/>
      <diagonal/>
    </border>
    <border>
      <left/>
      <right style="thick">
        <color theme="8" tint="0.79998168889431442"/>
      </right>
      <top style="thick">
        <color theme="8" tint="0.79998168889431442"/>
      </top>
      <bottom/>
      <diagonal/>
    </border>
    <border>
      <left style="thick">
        <color theme="8" tint="0.79998168889431442"/>
      </left>
      <right/>
      <top/>
      <bottom/>
      <diagonal/>
    </border>
    <border>
      <left/>
      <right style="thick">
        <color theme="8" tint="0.79998168889431442"/>
      </right>
      <top/>
      <bottom/>
      <diagonal/>
    </border>
    <border>
      <left style="thick">
        <color theme="8" tint="0.79998168889431442"/>
      </left>
      <right/>
      <top/>
      <bottom style="thick">
        <color theme="8" tint="0.79998168889431442"/>
      </bottom>
      <diagonal/>
    </border>
    <border>
      <left/>
      <right/>
      <top/>
      <bottom style="thick">
        <color theme="8" tint="0.79998168889431442"/>
      </bottom>
      <diagonal/>
    </border>
    <border>
      <left/>
      <right style="thick">
        <color theme="8" tint="0.79998168889431442"/>
      </right>
      <top/>
      <bottom style="thick">
        <color theme="8" tint="0.79998168889431442"/>
      </bottom>
      <diagonal/>
    </border>
    <border>
      <left/>
      <right/>
      <top/>
      <bottom style="thin">
        <color theme="8"/>
      </bottom>
      <diagonal/>
    </border>
    <border>
      <left/>
      <right/>
      <top style="thin">
        <color theme="8"/>
      </top>
      <bottom style="thin">
        <color theme="8"/>
      </bottom>
      <diagonal/>
    </border>
    <border>
      <left style="thick">
        <color rgb="FFB7DEE8"/>
      </left>
      <right/>
      <top/>
      <bottom/>
      <diagonal/>
    </border>
  </borders>
  <cellStyleXfs count="292">
    <xf numFmtId="0" fontId="0" fillId="0" borderId="0"/>
    <xf numFmtId="44" fontId="7"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15" borderId="0" applyNumberFormat="0" applyBorder="0" applyAlignment="0" applyProtection="0"/>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3" fillId="0" borderId="0"/>
    <xf numFmtId="0" fontId="2" fillId="0" borderId="0"/>
    <xf numFmtId="0" fontId="3" fillId="0" borderId="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19" fillId="0" borderId="0" applyNumberFormat="0" applyFont="0" applyFill="0" applyBorder="0" applyProtection="0">
      <alignment horizontal="left" vertical="center" indent="5"/>
    </xf>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4" fontId="43" fillId="17" borderId="1">
      <alignment horizontal="right" vertical="center"/>
    </xf>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4" fontId="20" fillId="0" borderId="2" applyFill="0" applyBorder="0" applyProtection="0">
      <alignment horizontal="right" vertical="center"/>
    </xf>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27" fillId="3" borderId="4" applyNumberFormat="0" applyAlignment="0" applyProtection="0"/>
    <xf numFmtId="0" fontId="9" fillId="2" borderId="5" applyNumberFormat="0" applyAlignment="0" applyProtection="0"/>
    <xf numFmtId="0" fontId="9" fillId="2" borderId="5" applyNumberFormat="0" applyAlignment="0" applyProtection="0"/>
    <xf numFmtId="0" fontId="9" fillId="2" borderId="5" applyNumberFormat="0" applyAlignment="0" applyProtection="0"/>
    <xf numFmtId="0" fontId="9" fillId="2" borderId="5" applyNumberFormat="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5" borderId="0" applyNumberFormat="0" applyFont="0" applyBorder="0" applyAlignment="0"/>
    <xf numFmtId="41" fontId="3" fillId="0" borderId="0" applyFont="0" applyFill="0" applyBorder="0" applyAlignment="0" applyProtection="0">
      <alignment wrapText="1"/>
    </xf>
    <xf numFmtId="43" fontId="3" fillId="0" borderId="0" applyFont="0" applyFill="0" applyBorder="0" applyAlignment="0" applyProtection="0">
      <alignment wrapText="1"/>
    </xf>
    <xf numFmtId="166" fontId="3" fillId="0" borderId="0" applyFont="0" applyFill="0" applyBorder="0" applyAlignment="0" applyProtection="0"/>
    <xf numFmtId="166" fontId="3" fillId="0" borderId="0" applyFont="0" applyFill="0" applyBorder="0" applyAlignment="0" applyProtection="0"/>
    <xf numFmtId="0" fontId="38" fillId="0" borderId="0" applyNumberFormat="0" applyFill="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167" fontId="29" fillId="0" borderId="0">
      <alignment horizontal="left" vertical="center"/>
    </xf>
    <xf numFmtId="0" fontId="22"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0" fontId="44" fillId="4" borderId="4" applyNumberFormat="0" applyAlignment="0" applyProtection="0"/>
    <xf numFmtId="4" fontId="43" fillId="0" borderId="3">
      <alignment horizontal="right" vertical="center"/>
    </xf>
    <xf numFmtId="0" fontId="18" fillId="0" borderId="9" applyNumberFormat="0" applyFill="0" applyAlignment="0" applyProtection="0"/>
    <xf numFmtId="0" fontId="3" fillId="4" borderId="0" applyNumberFormat="0" applyFont="0" applyBorder="0" applyAlignment="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3" fillId="0" borderId="0"/>
    <xf numFmtId="0" fontId="2" fillId="0" borderId="0"/>
    <xf numFmtId="0" fontId="1" fillId="0" borderId="0"/>
    <xf numFmtId="0" fontId="1" fillId="0" borderId="0"/>
    <xf numFmtId="0" fontId="48" fillId="0" borderId="0"/>
    <xf numFmtId="0" fontId="48" fillId="0" borderId="0"/>
    <xf numFmtId="0" fontId="48" fillId="0" borderId="0"/>
    <xf numFmtId="0" fontId="3"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3" fillId="0" borderId="0"/>
    <xf numFmtId="0" fontId="19" fillId="2" borderId="0" applyNumberFormat="0" applyFont="0" applyBorder="0" applyAlignment="0" applyProtection="0"/>
    <xf numFmtId="0" fontId="41" fillId="14" borderId="10" applyNumberFormat="0" applyFont="0" applyAlignment="0" applyProtection="0"/>
    <xf numFmtId="0" fontId="41" fillId="14" borderId="10" applyNumberFormat="0" applyFont="0" applyAlignment="0" applyProtection="0"/>
    <xf numFmtId="0" fontId="41" fillId="14" borderId="10" applyNumberFormat="0" applyFont="0" applyAlignment="0" applyProtection="0"/>
    <xf numFmtId="0" fontId="41" fillId="14" borderId="10" applyNumberFormat="0" applyFont="0" applyAlignment="0" applyProtection="0"/>
    <xf numFmtId="0" fontId="41" fillId="14" borderId="10" applyNumberFormat="0" applyFont="0" applyAlignment="0" applyProtection="0"/>
    <xf numFmtId="0" fontId="41" fillId="14" borderId="10" applyNumberFormat="0" applyFont="0" applyAlignment="0" applyProtection="0"/>
    <xf numFmtId="0" fontId="41" fillId="14" borderId="10" applyNumberFormat="0" applyFont="0" applyAlignment="0" applyProtection="0"/>
    <xf numFmtId="0" fontId="41" fillId="14" borderId="10" applyNumberFormat="0" applyFont="0" applyAlignment="0" applyProtection="0"/>
    <xf numFmtId="0" fontId="39" fillId="3" borderId="11" applyNumberFormat="0" applyAlignment="0" applyProtection="0"/>
    <xf numFmtId="0" fontId="39" fillId="3" borderId="11" applyNumberFormat="0" applyAlignment="0" applyProtection="0"/>
    <xf numFmtId="0" fontId="39" fillId="3" borderId="11" applyNumberFormat="0" applyAlignment="0" applyProtection="0"/>
    <xf numFmtId="0" fontId="39" fillId="3" borderId="11" applyNumberFormat="0" applyAlignment="0" applyProtection="0"/>
    <xf numFmtId="0" fontId="39" fillId="3" borderId="11" applyNumberFormat="0" applyAlignment="0" applyProtection="0"/>
    <xf numFmtId="0" fontId="39" fillId="3" borderId="11" applyNumberFormat="0" applyAlignment="0" applyProtection="0"/>
    <xf numFmtId="0" fontId="39" fillId="3" borderId="11" applyNumberFormat="0" applyAlignment="0" applyProtection="0"/>
    <xf numFmtId="0" fontId="39" fillId="3" borderId="11"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3" fontId="3" fillId="0" borderId="0" applyFont="0" applyFill="0" applyProtection="0"/>
    <xf numFmtId="9" fontId="48" fillId="0" borderId="0" applyFont="0" applyFill="0" applyBorder="0" applyAlignment="0" applyProtection="0"/>
    <xf numFmtId="167" fontId="32" fillId="0" borderId="0" applyFill="0" applyBorder="0" applyAlignment="0" applyProtection="0"/>
    <xf numFmtId="0" fontId="3" fillId="0" borderId="0"/>
    <xf numFmtId="0" fontId="3" fillId="0" borderId="0"/>
    <xf numFmtId="0" fontId="43" fillId="2" borderId="1"/>
    <xf numFmtId="0" fontId="43" fillId="2" borderId="1"/>
    <xf numFmtId="0" fontId="43" fillId="2" borderId="1"/>
    <xf numFmtId="0" fontId="23" fillId="0" borderId="0"/>
    <xf numFmtId="0" fontId="17" fillId="0" borderId="0">
      <alignment horizontal="right"/>
    </xf>
    <xf numFmtId="0" fontId="17" fillId="0" borderId="0">
      <alignment horizontal="left"/>
    </xf>
    <xf numFmtId="0" fontId="4" fillId="0" borderId="0"/>
    <xf numFmtId="172" fontId="3" fillId="0" borderId="0" applyFont="0" applyFill="0" applyBorder="0" applyAlignment="0" applyProtection="0">
      <alignment horizontal="left"/>
    </xf>
    <xf numFmtId="172" fontId="3" fillId="0" borderId="0" applyFont="0" applyFill="0" applyBorder="0" applyAlignment="0" applyProtection="0">
      <alignment horizontal="left"/>
    </xf>
    <xf numFmtId="165" fontId="3" fillId="0" borderId="0" applyFont="0" applyFill="0" applyBorder="0" applyAlignment="0" applyProtection="0">
      <alignment horizontal="left"/>
    </xf>
    <xf numFmtId="165" fontId="3" fillId="0" borderId="0" applyFont="0" applyFill="0" applyBorder="0" applyAlignment="0" applyProtection="0">
      <alignment horizontal="left"/>
    </xf>
    <xf numFmtId="173" fontId="3" fillId="0" borderId="0" applyFont="0" applyFill="0" applyBorder="0" applyAlignment="0" applyProtection="0">
      <alignment horizontal="left"/>
    </xf>
    <xf numFmtId="173"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172" fontId="3" fillId="0" borderId="0" applyFont="0" applyFill="0" applyBorder="0" applyAlignment="0" applyProtection="0">
      <alignment horizontal="left"/>
    </xf>
    <xf numFmtId="172" fontId="3" fillId="0" borderId="0" applyFont="0" applyFill="0" applyBorder="0" applyAlignment="0" applyProtection="0">
      <alignment horizontal="left"/>
    </xf>
    <xf numFmtId="165" fontId="3" fillId="0" borderId="0" applyFont="0" applyFill="0" applyBorder="0" applyAlignment="0" applyProtection="0">
      <alignment horizontal="left"/>
    </xf>
    <xf numFmtId="165" fontId="3" fillId="0" borderId="0" applyFont="0" applyFill="0" applyBorder="0" applyAlignment="0" applyProtection="0">
      <alignment horizontal="left"/>
    </xf>
    <xf numFmtId="173" fontId="3" fillId="0" borderId="0" applyFont="0" applyFill="0" applyBorder="0" applyAlignment="0" applyProtection="0">
      <alignment horizontal="left"/>
    </xf>
    <xf numFmtId="173"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0" fontId="35" fillId="0" borderId="0" applyNumberFormat="0" applyFill="0" applyBorder="0" applyAlignment="0" applyProtection="0"/>
    <xf numFmtId="0" fontId="36" fillId="0" borderId="0">
      <alignment horizontal="left" vertical="top"/>
    </xf>
    <xf numFmtId="0" fontId="21" fillId="0" borderId="0">
      <alignment horizontal="left"/>
    </xf>
    <xf numFmtId="174" fontId="30" fillId="26" borderId="0" applyNumberFormat="0" applyBorder="0">
      <protection locked="0"/>
    </xf>
    <xf numFmtId="0" fontId="33" fillId="0" borderId="12" applyNumberFormat="0" applyFill="0" applyAlignment="0" applyProtection="0"/>
    <xf numFmtId="0" fontId="33" fillId="0" borderId="12" applyNumberFormat="0" applyFill="0" applyAlignment="0" applyProtection="0"/>
    <xf numFmtId="174" fontId="5" fillId="27" borderId="0" applyNumberFormat="0" applyBorder="0">
      <protection locked="0"/>
    </xf>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75" fontId="32" fillId="0" borderId="0" applyFont="0" applyFill="0" applyBorder="0" applyAlignment="0" applyProtection="0"/>
    <xf numFmtId="176" fontId="32" fillId="0" borderId="0" applyFont="0" applyFill="0" applyBorder="0" applyAlignment="0" applyProtection="0"/>
    <xf numFmtId="0" fontId="28" fillId="0" borderId="0" applyNumberFormat="0" applyFill="0" applyBorder="0" applyAlignment="0" applyProtection="0"/>
    <xf numFmtId="0" fontId="40" fillId="5" borderId="0">
      <alignment horizontal="left" vertical="center" indent="1"/>
    </xf>
    <xf numFmtId="4" fontId="43" fillId="0" borderId="0"/>
  </cellStyleXfs>
  <cellXfs count="143">
    <xf numFmtId="0" fontId="0" fillId="0" borderId="0" xfId="0"/>
    <xf numFmtId="0" fontId="0" fillId="16" borderId="0" xfId="0" applyFill="1"/>
    <xf numFmtId="0" fontId="6" fillId="16" borderId="0" xfId="0" applyFont="1" applyFill="1"/>
    <xf numFmtId="0" fontId="3" fillId="16" borderId="0" xfId="0" applyFont="1" applyFill="1"/>
    <xf numFmtId="0" fontId="3" fillId="0" borderId="0" xfId="0" applyFont="1"/>
    <xf numFmtId="0" fontId="6" fillId="0" borderId="0" xfId="0" applyFont="1"/>
    <xf numFmtId="0" fontId="3" fillId="0" borderId="0" xfId="0" applyFont="1" applyProtection="1">
      <protection locked="0"/>
    </xf>
    <xf numFmtId="0" fontId="3" fillId="0" borderId="0" xfId="0" applyFont="1" applyAlignment="1">
      <alignment horizontal="center"/>
    </xf>
    <xf numFmtId="0" fontId="6"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165" fontId="3" fillId="0" borderId="0" xfId="0" applyNumberFormat="1" applyFont="1" applyAlignment="1">
      <alignment horizontal="center"/>
    </xf>
    <xf numFmtId="164" fontId="3" fillId="0" borderId="0" xfId="0" applyNumberFormat="1" applyFont="1"/>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applyAlignment="1">
      <alignment horizontal="left" wrapText="1"/>
    </xf>
    <xf numFmtId="0" fontId="14" fillId="0" borderId="0" xfId="0" applyFont="1" applyAlignment="1">
      <alignment wrapText="1"/>
    </xf>
    <xf numFmtId="0" fontId="16" fillId="0" borderId="0" xfId="0" applyFont="1"/>
    <xf numFmtId="0" fontId="6" fillId="30" borderId="14" xfId="0" applyFont="1" applyFill="1" applyBorder="1"/>
    <xf numFmtId="0" fontId="3" fillId="30" borderId="15" xfId="0" applyFont="1" applyFill="1" applyBorder="1" applyAlignment="1">
      <alignment wrapText="1"/>
    </xf>
    <xf numFmtId="0" fontId="3" fillId="30" borderId="15" xfId="0" applyFont="1" applyFill="1" applyBorder="1" applyAlignment="1">
      <alignment horizontal="left" wrapText="1"/>
    </xf>
    <xf numFmtId="0" fontId="3" fillId="30" borderId="16" xfId="0" applyFont="1" applyFill="1" applyBorder="1"/>
    <xf numFmtId="0" fontId="6" fillId="0" borderId="17" xfId="0" applyFont="1" applyBorder="1"/>
    <xf numFmtId="0" fontId="3" fillId="0" borderId="18" xfId="0" applyFont="1" applyBorder="1"/>
    <xf numFmtId="0" fontId="3" fillId="0" borderId="18" xfId="0" applyFont="1" applyBorder="1" applyProtection="1">
      <protection locked="0"/>
    </xf>
    <xf numFmtId="0" fontId="3" fillId="0" borderId="17" xfId="0" applyFont="1" applyBorder="1"/>
    <xf numFmtId="0" fontId="3" fillId="0" borderId="19" xfId="0" applyFont="1" applyBorder="1"/>
    <xf numFmtId="0" fontId="3" fillId="0" borderId="20" xfId="0" applyFont="1" applyBorder="1"/>
    <xf numFmtId="164" fontId="3" fillId="0" borderId="20" xfId="0" applyNumberFormat="1" applyFont="1" applyBorder="1"/>
    <xf numFmtId="0" fontId="3" fillId="0" borderId="21" xfId="0" applyFont="1" applyBorder="1"/>
    <xf numFmtId="0" fontId="6" fillId="30" borderId="22" xfId="0" applyFont="1" applyFill="1" applyBorder="1"/>
    <xf numFmtId="0" fontId="3" fillId="30" borderId="15" xfId="0" applyFont="1" applyFill="1" applyBorder="1"/>
    <xf numFmtId="0" fontId="6" fillId="28" borderId="23" xfId="0" applyFont="1" applyFill="1" applyBorder="1"/>
    <xf numFmtId="0" fontId="3" fillId="28" borderId="24" xfId="0" applyFont="1" applyFill="1" applyBorder="1"/>
    <xf numFmtId="0" fontId="3" fillId="28" borderId="25" xfId="0" applyFont="1" applyFill="1" applyBorder="1"/>
    <xf numFmtId="0" fontId="3" fillId="0" borderId="26" xfId="0" applyFont="1" applyBorder="1"/>
    <xf numFmtId="0" fontId="3" fillId="0" borderId="27" xfId="0" applyFont="1" applyBorder="1"/>
    <xf numFmtId="0" fontId="6" fillId="0" borderId="26" xfId="0" applyFont="1" applyBorder="1"/>
    <xf numFmtId="0" fontId="3" fillId="0" borderId="28" xfId="0" applyFont="1" applyBorder="1"/>
    <xf numFmtId="0" fontId="3" fillId="0" borderId="29" xfId="0" applyFont="1" applyBorder="1"/>
    <xf numFmtId="0" fontId="3" fillId="0" borderId="30" xfId="0" applyFont="1" applyBorder="1"/>
    <xf numFmtId="0" fontId="6" fillId="29" borderId="31" xfId="0" applyFont="1" applyFill="1" applyBorder="1"/>
    <xf numFmtId="0" fontId="3" fillId="29" borderId="32" xfId="0" applyFont="1" applyFill="1" applyBorder="1"/>
    <xf numFmtId="0" fontId="3" fillId="29" borderId="32" xfId="0" applyFont="1" applyFill="1" applyBorder="1" applyAlignment="1">
      <alignment horizontal="left"/>
    </xf>
    <xf numFmtId="0" fontId="3" fillId="29" borderId="33" xfId="0" applyFont="1" applyFill="1" applyBorder="1"/>
    <xf numFmtId="0" fontId="3" fillId="0" borderId="34" xfId="0" applyFont="1" applyBorder="1"/>
    <xf numFmtId="0" fontId="3" fillId="0" borderId="35" xfId="0" applyFont="1" applyBorder="1"/>
    <xf numFmtId="0" fontId="3" fillId="0" borderId="35" xfId="0" applyFont="1" applyBorder="1" applyProtection="1">
      <protection locked="0"/>
    </xf>
    <xf numFmtId="0" fontId="6" fillId="0" borderId="34" xfId="0" applyFont="1" applyBorder="1"/>
    <xf numFmtId="0" fontId="6" fillId="0" borderId="36" xfId="0" applyFont="1" applyBorder="1"/>
    <xf numFmtId="0" fontId="6" fillId="0" borderId="37" xfId="0" applyFont="1" applyBorder="1"/>
    <xf numFmtId="0" fontId="3" fillId="0" borderId="38" xfId="0" applyFont="1" applyBorder="1"/>
    <xf numFmtId="0" fontId="3" fillId="0" borderId="35" xfId="0" applyFont="1" applyBorder="1" applyAlignment="1" applyProtection="1">
      <alignment wrapText="1"/>
      <protection locked="0"/>
    </xf>
    <xf numFmtId="0" fontId="3" fillId="31" borderId="40" xfId="0" applyFont="1" applyFill="1" applyBorder="1" applyProtection="1">
      <protection locked="0"/>
    </xf>
    <xf numFmtId="0" fontId="3" fillId="31" borderId="41" xfId="0" applyFont="1" applyFill="1" applyBorder="1" applyProtection="1">
      <protection locked="0"/>
    </xf>
    <xf numFmtId="0" fontId="4" fillId="0" borderId="17" xfId="0" applyFont="1" applyBorder="1" applyAlignment="1">
      <alignment horizontal="center" wrapText="1"/>
    </xf>
    <xf numFmtId="0" fontId="3" fillId="0" borderId="18" xfId="0" applyFont="1" applyBorder="1" applyAlignment="1">
      <alignment horizontal="center" wrapText="1"/>
    </xf>
    <xf numFmtId="165" fontId="3" fillId="0" borderId="17" xfId="0" applyNumberFormat="1" applyFont="1" applyBorder="1"/>
    <xf numFmtId="165" fontId="3" fillId="0" borderId="19" xfId="0" applyNumberFormat="1" applyFont="1" applyBorder="1"/>
    <xf numFmtId="164" fontId="3" fillId="0" borderId="20" xfId="0" applyNumberFormat="1" applyFont="1" applyBorder="1" applyAlignment="1">
      <alignment horizontal="right"/>
    </xf>
    <xf numFmtId="0" fontId="3" fillId="31" borderId="45" xfId="0" applyFont="1" applyFill="1" applyBorder="1" applyProtection="1">
      <protection locked="0"/>
    </xf>
    <xf numFmtId="0" fontId="3" fillId="0" borderId="17" xfId="0" applyFont="1" applyBorder="1" applyAlignment="1">
      <alignment horizontal="center" wrapText="1"/>
    </xf>
    <xf numFmtId="0" fontId="3" fillId="31" borderId="39" xfId="0" applyFont="1" applyFill="1" applyBorder="1" applyProtection="1">
      <protection locked="0"/>
    </xf>
    <xf numFmtId="164" fontId="3" fillId="0" borderId="18" xfId="0" applyNumberFormat="1" applyFont="1" applyBorder="1" applyAlignment="1">
      <alignment horizontal="right"/>
    </xf>
    <xf numFmtId="0" fontId="3" fillId="31" borderId="46" xfId="0" applyFont="1" applyFill="1" applyBorder="1" applyProtection="1">
      <protection locked="0"/>
    </xf>
    <xf numFmtId="164" fontId="3" fillId="0" borderId="21" xfId="0" applyNumberFormat="1" applyFont="1" applyBorder="1" applyAlignment="1">
      <alignment horizontal="right"/>
    </xf>
    <xf numFmtId="0" fontId="3" fillId="16" borderId="13" xfId="0" applyFont="1" applyFill="1" applyBorder="1"/>
    <xf numFmtId="0" fontId="16" fillId="16" borderId="0" xfId="0" applyFont="1" applyFill="1"/>
    <xf numFmtId="0" fontId="15" fillId="16" borderId="0" xfId="0" applyFont="1" applyFill="1"/>
    <xf numFmtId="0" fontId="13" fillId="16" borderId="0" xfId="0" applyFont="1" applyFill="1"/>
    <xf numFmtId="0" fontId="9" fillId="16" borderId="0" xfId="0" applyFont="1" applyFill="1" applyAlignment="1">
      <alignment wrapText="1"/>
    </xf>
    <xf numFmtId="0" fontId="3" fillId="16" borderId="0" xfId="0" applyFont="1" applyFill="1" applyAlignment="1">
      <alignment horizontal="left"/>
    </xf>
    <xf numFmtId="0" fontId="6" fillId="16" borderId="0" xfId="0" applyFont="1" applyFill="1" applyAlignment="1">
      <alignment horizontal="left"/>
    </xf>
    <xf numFmtId="0" fontId="3" fillId="16" borderId="0" xfId="0" applyFont="1" applyFill="1" applyAlignment="1">
      <alignment horizontal="left" wrapText="1"/>
    </xf>
    <xf numFmtId="177" fontId="3" fillId="31" borderId="40" xfId="4" applyNumberFormat="1" applyFont="1" applyFill="1" applyBorder="1" applyProtection="1">
      <protection locked="0"/>
    </xf>
    <xf numFmtId="0" fontId="6" fillId="0" borderId="0" xfId="0" applyFont="1" applyAlignment="1">
      <alignment horizontal="left"/>
    </xf>
    <xf numFmtId="0" fontId="6" fillId="16" borderId="0" xfId="0" applyFont="1" applyFill="1" applyAlignment="1">
      <alignment horizontal="left" vertical="top" wrapText="1"/>
    </xf>
    <xf numFmtId="0" fontId="6" fillId="0" borderId="17" xfId="0" applyFont="1" applyBorder="1" applyAlignment="1">
      <alignment horizontal="left"/>
    </xf>
    <xf numFmtId="0" fontId="14" fillId="0" borderId="0" xfId="0" applyFont="1" applyAlignment="1">
      <alignment horizontal="left" wrapText="1"/>
    </xf>
    <xf numFmtId="0" fontId="0" fillId="32" borderId="0" xfId="0" applyFill="1"/>
    <xf numFmtId="2" fontId="0" fillId="0" borderId="0" xfId="0" applyNumberFormat="1"/>
    <xf numFmtId="0" fontId="6" fillId="29" borderId="49" xfId="0" applyFont="1" applyFill="1" applyBorder="1"/>
    <xf numFmtId="0" fontId="3" fillId="29" borderId="50" xfId="0" applyFont="1" applyFill="1" applyBorder="1"/>
    <xf numFmtId="0" fontId="3" fillId="29" borderId="51" xfId="0" applyFont="1" applyFill="1" applyBorder="1"/>
    <xf numFmtId="0" fontId="6" fillId="0" borderId="52" xfId="0" applyFont="1" applyBorder="1"/>
    <xf numFmtId="0" fontId="6" fillId="0" borderId="53" xfId="0" applyFont="1" applyBorder="1"/>
    <xf numFmtId="0" fontId="3" fillId="0" borderId="52" xfId="0" applyFont="1" applyBorder="1"/>
    <xf numFmtId="0" fontId="3" fillId="0" borderId="54" xfId="0" applyFont="1" applyBorder="1"/>
    <xf numFmtId="0" fontId="3" fillId="0" borderId="55" xfId="0" applyFont="1" applyBorder="1"/>
    <xf numFmtId="0" fontId="6" fillId="0" borderId="55" xfId="0" applyFont="1" applyBorder="1"/>
    <xf numFmtId="0" fontId="6" fillId="0" borderId="56" xfId="0" applyFont="1" applyBorder="1"/>
    <xf numFmtId="0" fontId="14" fillId="0" borderId="0" xfId="0" applyFont="1"/>
    <xf numFmtId="3" fontId="3" fillId="0" borderId="57" xfId="0" applyNumberFormat="1" applyFont="1" applyBorder="1"/>
    <xf numFmtId="3" fontId="3" fillId="0" borderId="55" xfId="0" applyNumberFormat="1" applyFont="1" applyBorder="1"/>
    <xf numFmtId="2" fontId="3" fillId="31" borderId="40" xfId="0" applyNumberFormat="1" applyFont="1" applyFill="1" applyBorder="1" applyProtection="1">
      <protection locked="0"/>
    </xf>
    <xf numFmtId="0" fontId="0" fillId="0" borderId="1" xfId="0" applyBorder="1"/>
    <xf numFmtId="0" fontId="3" fillId="33" borderId="1" xfId="0" applyFont="1" applyFill="1" applyBorder="1"/>
    <xf numFmtId="1" fontId="3" fillId="0" borderId="0" xfId="0" applyNumberFormat="1" applyFont="1"/>
    <xf numFmtId="3" fontId="3" fillId="0" borderId="58" xfId="0" applyNumberFormat="1" applyFont="1" applyBorder="1"/>
    <xf numFmtId="0" fontId="3" fillId="0" borderId="17" xfId="0" applyFont="1" applyBorder="1" applyAlignment="1">
      <alignment horizontal="left" vertical="top" wrapText="1"/>
    </xf>
    <xf numFmtId="0" fontId="3" fillId="0" borderId="44" xfId="0" applyFont="1" applyBorder="1" applyAlignment="1">
      <alignment horizontal="left" vertical="top" wrapText="1"/>
    </xf>
    <xf numFmtId="0" fontId="14" fillId="31" borderId="41" xfId="0" applyFont="1" applyFill="1" applyBorder="1" applyAlignment="1" applyProtection="1">
      <alignment horizontal="left" vertical="top" wrapText="1"/>
      <protection locked="0"/>
    </xf>
    <xf numFmtId="0" fontId="14" fillId="31" borderId="42" xfId="0" applyFont="1" applyFill="1" applyBorder="1" applyAlignment="1" applyProtection="1">
      <alignment horizontal="left" vertical="top" wrapText="1"/>
      <protection locked="0"/>
    </xf>
    <xf numFmtId="0" fontId="14" fillId="31" borderId="43" xfId="0" applyFont="1" applyFill="1" applyBorder="1" applyAlignment="1" applyProtection="1">
      <alignment horizontal="left" vertical="top" wrapText="1"/>
      <protection locked="0"/>
    </xf>
    <xf numFmtId="0" fontId="3" fillId="31" borderId="41" xfId="0" applyFont="1" applyFill="1" applyBorder="1" applyAlignment="1" applyProtection="1">
      <alignment horizontal="left"/>
      <protection locked="0"/>
    </xf>
    <xf numFmtId="0" fontId="3" fillId="31" borderId="42" xfId="0" applyFont="1" applyFill="1" applyBorder="1" applyAlignment="1" applyProtection="1">
      <alignment horizontal="left"/>
      <protection locked="0"/>
    </xf>
    <xf numFmtId="0" fontId="3" fillId="31" borderId="43" xfId="0" applyFont="1" applyFill="1" applyBorder="1" applyAlignment="1" applyProtection="1">
      <alignment horizontal="left"/>
      <protection locked="0"/>
    </xf>
    <xf numFmtId="0" fontId="3" fillId="31" borderId="39" xfId="0" applyFont="1" applyFill="1" applyBorder="1" applyAlignment="1" applyProtection="1">
      <alignment horizontal="left"/>
      <protection locked="0"/>
    </xf>
    <xf numFmtId="0" fontId="3" fillId="31" borderId="40" xfId="0" applyFont="1" applyFill="1" applyBorder="1" applyAlignment="1" applyProtection="1">
      <alignment horizontal="left"/>
      <protection locked="0"/>
    </xf>
    <xf numFmtId="0" fontId="3" fillId="0" borderId="17" xfId="0" applyFont="1" applyBorder="1" applyAlignment="1">
      <alignment horizontal="left" vertical="top"/>
    </xf>
    <xf numFmtId="0" fontId="3" fillId="0" borderId="44" xfId="0" applyFont="1" applyBorder="1" applyAlignment="1">
      <alignment horizontal="left" vertical="top"/>
    </xf>
    <xf numFmtId="0" fontId="6" fillId="30" borderId="15" xfId="0" applyFont="1" applyFill="1" applyBorder="1" applyAlignment="1">
      <alignment horizontal="center" wrapText="1"/>
    </xf>
    <xf numFmtId="0" fontId="3" fillId="30" borderId="15" xfId="0" applyFont="1" applyFill="1" applyBorder="1" applyAlignment="1">
      <alignment horizontal="center"/>
    </xf>
    <xf numFmtId="0" fontId="6" fillId="0" borderId="0" xfId="0" applyFont="1" applyAlignment="1">
      <alignment horizontal="left"/>
    </xf>
    <xf numFmtId="0" fontId="6" fillId="0" borderId="18" xfId="0" applyFont="1" applyBorder="1" applyAlignment="1">
      <alignment horizontal="left"/>
    </xf>
    <xf numFmtId="0" fontId="6" fillId="0" borderId="2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22"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49" fillId="16" borderId="0" xfId="0" applyFont="1" applyFill="1" applyAlignment="1">
      <alignment horizontal="left" vertical="top" wrapText="1"/>
    </xf>
    <xf numFmtId="0" fontId="6" fillId="16" borderId="0" xfId="0" applyFont="1" applyFill="1" applyAlignment="1">
      <alignment horizontal="left" vertical="top" wrapText="1"/>
    </xf>
    <xf numFmtId="0" fontId="6" fillId="0" borderId="59" xfId="0" applyFont="1" applyBorder="1" applyAlignment="1">
      <alignment wrapText="1"/>
    </xf>
    <xf numFmtId="0" fontId="6" fillId="0" borderId="0" xfId="0" applyFont="1" applyAlignment="1">
      <alignment wrapText="1"/>
    </xf>
    <xf numFmtId="0" fontId="3" fillId="0" borderId="26" xfId="0" applyFont="1" applyBorder="1" applyAlignment="1">
      <alignment horizontal="left"/>
    </xf>
    <xf numFmtId="0" fontId="3" fillId="0" borderId="0" xfId="0" applyFont="1" applyAlignment="1">
      <alignment horizontal="left"/>
    </xf>
    <xf numFmtId="0" fontId="14" fillId="31" borderId="41" xfId="0" applyFont="1" applyFill="1" applyBorder="1" applyAlignment="1" applyProtection="1">
      <alignment horizontal="left"/>
      <protection locked="0"/>
    </xf>
    <xf numFmtId="0" fontId="14" fillId="31" borderId="42" xfId="0" applyFont="1" applyFill="1" applyBorder="1" applyAlignment="1" applyProtection="1">
      <alignment horizontal="left"/>
      <protection locked="0"/>
    </xf>
    <xf numFmtId="0" fontId="14" fillId="31" borderId="43" xfId="0" applyFont="1" applyFill="1" applyBorder="1" applyAlignment="1" applyProtection="1">
      <alignment horizontal="left"/>
      <protection locked="0"/>
    </xf>
    <xf numFmtId="0" fontId="3" fillId="0" borderId="0" xfId="0" applyFont="1" applyAlignment="1">
      <alignment horizontal="left" vertical="top" wrapText="1"/>
    </xf>
    <xf numFmtId="0" fontId="3" fillId="0" borderId="47" xfId="0" applyFont="1" applyBorder="1" applyAlignment="1">
      <alignment horizontal="center"/>
    </xf>
    <xf numFmtId="0" fontId="3" fillId="0" borderId="48" xfId="0" applyFont="1" applyBorder="1" applyAlignment="1">
      <alignment horizontal="center"/>
    </xf>
    <xf numFmtId="0" fontId="3" fillId="0" borderId="37" xfId="0" applyFont="1" applyBorder="1" applyAlignment="1">
      <alignment horizontal="left" wrapText="1"/>
    </xf>
    <xf numFmtId="0" fontId="6" fillId="0" borderId="17" xfId="0" applyFont="1" applyBorder="1" applyAlignment="1">
      <alignment horizontal="left"/>
    </xf>
    <xf numFmtId="0" fontId="14" fillId="0" borderId="0" xfId="0" applyFont="1" applyAlignment="1">
      <alignment horizontal="left" wrapText="1"/>
    </xf>
    <xf numFmtId="0" fontId="14" fillId="31" borderId="41" xfId="0" applyFont="1" applyFill="1" applyBorder="1" applyAlignment="1" applyProtection="1">
      <alignment horizontal="left" vertical="top"/>
      <protection locked="0"/>
    </xf>
    <xf numFmtId="0" fontId="14" fillId="31" borderId="42" xfId="0" applyFont="1" applyFill="1" applyBorder="1" applyAlignment="1" applyProtection="1">
      <alignment horizontal="left" vertical="top"/>
      <protection locked="0"/>
    </xf>
    <xf numFmtId="0" fontId="14" fillId="31" borderId="43" xfId="0" applyFont="1" applyFill="1" applyBorder="1" applyAlignment="1" applyProtection="1">
      <alignment horizontal="left" vertical="top"/>
      <protection locked="0"/>
    </xf>
    <xf numFmtId="0" fontId="6" fillId="0" borderId="34" xfId="0" applyFont="1" applyBorder="1" applyAlignment="1"/>
    <xf numFmtId="0" fontId="6" fillId="0" borderId="0" xfId="0" applyFont="1" applyAlignment="1"/>
    <xf numFmtId="0" fontId="6" fillId="16" borderId="0" xfId="0" applyFont="1" applyFill="1" applyAlignment="1"/>
    <xf numFmtId="0" fontId="3" fillId="16" borderId="0" xfId="0" applyFont="1" applyFill="1" applyAlignment="1"/>
  </cellXfs>
  <cellStyles count="292">
    <cellStyle name="%" xfId="11" xr:uid="{00000000-0005-0000-0000-000000000000}"/>
    <cellStyle name="20% - Accent1 2" xfId="12" xr:uid="{00000000-0005-0000-0000-000001000000}"/>
    <cellStyle name="20% - Accent1 2 2" xfId="13" xr:uid="{00000000-0005-0000-0000-000002000000}"/>
    <cellStyle name="20% - Accent1 2 2 2" xfId="14" xr:uid="{00000000-0005-0000-0000-000003000000}"/>
    <cellStyle name="20% - Accent1 2 2 3" xfId="15" xr:uid="{00000000-0005-0000-0000-000004000000}"/>
    <cellStyle name="20% - Accent2 2" xfId="16" xr:uid="{00000000-0005-0000-0000-000005000000}"/>
    <cellStyle name="20% - Accent2 2 2" xfId="17" xr:uid="{00000000-0005-0000-0000-000006000000}"/>
    <cellStyle name="20% - Accent2 2 2 2" xfId="18" xr:uid="{00000000-0005-0000-0000-000007000000}"/>
    <cellStyle name="20% - Accent2 2 2 3" xfId="19" xr:uid="{00000000-0005-0000-0000-000008000000}"/>
    <cellStyle name="20% - Accent3 2" xfId="20" xr:uid="{00000000-0005-0000-0000-000009000000}"/>
    <cellStyle name="20% - Accent3 2 2" xfId="21" xr:uid="{00000000-0005-0000-0000-00000A000000}"/>
    <cellStyle name="20% - Accent3 2 2 2" xfId="22" xr:uid="{00000000-0005-0000-0000-00000B000000}"/>
    <cellStyle name="20% - Accent3 2 2 3" xfId="23" xr:uid="{00000000-0005-0000-0000-00000C000000}"/>
    <cellStyle name="20% - Accent4 2" xfId="24" xr:uid="{00000000-0005-0000-0000-00000D000000}"/>
    <cellStyle name="20% - Accent4 2 2" xfId="25" xr:uid="{00000000-0005-0000-0000-00000E000000}"/>
    <cellStyle name="20% - Accent4 2 2 2" xfId="26" xr:uid="{00000000-0005-0000-0000-00000F000000}"/>
    <cellStyle name="20% - Accent4 2 2 3" xfId="27" xr:uid="{00000000-0005-0000-0000-000010000000}"/>
    <cellStyle name="20% - Accent5 2" xfId="28" xr:uid="{00000000-0005-0000-0000-000011000000}"/>
    <cellStyle name="20% - Accent5 2 2" xfId="29" xr:uid="{00000000-0005-0000-0000-000012000000}"/>
    <cellStyle name="20% - Accent5 2 2 2" xfId="30" xr:uid="{00000000-0005-0000-0000-000013000000}"/>
    <cellStyle name="20% - Accent5 2 2 3" xfId="31" xr:uid="{00000000-0005-0000-0000-000014000000}"/>
    <cellStyle name="20% - Accent6 2" xfId="32" xr:uid="{00000000-0005-0000-0000-000015000000}"/>
    <cellStyle name="20% - Accent6 2 2" xfId="33" xr:uid="{00000000-0005-0000-0000-000016000000}"/>
    <cellStyle name="20% - Accent6 2 2 2" xfId="34" xr:uid="{00000000-0005-0000-0000-000017000000}"/>
    <cellStyle name="20% - Accent6 2 2 3" xfId="35" xr:uid="{00000000-0005-0000-0000-000018000000}"/>
    <cellStyle name="40% - Accent1 2" xfId="5" xr:uid="{00000000-0005-0000-0000-000019000000}"/>
    <cellStyle name="40% - Accent1 2 2" xfId="37" xr:uid="{00000000-0005-0000-0000-00001A000000}"/>
    <cellStyle name="40% - Accent1 2 2 2" xfId="38" xr:uid="{00000000-0005-0000-0000-00001B000000}"/>
    <cellStyle name="40% - Accent1 2 2 3" xfId="39" xr:uid="{00000000-0005-0000-0000-00001C000000}"/>
    <cellStyle name="40% - Accent1 2 3" xfId="36" xr:uid="{00000000-0005-0000-0000-00001D000000}"/>
    <cellStyle name="40% - Accent2 2" xfId="40" xr:uid="{00000000-0005-0000-0000-00001E000000}"/>
    <cellStyle name="40% - Accent2 2 2" xfId="41" xr:uid="{00000000-0005-0000-0000-00001F000000}"/>
    <cellStyle name="40% - Accent2 2 2 2" xfId="42" xr:uid="{00000000-0005-0000-0000-000020000000}"/>
    <cellStyle name="40% - Accent2 2 2 3" xfId="43" xr:uid="{00000000-0005-0000-0000-000021000000}"/>
    <cellStyle name="40% - Accent3 2" xfId="44" xr:uid="{00000000-0005-0000-0000-000022000000}"/>
    <cellStyle name="40% - Accent3 2 2" xfId="45" xr:uid="{00000000-0005-0000-0000-000023000000}"/>
    <cellStyle name="40% - Accent3 2 2 2" xfId="46" xr:uid="{00000000-0005-0000-0000-000024000000}"/>
    <cellStyle name="40% - Accent3 2 2 3" xfId="47" xr:uid="{00000000-0005-0000-0000-000025000000}"/>
    <cellStyle name="40% - Accent4 2" xfId="48" xr:uid="{00000000-0005-0000-0000-000026000000}"/>
    <cellStyle name="40% - Accent4 2 2" xfId="49" xr:uid="{00000000-0005-0000-0000-000027000000}"/>
    <cellStyle name="40% - Accent4 2 2 2" xfId="50" xr:uid="{00000000-0005-0000-0000-000028000000}"/>
    <cellStyle name="40% - Accent4 2 2 3" xfId="51" xr:uid="{00000000-0005-0000-0000-000029000000}"/>
    <cellStyle name="40% - Accent5 2" xfId="52" xr:uid="{00000000-0005-0000-0000-00002A000000}"/>
    <cellStyle name="40% - Accent5 2 2" xfId="53" xr:uid="{00000000-0005-0000-0000-00002B000000}"/>
    <cellStyle name="40% - Accent5 2 2 2" xfId="54" xr:uid="{00000000-0005-0000-0000-00002C000000}"/>
    <cellStyle name="40% - Accent5 2 2 3" xfId="55" xr:uid="{00000000-0005-0000-0000-00002D000000}"/>
    <cellStyle name="40% - Accent6 2" xfId="56" xr:uid="{00000000-0005-0000-0000-00002E000000}"/>
    <cellStyle name="40% - Accent6 2 2" xfId="57" xr:uid="{00000000-0005-0000-0000-00002F000000}"/>
    <cellStyle name="40% - Accent6 2 2 2" xfId="58" xr:uid="{00000000-0005-0000-0000-000030000000}"/>
    <cellStyle name="40% - Accent6 2 2 3" xfId="59" xr:uid="{00000000-0005-0000-0000-000031000000}"/>
    <cellStyle name="5x indented GHG Textfiels" xfId="60" xr:uid="{00000000-0005-0000-0000-000032000000}"/>
    <cellStyle name="60% - Accent1 2" xfId="61" xr:uid="{00000000-0005-0000-0000-000033000000}"/>
    <cellStyle name="60% - Accent1 2 2" xfId="62" xr:uid="{00000000-0005-0000-0000-000034000000}"/>
    <cellStyle name="60% - Accent1 2 2 2" xfId="63" xr:uid="{00000000-0005-0000-0000-000035000000}"/>
    <cellStyle name="60% - Accent1 2 2 3" xfId="64" xr:uid="{00000000-0005-0000-0000-000036000000}"/>
    <cellStyle name="60% - Accent2 2" xfId="65" xr:uid="{00000000-0005-0000-0000-000037000000}"/>
    <cellStyle name="60% - Accent2 2 2" xfId="66" xr:uid="{00000000-0005-0000-0000-000038000000}"/>
    <cellStyle name="60% - Accent2 2 2 2" xfId="67" xr:uid="{00000000-0005-0000-0000-000039000000}"/>
    <cellStyle name="60% - Accent2 2 2 3" xfId="68" xr:uid="{00000000-0005-0000-0000-00003A000000}"/>
    <cellStyle name="60% - Accent3 2" xfId="69" xr:uid="{00000000-0005-0000-0000-00003B000000}"/>
    <cellStyle name="60% - Accent3 2 2" xfId="70" xr:uid="{00000000-0005-0000-0000-00003C000000}"/>
    <cellStyle name="60% - Accent3 2 2 2" xfId="71" xr:uid="{00000000-0005-0000-0000-00003D000000}"/>
    <cellStyle name="60% - Accent3 2 2 3" xfId="72" xr:uid="{00000000-0005-0000-0000-00003E000000}"/>
    <cellStyle name="60% - Accent4 2" xfId="73" xr:uid="{00000000-0005-0000-0000-00003F000000}"/>
    <cellStyle name="60% - Accent4 2 2" xfId="74" xr:uid="{00000000-0005-0000-0000-000040000000}"/>
    <cellStyle name="60% - Accent4 2 2 2" xfId="75" xr:uid="{00000000-0005-0000-0000-000041000000}"/>
    <cellStyle name="60% - Accent4 2 2 3" xfId="76" xr:uid="{00000000-0005-0000-0000-000042000000}"/>
    <cellStyle name="60% - Accent5 2" xfId="77" xr:uid="{00000000-0005-0000-0000-000043000000}"/>
    <cellStyle name="60% - Accent5 2 2" xfId="78" xr:uid="{00000000-0005-0000-0000-000044000000}"/>
    <cellStyle name="60% - Accent5 2 2 2" xfId="79" xr:uid="{00000000-0005-0000-0000-000045000000}"/>
    <cellStyle name="60% - Accent5 2 2 3" xfId="80" xr:uid="{00000000-0005-0000-0000-000046000000}"/>
    <cellStyle name="60% - Accent6 2" xfId="81" xr:uid="{00000000-0005-0000-0000-000047000000}"/>
    <cellStyle name="60% - Accent6 2 2" xfId="82" xr:uid="{00000000-0005-0000-0000-000048000000}"/>
    <cellStyle name="60% - Accent6 2 2 2" xfId="83" xr:uid="{00000000-0005-0000-0000-000049000000}"/>
    <cellStyle name="60% - Accent6 2 2 3" xfId="84" xr:uid="{00000000-0005-0000-0000-00004A000000}"/>
    <cellStyle name="Accent1 2" xfId="85" xr:uid="{00000000-0005-0000-0000-00004B000000}"/>
    <cellStyle name="Accent1 2 2" xfId="86" xr:uid="{00000000-0005-0000-0000-00004C000000}"/>
    <cellStyle name="Accent1 2 2 2" xfId="87" xr:uid="{00000000-0005-0000-0000-00004D000000}"/>
    <cellStyle name="Accent1 2 2 3" xfId="88" xr:uid="{00000000-0005-0000-0000-00004E000000}"/>
    <cellStyle name="Accent2 2" xfId="89" xr:uid="{00000000-0005-0000-0000-00004F000000}"/>
    <cellStyle name="Accent2 2 2" xfId="90" xr:uid="{00000000-0005-0000-0000-000050000000}"/>
    <cellStyle name="Accent2 2 2 2" xfId="91" xr:uid="{00000000-0005-0000-0000-000051000000}"/>
    <cellStyle name="Accent2 2 2 3" xfId="92" xr:uid="{00000000-0005-0000-0000-000052000000}"/>
    <cellStyle name="Accent3 2" xfId="93" xr:uid="{00000000-0005-0000-0000-000053000000}"/>
    <cellStyle name="Accent3 2 2" xfId="94" xr:uid="{00000000-0005-0000-0000-000054000000}"/>
    <cellStyle name="Accent3 2 2 2" xfId="95" xr:uid="{00000000-0005-0000-0000-000055000000}"/>
    <cellStyle name="Accent3 2 2 3" xfId="96" xr:uid="{00000000-0005-0000-0000-000056000000}"/>
    <cellStyle name="Accent4 2" xfId="97" xr:uid="{00000000-0005-0000-0000-000057000000}"/>
    <cellStyle name="Accent4 2 2" xfId="98" xr:uid="{00000000-0005-0000-0000-000058000000}"/>
    <cellStyle name="Accent4 2 2 2" xfId="99" xr:uid="{00000000-0005-0000-0000-000059000000}"/>
    <cellStyle name="Accent4 2 2 3" xfId="100" xr:uid="{00000000-0005-0000-0000-00005A000000}"/>
    <cellStyle name="Accent5 2" xfId="101" xr:uid="{00000000-0005-0000-0000-00005B000000}"/>
    <cellStyle name="Accent5 2 2" xfId="102" xr:uid="{00000000-0005-0000-0000-00005C000000}"/>
    <cellStyle name="Accent5 2 2 2" xfId="103" xr:uid="{00000000-0005-0000-0000-00005D000000}"/>
    <cellStyle name="Accent5 2 2 3" xfId="104" xr:uid="{00000000-0005-0000-0000-00005E000000}"/>
    <cellStyle name="Accent6 2" xfId="105" xr:uid="{00000000-0005-0000-0000-00005F000000}"/>
    <cellStyle name="Accent6 2 2" xfId="106" xr:uid="{00000000-0005-0000-0000-000060000000}"/>
    <cellStyle name="Accent6 2 2 2" xfId="107" xr:uid="{00000000-0005-0000-0000-000061000000}"/>
    <cellStyle name="Accent6 2 2 3" xfId="108" xr:uid="{00000000-0005-0000-0000-000062000000}"/>
    <cellStyle name="AggblueCels_1x" xfId="109" xr:uid="{00000000-0005-0000-0000-000063000000}"/>
    <cellStyle name="Bad 2" xfId="110" xr:uid="{00000000-0005-0000-0000-000064000000}"/>
    <cellStyle name="Bad 2 2" xfId="111" xr:uid="{00000000-0005-0000-0000-000065000000}"/>
    <cellStyle name="Bad 2 2 2" xfId="112" xr:uid="{00000000-0005-0000-0000-000066000000}"/>
    <cellStyle name="Bad 2 2 3" xfId="113" xr:uid="{00000000-0005-0000-0000-000067000000}"/>
    <cellStyle name="Bold GHG Numbers (0.00)" xfId="114" xr:uid="{00000000-0005-0000-0000-000068000000}"/>
    <cellStyle name="Calculation 2" xfId="115" xr:uid="{00000000-0005-0000-0000-000069000000}"/>
    <cellStyle name="Calculation 2 2" xfId="116" xr:uid="{00000000-0005-0000-0000-00006A000000}"/>
    <cellStyle name="Calculation 2 2 2" xfId="117" xr:uid="{00000000-0005-0000-0000-00006B000000}"/>
    <cellStyle name="Calculation 2 2 2 2" xfId="118" xr:uid="{00000000-0005-0000-0000-00006C000000}"/>
    <cellStyle name="Calculation 2 2 2 3" xfId="119" xr:uid="{00000000-0005-0000-0000-00006D000000}"/>
    <cellStyle name="Calculation 2 3" xfId="120" xr:uid="{00000000-0005-0000-0000-00006E000000}"/>
    <cellStyle name="Calculation 2 3 2" xfId="121" xr:uid="{00000000-0005-0000-0000-00006F000000}"/>
    <cellStyle name="Calculation 2 3 2 2" xfId="122" xr:uid="{00000000-0005-0000-0000-000070000000}"/>
    <cellStyle name="Calculation 2 3 2 3" xfId="123" xr:uid="{00000000-0005-0000-0000-000071000000}"/>
    <cellStyle name="Calculation 2 4" xfId="124" xr:uid="{00000000-0005-0000-0000-000072000000}"/>
    <cellStyle name="Calculation 2 4 2" xfId="125" xr:uid="{00000000-0005-0000-0000-000073000000}"/>
    <cellStyle name="Calculation 2 4 3" xfId="126" xr:uid="{00000000-0005-0000-0000-000074000000}"/>
    <cellStyle name="Check Cell 2" xfId="127" xr:uid="{00000000-0005-0000-0000-000075000000}"/>
    <cellStyle name="Check Cell 2 2" xfId="128" xr:uid="{00000000-0005-0000-0000-000076000000}"/>
    <cellStyle name="Check Cell 2 2 2" xfId="129" xr:uid="{00000000-0005-0000-0000-000077000000}"/>
    <cellStyle name="Check Cell 2 2 3" xfId="130" xr:uid="{00000000-0005-0000-0000-000078000000}"/>
    <cellStyle name="Comma 2" xfId="132" xr:uid="{00000000-0005-0000-0000-000079000000}"/>
    <cellStyle name="Comma 2 2" xfId="133" xr:uid="{00000000-0005-0000-0000-00007A000000}"/>
    <cellStyle name="Comma 2 3" xfId="134" xr:uid="{00000000-0005-0000-0000-00007B000000}"/>
    <cellStyle name="Comma 2 4" xfId="135" xr:uid="{00000000-0005-0000-0000-00007C000000}"/>
    <cellStyle name="Comma 3" xfId="136" xr:uid="{00000000-0005-0000-0000-00007D000000}"/>
    <cellStyle name="Comma 4" xfId="131" xr:uid="{00000000-0005-0000-0000-00007E000000}"/>
    <cellStyle name="Cover" xfId="137" xr:uid="{00000000-0005-0000-0000-00007F000000}"/>
    <cellStyle name="Currency 2" xfId="1" xr:uid="{00000000-0005-0000-0000-000080000000}"/>
    <cellStyle name="Currency 3" xfId="6" xr:uid="{00000000-0005-0000-0000-000081000000}"/>
    <cellStyle name="Dezimal [0]_Tfz-Anzahl" xfId="138" xr:uid="{00000000-0005-0000-0000-000082000000}"/>
    <cellStyle name="Dezimal_Tfz-Anzahl" xfId="139" xr:uid="{00000000-0005-0000-0000-000083000000}"/>
    <cellStyle name="Euro" xfId="140" xr:uid="{00000000-0005-0000-0000-000084000000}"/>
    <cellStyle name="Euro 2" xfId="141" xr:uid="{00000000-0005-0000-0000-000085000000}"/>
    <cellStyle name="Explanatory Text 2" xfId="142" xr:uid="{00000000-0005-0000-0000-000086000000}"/>
    <cellStyle name="Good 2" xfId="143" xr:uid="{00000000-0005-0000-0000-000087000000}"/>
    <cellStyle name="Good 2 2" xfId="144" xr:uid="{00000000-0005-0000-0000-000088000000}"/>
    <cellStyle name="Good 2 2 2" xfId="145" xr:uid="{00000000-0005-0000-0000-000089000000}"/>
    <cellStyle name="Good 2 2 3" xfId="146" xr:uid="{00000000-0005-0000-0000-00008A000000}"/>
    <cellStyle name="Heading" xfId="147" xr:uid="{00000000-0005-0000-0000-00008B000000}"/>
    <cellStyle name="Heading 1 2" xfId="148" xr:uid="{00000000-0005-0000-0000-00008C000000}"/>
    <cellStyle name="Heading 2 2" xfId="149" xr:uid="{00000000-0005-0000-0000-00008D000000}"/>
    <cellStyle name="Heading 3 2" xfId="150" xr:uid="{00000000-0005-0000-0000-00008E000000}"/>
    <cellStyle name="Heading 4 2" xfId="151" xr:uid="{00000000-0005-0000-0000-00008F000000}"/>
    <cellStyle name="Hyperlink 2" xfId="2" xr:uid="{00000000-0005-0000-0000-000091000000}"/>
    <cellStyle name="Hyperlink 2 2" xfId="153" xr:uid="{00000000-0005-0000-0000-000092000000}"/>
    <cellStyle name="Hyperlink 3" xfId="7" xr:uid="{00000000-0005-0000-0000-000093000000}"/>
    <cellStyle name="Hyperlink 3 2" xfId="154" xr:uid="{00000000-0005-0000-0000-000094000000}"/>
    <cellStyle name="Hyperlink 4" xfId="155" xr:uid="{00000000-0005-0000-0000-000095000000}"/>
    <cellStyle name="Hyperlink 5" xfId="156" xr:uid="{00000000-0005-0000-0000-000096000000}"/>
    <cellStyle name="Hyperlink 6" xfId="152" xr:uid="{00000000-0005-0000-0000-000097000000}"/>
    <cellStyle name="Input 2" xfId="157" xr:uid="{00000000-0005-0000-0000-000098000000}"/>
    <cellStyle name="Input 2 2" xfId="158" xr:uid="{00000000-0005-0000-0000-000099000000}"/>
    <cellStyle name="Input 2 2 2" xfId="159" xr:uid="{00000000-0005-0000-0000-00009A000000}"/>
    <cellStyle name="Input 2 2 2 2" xfId="160" xr:uid="{00000000-0005-0000-0000-00009B000000}"/>
    <cellStyle name="Input 2 2 2 3" xfId="161" xr:uid="{00000000-0005-0000-0000-00009C000000}"/>
    <cellStyle name="Input 2 3" xfId="162" xr:uid="{00000000-0005-0000-0000-00009D000000}"/>
    <cellStyle name="Input 2 3 2" xfId="163" xr:uid="{00000000-0005-0000-0000-00009E000000}"/>
    <cellStyle name="Input 2 3 2 2" xfId="164" xr:uid="{00000000-0005-0000-0000-00009F000000}"/>
    <cellStyle name="Input 2 3 2 3" xfId="165" xr:uid="{00000000-0005-0000-0000-0000A0000000}"/>
    <cellStyle name="Input 2 4" xfId="166" xr:uid="{00000000-0005-0000-0000-0000A1000000}"/>
    <cellStyle name="Input 2 4 2" xfId="167" xr:uid="{00000000-0005-0000-0000-0000A2000000}"/>
    <cellStyle name="Input 2 4 3" xfId="168" xr:uid="{00000000-0005-0000-0000-0000A3000000}"/>
    <cellStyle name="InputCells12_BBorder_CRFReport-template" xfId="169" xr:uid="{00000000-0005-0000-0000-0000A4000000}"/>
    <cellStyle name="Linked Cell 2" xfId="170" xr:uid="{00000000-0005-0000-0000-0000A5000000}"/>
    <cellStyle name="Menu" xfId="171" xr:uid="{00000000-0005-0000-0000-0000A6000000}"/>
    <cellStyle name="Milliers [0]_03tabmat" xfId="172" xr:uid="{00000000-0005-0000-0000-0000A7000000}"/>
    <cellStyle name="Milliers_03tabmat" xfId="173" xr:uid="{00000000-0005-0000-0000-0000A8000000}"/>
    <cellStyle name="Monétaire [0]_03tabmat" xfId="174" xr:uid="{00000000-0005-0000-0000-0000A9000000}"/>
    <cellStyle name="Monétaire_03tabmat" xfId="175" xr:uid="{00000000-0005-0000-0000-0000AA000000}"/>
    <cellStyle name="Neutral 2" xfId="176" xr:uid="{00000000-0005-0000-0000-0000AB000000}"/>
    <cellStyle name="Neutral 2 2" xfId="177" xr:uid="{00000000-0005-0000-0000-0000AC000000}"/>
    <cellStyle name="Neutral 2 2 2" xfId="178" xr:uid="{00000000-0005-0000-0000-0000AD000000}"/>
    <cellStyle name="Neutral 2 2 3" xfId="179" xr:uid="{00000000-0005-0000-0000-0000AE000000}"/>
    <cellStyle name="Normal" xfId="0" builtinId="0"/>
    <cellStyle name="Normal 10" xfId="180" xr:uid="{00000000-0005-0000-0000-0000B0000000}"/>
    <cellStyle name="Normal 10 2" xfId="181" xr:uid="{00000000-0005-0000-0000-0000B1000000}"/>
    <cellStyle name="Normal 10 2 2" xfId="182" xr:uid="{00000000-0005-0000-0000-0000B2000000}"/>
    <cellStyle name="Normal 10 3" xfId="183" xr:uid="{00000000-0005-0000-0000-0000B3000000}"/>
    <cellStyle name="Normal 10 3 2" xfId="184" xr:uid="{00000000-0005-0000-0000-0000B4000000}"/>
    <cellStyle name="Normal 10 4" xfId="185" xr:uid="{00000000-0005-0000-0000-0000B5000000}"/>
    <cellStyle name="Normal 11" xfId="186" xr:uid="{00000000-0005-0000-0000-0000B6000000}"/>
    <cellStyle name="Normal 11 2" xfId="187" xr:uid="{00000000-0005-0000-0000-0000B7000000}"/>
    <cellStyle name="Normal 12" xfId="188" xr:uid="{00000000-0005-0000-0000-0000B8000000}"/>
    <cellStyle name="Normal 13" xfId="189" xr:uid="{00000000-0005-0000-0000-0000B9000000}"/>
    <cellStyle name="Normal 13 2" xfId="190" xr:uid="{00000000-0005-0000-0000-0000BA000000}"/>
    <cellStyle name="Normal 13 3" xfId="191" xr:uid="{00000000-0005-0000-0000-0000BB000000}"/>
    <cellStyle name="Normal 14" xfId="192" xr:uid="{00000000-0005-0000-0000-0000BC000000}"/>
    <cellStyle name="Normal 14 2 2 2" xfId="193" xr:uid="{00000000-0005-0000-0000-0000BD000000}"/>
    <cellStyle name="Normal 15" xfId="194" xr:uid="{00000000-0005-0000-0000-0000BE000000}"/>
    <cellStyle name="Normal 15 2 2 2" xfId="195" xr:uid="{00000000-0005-0000-0000-0000BF000000}"/>
    <cellStyle name="Normal 16" xfId="196" xr:uid="{00000000-0005-0000-0000-0000C0000000}"/>
    <cellStyle name="Normal 17" xfId="197" xr:uid="{00000000-0005-0000-0000-0000C1000000}"/>
    <cellStyle name="Normal 18" xfId="198" xr:uid="{00000000-0005-0000-0000-0000C2000000}"/>
    <cellStyle name="Normal 19" xfId="10" xr:uid="{00000000-0005-0000-0000-0000C3000000}"/>
    <cellStyle name="Normal 2" xfId="3" xr:uid="{00000000-0005-0000-0000-0000C4000000}"/>
    <cellStyle name="Normal 2 2" xfId="9" xr:uid="{00000000-0005-0000-0000-0000C5000000}"/>
    <cellStyle name="Normal 2 3" xfId="199" xr:uid="{00000000-0005-0000-0000-0000C6000000}"/>
    <cellStyle name="Normal 209 2" xfId="200" xr:uid="{00000000-0005-0000-0000-0000C7000000}"/>
    <cellStyle name="Normal 21" xfId="201" xr:uid="{00000000-0005-0000-0000-0000C8000000}"/>
    <cellStyle name="Normal 22" xfId="202" xr:uid="{00000000-0005-0000-0000-0000C9000000}"/>
    <cellStyle name="Normal 3" xfId="8" xr:uid="{00000000-0005-0000-0000-0000CA000000}"/>
    <cellStyle name="Normal 3 2" xfId="204" xr:uid="{00000000-0005-0000-0000-0000CB000000}"/>
    <cellStyle name="Normal 3 3" xfId="205" xr:uid="{00000000-0005-0000-0000-0000CC000000}"/>
    <cellStyle name="Normal 3 4" xfId="206" xr:uid="{00000000-0005-0000-0000-0000CD000000}"/>
    <cellStyle name="Normal 3 5" xfId="203" xr:uid="{00000000-0005-0000-0000-0000CE000000}"/>
    <cellStyle name="Normal 4" xfId="207" xr:uid="{00000000-0005-0000-0000-0000CF000000}"/>
    <cellStyle name="Normal 4 2" xfId="208" xr:uid="{00000000-0005-0000-0000-0000D0000000}"/>
    <cellStyle name="Normal 4 2 2" xfId="209" xr:uid="{00000000-0005-0000-0000-0000D1000000}"/>
    <cellStyle name="Normal 4 3" xfId="210" xr:uid="{00000000-0005-0000-0000-0000D2000000}"/>
    <cellStyle name="Normal 4 3 2" xfId="211" xr:uid="{00000000-0005-0000-0000-0000D3000000}"/>
    <cellStyle name="Normal 4 4" xfId="212" xr:uid="{00000000-0005-0000-0000-0000D4000000}"/>
    <cellStyle name="Normal 4 5" xfId="213" xr:uid="{00000000-0005-0000-0000-0000D5000000}"/>
    <cellStyle name="Normal 5" xfId="214" xr:uid="{00000000-0005-0000-0000-0000D6000000}"/>
    <cellStyle name="Normal 6" xfId="215" xr:uid="{00000000-0005-0000-0000-0000D7000000}"/>
    <cellStyle name="Normal 7" xfId="216" xr:uid="{00000000-0005-0000-0000-0000D8000000}"/>
    <cellStyle name="Normal 8" xfId="217" xr:uid="{00000000-0005-0000-0000-0000D9000000}"/>
    <cellStyle name="Normal 9" xfId="218" xr:uid="{00000000-0005-0000-0000-0000DA000000}"/>
    <cellStyle name="Normal GHG-Shade" xfId="219" xr:uid="{00000000-0005-0000-0000-0000DB000000}"/>
    <cellStyle name="Note 2" xfId="220" xr:uid="{00000000-0005-0000-0000-0000DC000000}"/>
    <cellStyle name="Note 2 2" xfId="221" xr:uid="{00000000-0005-0000-0000-0000DD000000}"/>
    <cellStyle name="Note 2 2 2" xfId="222" xr:uid="{00000000-0005-0000-0000-0000DE000000}"/>
    <cellStyle name="Note 2 2 2 2" xfId="223" xr:uid="{00000000-0005-0000-0000-0000DF000000}"/>
    <cellStyle name="Note 2 2 2 3" xfId="224" xr:uid="{00000000-0005-0000-0000-0000E0000000}"/>
    <cellStyle name="Note 2 3" xfId="225" xr:uid="{00000000-0005-0000-0000-0000E1000000}"/>
    <cellStyle name="Note 2 3 2" xfId="226" xr:uid="{00000000-0005-0000-0000-0000E2000000}"/>
    <cellStyle name="Note 2 3 3" xfId="227" xr:uid="{00000000-0005-0000-0000-0000E3000000}"/>
    <cellStyle name="Output 2" xfId="228" xr:uid="{00000000-0005-0000-0000-0000E4000000}"/>
    <cellStyle name="Output 2 2" xfId="229" xr:uid="{00000000-0005-0000-0000-0000E5000000}"/>
    <cellStyle name="Output 2 2 2" xfId="230" xr:uid="{00000000-0005-0000-0000-0000E6000000}"/>
    <cellStyle name="Output 2 2 2 2" xfId="231" xr:uid="{00000000-0005-0000-0000-0000E7000000}"/>
    <cellStyle name="Output 2 2 2 3" xfId="232" xr:uid="{00000000-0005-0000-0000-0000E8000000}"/>
    <cellStyle name="Output 2 3" xfId="233" xr:uid="{00000000-0005-0000-0000-0000E9000000}"/>
    <cellStyle name="Output 2 3 2" xfId="234" xr:uid="{00000000-0005-0000-0000-0000EA000000}"/>
    <cellStyle name="Output 2 3 3" xfId="235" xr:uid="{00000000-0005-0000-0000-0000EB000000}"/>
    <cellStyle name="Per cent" xfId="4" builtinId="5"/>
    <cellStyle name="Percent 10" xfId="236" xr:uid="{00000000-0005-0000-0000-0000ED000000}"/>
    <cellStyle name="Percent 10 2" xfId="237" xr:uid="{00000000-0005-0000-0000-0000EE000000}"/>
    <cellStyle name="Percent 10 3" xfId="238" xr:uid="{00000000-0005-0000-0000-0000EF000000}"/>
    <cellStyle name="Percent 2" xfId="239" xr:uid="{00000000-0005-0000-0000-0000F0000000}"/>
    <cellStyle name="Percent 2 2" xfId="240" xr:uid="{00000000-0005-0000-0000-0000F1000000}"/>
    <cellStyle name="Percent 2 3" xfId="241" xr:uid="{00000000-0005-0000-0000-0000F2000000}"/>
    <cellStyle name="Percent 3" xfId="242" xr:uid="{00000000-0005-0000-0000-0000F3000000}"/>
    <cellStyle name="Percent 4" xfId="243" xr:uid="{00000000-0005-0000-0000-0000F4000000}"/>
    <cellStyle name="Percent 5" xfId="244" xr:uid="{00000000-0005-0000-0000-0000F5000000}"/>
    <cellStyle name="Percent 5 2" xfId="245" xr:uid="{00000000-0005-0000-0000-0000F6000000}"/>
    <cellStyle name="Percent 6" xfId="246" xr:uid="{00000000-0005-0000-0000-0000F7000000}"/>
    <cellStyle name="Percent 7" xfId="247" xr:uid="{00000000-0005-0000-0000-0000F8000000}"/>
    <cellStyle name="Percent 8" xfId="248" xr:uid="{00000000-0005-0000-0000-0000F9000000}"/>
    <cellStyle name="Percent 9" xfId="249" xr:uid="{00000000-0005-0000-0000-0000FA000000}"/>
    <cellStyle name="Publication_style" xfId="250" xr:uid="{00000000-0005-0000-0000-0000FB000000}"/>
    <cellStyle name="Refdb standard" xfId="251" xr:uid="{00000000-0005-0000-0000-0000FC000000}"/>
    <cellStyle name="Refdb standard 2" xfId="252" xr:uid="{00000000-0005-0000-0000-0000FD000000}"/>
    <cellStyle name="Shade" xfId="253" xr:uid="{00000000-0005-0000-0000-0000FE000000}"/>
    <cellStyle name="Shade 2" xfId="254" xr:uid="{00000000-0005-0000-0000-0000FF000000}"/>
    <cellStyle name="Shade 3" xfId="255" xr:uid="{00000000-0005-0000-0000-000000010000}"/>
    <cellStyle name="Source" xfId="256" xr:uid="{00000000-0005-0000-0000-000001010000}"/>
    <cellStyle name="Source Hed" xfId="257" xr:uid="{00000000-0005-0000-0000-000002010000}"/>
    <cellStyle name="Source Text" xfId="258" xr:uid="{00000000-0005-0000-0000-000003010000}"/>
    <cellStyle name="Standard_E00seit45" xfId="259" xr:uid="{00000000-0005-0000-0000-000004010000}"/>
    <cellStyle name="Style 21" xfId="260" xr:uid="{00000000-0005-0000-0000-000005010000}"/>
    <cellStyle name="Style 21 2" xfId="261" xr:uid="{00000000-0005-0000-0000-000006010000}"/>
    <cellStyle name="Style 22" xfId="262" xr:uid="{00000000-0005-0000-0000-000007010000}"/>
    <cellStyle name="Style 22 2" xfId="263" xr:uid="{00000000-0005-0000-0000-000008010000}"/>
    <cellStyle name="Style 23" xfId="264" xr:uid="{00000000-0005-0000-0000-000009010000}"/>
    <cellStyle name="Style 23 2" xfId="265" xr:uid="{00000000-0005-0000-0000-00000A010000}"/>
    <cellStyle name="Style 24" xfId="266" xr:uid="{00000000-0005-0000-0000-00000B010000}"/>
    <cellStyle name="Style 24 2" xfId="267" xr:uid="{00000000-0005-0000-0000-00000C010000}"/>
    <cellStyle name="Style 29" xfId="268" xr:uid="{00000000-0005-0000-0000-00000D010000}"/>
    <cellStyle name="Style 29 2" xfId="269" xr:uid="{00000000-0005-0000-0000-00000E010000}"/>
    <cellStyle name="Style 30" xfId="270" xr:uid="{00000000-0005-0000-0000-00000F010000}"/>
    <cellStyle name="Style 30 2" xfId="271" xr:uid="{00000000-0005-0000-0000-000010010000}"/>
    <cellStyle name="Style 31" xfId="272" xr:uid="{00000000-0005-0000-0000-000011010000}"/>
    <cellStyle name="Style 31 2" xfId="273" xr:uid="{00000000-0005-0000-0000-000012010000}"/>
    <cellStyle name="Style 32" xfId="274" xr:uid="{00000000-0005-0000-0000-000013010000}"/>
    <cellStyle name="Style 32 2" xfId="275" xr:uid="{00000000-0005-0000-0000-000014010000}"/>
    <cellStyle name="Title 2" xfId="276" xr:uid="{00000000-0005-0000-0000-000015010000}"/>
    <cellStyle name="Title-1" xfId="277" xr:uid="{00000000-0005-0000-0000-000016010000}"/>
    <cellStyle name="Title-2" xfId="278" xr:uid="{00000000-0005-0000-0000-000017010000}"/>
    <cellStyle name="Titre ligne" xfId="279" xr:uid="{00000000-0005-0000-0000-000018010000}"/>
    <cellStyle name="Total 2" xfId="280" xr:uid="{00000000-0005-0000-0000-000019010000}"/>
    <cellStyle name="Total 2 2" xfId="281" xr:uid="{00000000-0005-0000-0000-00001A010000}"/>
    <cellStyle name="Total intermediaire" xfId="282" xr:uid="{00000000-0005-0000-0000-00001B010000}"/>
    <cellStyle name="Tusenskille [0]_rob4-mon.xls Diagram 1" xfId="283" xr:uid="{00000000-0005-0000-0000-00001C010000}"/>
    <cellStyle name="Tusenskille_rob4-mon.xls Diagram 1" xfId="284" xr:uid="{00000000-0005-0000-0000-00001D010000}"/>
    <cellStyle name="Valuta [0]_rob4-mon.xls Diagram 1" xfId="285" xr:uid="{00000000-0005-0000-0000-00001E010000}"/>
    <cellStyle name="Valuta_rob4-mon.xls Diagram 1" xfId="286" xr:uid="{00000000-0005-0000-0000-00001F010000}"/>
    <cellStyle name="Währung [0]_Excel2" xfId="287" xr:uid="{00000000-0005-0000-0000-000020010000}"/>
    <cellStyle name="Währung_Excel2" xfId="288" xr:uid="{00000000-0005-0000-0000-000021010000}"/>
    <cellStyle name="Warning Text 2" xfId="289" xr:uid="{00000000-0005-0000-0000-000022010000}"/>
    <cellStyle name="Year" xfId="290" xr:uid="{00000000-0005-0000-0000-000023010000}"/>
    <cellStyle name="Обычный_2++_CRFReport-template" xfId="291" xr:uid="{00000000-0005-0000-0000-000024010000}"/>
  </cellStyles>
  <dxfs count="0"/>
  <tableStyles count="0" defaultTableStyle="TableStyleMedium2" defaultPivotStyle="PivotStyleLight16"/>
  <colors>
    <mruColors>
      <color rgb="FF0557A6"/>
      <color rgb="FF0072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sheetPr>
  <dimension ref="A1:R281"/>
  <sheetViews>
    <sheetView tabSelected="1" zoomScaleNormal="100" workbookViewId="0">
      <selection activeCell="F7" sqref="F7"/>
    </sheetView>
  </sheetViews>
  <sheetFormatPr defaultColWidth="0" defaultRowHeight="13.15" zeroHeight="1"/>
  <cols>
    <col min="1" max="1" width="3.85546875" style="1" customWidth="1"/>
    <col min="2" max="7" width="11.42578125" customWidth="1"/>
    <col min="8" max="8" width="12.5703125" customWidth="1"/>
    <col min="9" max="9" width="16.42578125" customWidth="1"/>
    <col min="10" max="10" width="20.140625" bestFit="1" customWidth="1"/>
    <col min="11" max="14" width="11.42578125" customWidth="1"/>
    <col min="15" max="16" width="9.140625" customWidth="1"/>
    <col min="17" max="17" width="5.140625" style="68" customWidth="1"/>
    <col min="18" max="18" width="13.5703125" hidden="1" customWidth="1"/>
    <col min="19" max="16384" width="9.140625" hidden="1"/>
  </cols>
  <sheetData>
    <row r="1" spans="1:17">
      <c r="B1" s="1"/>
      <c r="C1" s="1"/>
      <c r="D1" s="1"/>
      <c r="E1" s="1"/>
      <c r="F1" s="1"/>
      <c r="G1" s="1"/>
      <c r="H1" s="1"/>
      <c r="I1" s="1"/>
      <c r="J1" s="1"/>
      <c r="K1" s="1"/>
      <c r="L1" s="1"/>
      <c r="M1" s="1"/>
      <c r="N1" s="1"/>
      <c r="O1" s="1"/>
      <c r="P1" s="1"/>
    </row>
    <row r="2" spans="1:17" ht="12.75" customHeight="1">
      <c r="B2" s="121" t="s">
        <v>0</v>
      </c>
      <c r="C2" s="121"/>
      <c r="D2" s="121"/>
      <c r="E2" s="121"/>
      <c r="F2" s="121"/>
      <c r="G2" s="121"/>
      <c r="H2" s="121"/>
      <c r="I2" s="121"/>
      <c r="J2" s="121"/>
      <c r="K2" s="121"/>
      <c r="L2" s="121"/>
      <c r="M2" s="70"/>
      <c r="N2" s="70"/>
      <c r="O2" s="70"/>
      <c r="P2" s="1"/>
    </row>
    <row r="3" spans="1:17" ht="17.25" customHeight="1">
      <c r="B3" s="121"/>
      <c r="C3" s="121"/>
      <c r="D3" s="121"/>
      <c r="E3" s="121"/>
      <c r="F3" s="121"/>
      <c r="G3" s="121"/>
      <c r="H3" s="121"/>
      <c r="I3" s="121"/>
      <c r="J3" s="121"/>
      <c r="K3" s="121"/>
      <c r="L3" s="121"/>
      <c r="M3" s="70"/>
      <c r="N3" s="70"/>
      <c r="O3" s="70"/>
      <c r="P3" s="1"/>
    </row>
    <row r="4" spans="1:17">
      <c r="B4" s="1"/>
      <c r="C4" s="1"/>
      <c r="D4" s="1"/>
      <c r="E4" s="1"/>
      <c r="F4" s="1"/>
      <c r="G4" s="1"/>
      <c r="H4" s="1"/>
      <c r="I4" s="1"/>
      <c r="J4" s="1"/>
      <c r="K4" s="1"/>
      <c r="L4" s="1"/>
      <c r="M4" s="1"/>
      <c r="N4" s="1"/>
      <c r="O4" s="1"/>
      <c r="P4" s="1"/>
    </row>
    <row r="5" spans="1:17" s="4" customFormat="1" ht="43.5" customHeight="1">
      <c r="A5" s="3"/>
      <c r="B5" s="122" t="s">
        <v>1</v>
      </c>
      <c r="C5" s="122"/>
      <c r="D5" s="122"/>
      <c r="E5" s="122"/>
      <c r="F5" s="122"/>
      <c r="G5" s="122"/>
      <c r="H5" s="122"/>
      <c r="I5" s="122"/>
      <c r="J5" s="122"/>
      <c r="K5" s="122"/>
      <c r="L5" s="122"/>
      <c r="M5" s="122"/>
      <c r="N5" s="122"/>
      <c r="O5" s="122"/>
      <c r="P5" s="122"/>
      <c r="Q5" s="68"/>
    </row>
    <row r="6" spans="1:17" s="4" customFormat="1" ht="16.5" customHeight="1">
      <c r="A6" s="3"/>
      <c r="B6" s="122" t="s">
        <v>2</v>
      </c>
      <c r="C6" s="122"/>
      <c r="D6" s="122"/>
      <c r="E6" s="122"/>
      <c r="F6" s="122"/>
      <c r="G6" s="122"/>
      <c r="H6" s="122"/>
      <c r="I6" s="122"/>
      <c r="J6" s="122"/>
      <c r="K6" s="122"/>
      <c r="L6" s="122"/>
      <c r="M6" s="122"/>
      <c r="N6" s="122"/>
      <c r="O6" s="122"/>
      <c r="P6" s="122"/>
      <c r="Q6" s="68"/>
    </row>
    <row r="7" spans="1:17" s="4" customFormat="1" ht="15" customHeight="1">
      <c r="A7" s="3"/>
      <c r="B7" s="76"/>
      <c r="C7" s="76"/>
      <c r="D7" s="76"/>
      <c r="E7" s="76"/>
      <c r="F7" s="76"/>
      <c r="G7" s="76"/>
      <c r="H7" s="76"/>
      <c r="I7" s="76"/>
      <c r="J7" s="76"/>
      <c r="K7" s="76"/>
      <c r="L7" s="76"/>
      <c r="M7" s="76"/>
      <c r="N7" s="76"/>
      <c r="O7" s="76"/>
      <c r="P7" s="76"/>
      <c r="Q7" s="68"/>
    </row>
    <row r="8" spans="1:17" s="4" customFormat="1" ht="13.9" thickBot="1">
      <c r="A8" s="3"/>
      <c r="B8" s="71"/>
      <c r="C8" s="71"/>
      <c r="D8" s="71"/>
      <c r="E8" s="71"/>
      <c r="F8" s="71"/>
      <c r="G8" s="71"/>
      <c r="H8" s="71"/>
      <c r="I8" s="71"/>
      <c r="J8" s="71"/>
      <c r="K8" s="71"/>
      <c r="L8" s="71"/>
      <c r="M8" s="71"/>
      <c r="N8" s="71"/>
      <c r="O8" s="71"/>
      <c r="P8" s="3"/>
      <c r="Q8" s="68"/>
    </row>
    <row r="9" spans="1:17" s="4" customFormat="1" ht="13.9" thickTop="1">
      <c r="A9" s="3"/>
      <c r="B9" s="41" t="s">
        <v>3</v>
      </c>
      <c r="C9" s="42"/>
      <c r="D9" s="43"/>
      <c r="E9" s="43"/>
      <c r="F9" s="43"/>
      <c r="G9" s="43"/>
      <c r="H9" s="43"/>
      <c r="I9" s="43"/>
      <c r="J9" s="43"/>
      <c r="K9" s="43"/>
      <c r="L9" s="43"/>
      <c r="M9" s="43"/>
      <c r="N9" s="43"/>
      <c r="O9" s="43"/>
      <c r="P9" s="44"/>
      <c r="Q9" s="68"/>
    </row>
    <row r="10" spans="1:17" s="4" customFormat="1">
      <c r="A10" s="3"/>
      <c r="B10" s="45"/>
      <c r="P10" s="46"/>
      <c r="Q10" s="68"/>
    </row>
    <row r="11" spans="1:17" s="4" customFormat="1" ht="26.25" customHeight="1">
      <c r="A11" s="3"/>
      <c r="B11" s="123" t="s">
        <v>4</v>
      </c>
      <c r="C11" s="124"/>
      <c r="D11" s="104"/>
      <c r="E11" s="105"/>
      <c r="F11" s="105"/>
      <c r="G11" s="105"/>
      <c r="H11" s="105"/>
      <c r="I11" s="105"/>
      <c r="J11" s="105"/>
      <c r="K11" s="105"/>
      <c r="L11" s="105"/>
      <c r="M11" s="105"/>
      <c r="N11" s="105"/>
      <c r="O11" s="106"/>
      <c r="P11" s="47"/>
      <c r="Q11" s="68"/>
    </row>
    <row r="12" spans="1:17" s="4" customFormat="1">
      <c r="A12" s="3"/>
      <c r="B12" s="139" t="s">
        <v>5</v>
      </c>
      <c r="C12" s="140"/>
      <c r="D12" s="104"/>
      <c r="E12" s="105"/>
      <c r="F12" s="105"/>
      <c r="G12" s="105"/>
      <c r="H12" s="105"/>
      <c r="I12" s="105"/>
      <c r="J12" s="105"/>
      <c r="K12" s="105"/>
      <c r="L12" s="105"/>
      <c r="M12" s="105"/>
      <c r="N12" s="105"/>
      <c r="O12" s="106"/>
      <c r="P12" s="52"/>
      <c r="Q12" s="68"/>
    </row>
    <row r="13" spans="1:17" s="4" customFormat="1">
      <c r="A13" s="3"/>
      <c r="B13" s="48" t="s">
        <v>6</v>
      </c>
      <c r="C13" s="5"/>
      <c r="D13" s="4" t="s">
        <v>7</v>
      </c>
      <c r="P13" s="46"/>
      <c r="Q13" s="68"/>
    </row>
    <row r="14" spans="1:17" s="4" customFormat="1" ht="13.9" thickBot="1">
      <c r="A14" s="3"/>
      <c r="B14" s="49"/>
      <c r="C14" s="50"/>
      <c r="D14" s="133"/>
      <c r="E14" s="133"/>
      <c r="F14" s="133"/>
      <c r="G14" s="133"/>
      <c r="H14" s="133"/>
      <c r="I14" s="133"/>
      <c r="J14" s="133"/>
      <c r="K14" s="133"/>
      <c r="L14" s="133"/>
      <c r="M14" s="133"/>
      <c r="N14" s="133"/>
      <c r="O14" s="133"/>
      <c r="P14" s="51"/>
      <c r="Q14" s="68"/>
    </row>
    <row r="15" spans="1:17" s="4" customFormat="1" ht="13.9" thickTop="1">
      <c r="A15" s="3"/>
      <c r="B15" s="72"/>
      <c r="C15" s="72"/>
      <c r="D15" s="73"/>
      <c r="E15" s="73"/>
      <c r="F15" s="73"/>
      <c r="G15" s="73"/>
      <c r="H15" s="73"/>
      <c r="I15" s="73"/>
      <c r="J15" s="73"/>
      <c r="K15" s="73"/>
      <c r="L15" s="73"/>
      <c r="M15" s="73"/>
      <c r="N15" s="73"/>
      <c r="O15" s="73"/>
      <c r="P15" s="3"/>
      <c r="Q15" s="68"/>
    </row>
    <row r="16" spans="1:17" s="4" customFormat="1" ht="13.9" thickBot="1">
      <c r="A16" s="3"/>
      <c r="B16" s="72"/>
      <c r="C16" s="72"/>
      <c r="D16" s="73"/>
      <c r="E16" s="73"/>
      <c r="F16" s="73"/>
      <c r="G16" s="73"/>
      <c r="H16" s="73"/>
      <c r="I16" s="73"/>
      <c r="J16" s="73"/>
      <c r="K16" s="73"/>
      <c r="L16" s="73"/>
      <c r="M16" s="73"/>
      <c r="N16" s="73"/>
      <c r="O16" s="73"/>
      <c r="P16" s="3"/>
      <c r="Q16" s="68"/>
    </row>
    <row r="17" spans="1:17" s="4" customFormat="1">
      <c r="A17" s="3"/>
      <c r="B17" s="18" t="s">
        <v>8</v>
      </c>
      <c r="C17" s="31"/>
      <c r="D17" s="19"/>
      <c r="E17" s="19"/>
      <c r="F17" s="19"/>
      <c r="G17" s="20"/>
      <c r="H17" s="20"/>
      <c r="I17" s="20"/>
      <c r="J17" s="20"/>
      <c r="K17" s="20"/>
      <c r="L17" s="20"/>
      <c r="M17" s="20"/>
      <c r="N17" s="20"/>
      <c r="O17" s="20"/>
      <c r="P17" s="21"/>
      <c r="Q17" s="68"/>
    </row>
    <row r="18" spans="1:17" s="4" customFormat="1">
      <c r="A18" s="3"/>
      <c r="B18" s="22"/>
      <c r="D18" s="9"/>
      <c r="E18" s="9"/>
      <c r="F18" s="9"/>
      <c r="G18" s="15"/>
      <c r="H18" s="15"/>
      <c r="I18" s="15"/>
      <c r="J18" s="15"/>
      <c r="K18" s="15"/>
      <c r="L18" s="15"/>
      <c r="M18" s="15"/>
      <c r="N18" s="15"/>
      <c r="O18" s="15"/>
      <c r="P18" s="23"/>
      <c r="Q18" s="68"/>
    </row>
    <row r="19" spans="1:17" s="4" customFormat="1">
      <c r="A19" s="3"/>
      <c r="B19" s="22" t="s">
        <v>9</v>
      </c>
      <c r="C19" s="5"/>
      <c r="D19" s="16"/>
      <c r="E19" s="16"/>
      <c r="F19" s="16"/>
      <c r="G19" s="16"/>
      <c r="H19" s="16"/>
      <c r="I19" s="16"/>
      <c r="J19" s="16"/>
      <c r="K19" s="16"/>
      <c r="L19" s="16"/>
      <c r="M19" s="16"/>
      <c r="N19" s="16"/>
      <c r="O19" s="16"/>
      <c r="P19" s="23"/>
      <c r="Q19" s="68"/>
    </row>
    <row r="20" spans="1:17" s="4" customFormat="1">
      <c r="A20" s="3"/>
      <c r="B20" s="77"/>
      <c r="C20" s="75"/>
      <c r="D20" s="78"/>
      <c r="E20" s="78"/>
      <c r="F20" s="78"/>
      <c r="G20" s="78"/>
      <c r="H20" s="78"/>
      <c r="I20" s="78"/>
      <c r="J20" s="78"/>
      <c r="K20" s="78"/>
      <c r="L20" s="78"/>
      <c r="M20" s="78"/>
      <c r="N20" s="78"/>
      <c r="O20" s="78"/>
      <c r="P20" s="23"/>
      <c r="Q20" s="68"/>
    </row>
    <row r="21" spans="1:17" s="4" customFormat="1" ht="37.5" customHeight="1">
      <c r="A21" s="3"/>
      <c r="B21" s="99" t="s">
        <v>10</v>
      </c>
      <c r="C21" s="130"/>
      <c r="D21" s="130"/>
      <c r="E21" s="130"/>
      <c r="F21" s="130"/>
      <c r="G21" s="130"/>
      <c r="H21" s="130"/>
      <c r="I21" s="130"/>
      <c r="J21" s="130"/>
      <c r="K21" s="130"/>
      <c r="L21" s="130"/>
      <c r="M21" s="130"/>
      <c r="N21" s="130"/>
      <c r="O21" s="130"/>
      <c r="P21" s="23"/>
      <c r="Q21" s="68"/>
    </row>
    <row r="22" spans="1:17" s="4" customFormat="1">
      <c r="A22" s="3"/>
      <c r="B22" s="22"/>
      <c r="D22" s="9"/>
      <c r="E22" s="9"/>
      <c r="F22" s="9"/>
      <c r="G22" s="15"/>
      <c r="H22" s="15"/>
      <c r="I22" s="15"/>
      <c r="J22" s="15"/>
      <c r="K22" s="15"/>
      <c r="L22" s="15"/>
      <c r="M22" s="15"/>
      <c r="N22" s="15"/>
      <c r="O22" s="15"/>
      <c r="P22" s="23"/>
      <c r="Q22" s="68"/>
    </row>
    <row r="23" spans="1:17" s="4" customFormat="1" ht="42" customHeight="1">
      <c r="A23" s="3"/>
      <c r="B23" s="99" t="s">
        <v>11</v>
      </c>
      <c r="C23" s="100"/>
      <c r="D23" s="101"/>
      <c r="E23" s="102"/>
      <c r="F23" s="102"/>
      <c r="G23" s="102"/>
      <c r="H23" s="102"/>
      <c r="I23" s="102"/>
      <c r="J23" s="102"/>
      <c r="K23" s="102"/>
      <c r="L23" s="102"/>
      <c r="M23" s="102"/>
      <c r="N23" s="102"/>
      <c r="O23" s="103"/>
      <c r="P23" s="23"/>
      <c r="Q23" s="68"/>
    </row>
    <row r="24" spans="1:17" s="4" customFormat="1" ht="13.9" thickBot="1">
      <c r="A24" s="3"/>
      <c r="B24" s="22"/>
      <c r="D24" s="9"/>
      <c r="E24" s="9"/>
      <c r="F24" s="9"/>
      <c r="G24" s="15"/>
      <c r="H24" s="15"/>
      <c r="I24" s="15"/>
      <c r="J24" s="15"/>
      <c r="K24" s="15"/>
      <c r="L24" s="15"/>
      <c r="M24" s="15"/>
      <c r="N24" s="15"/>
      <c r="O24" s="15"/>
      <c r="P24" s="23"/>
      <c r="Q24" s="68"/>
    </row>
    <row r="25" spans="1:17" s="4" customFormat="1" ht="13.5" customHeight="1">
      <c r="A25" s="3"/>
      <c r="B25" s="22"/>
      <c r="F25" s="118" t="s">
        <v>12</v>
      </c>
      <c r="G25" s="119"/>
      <c r="H25" s="119"/>
      <c r="I25" s="120"/>
      <c r="J25" s="115" t="s">
        <v>13</v>
      </c>
      <c r="K25" s="116"/>
      <c r="L25" s="117"/>
      <c r="M25" s="113" t="s">
        <v>14</v>
      </c>
      <c r="N25" s="113"/>
      <c r="O25" s="113"/>
      <c r="P25" s="114"/>
      <c r="Q25" s="68"/>
    </row>
    <row r="26" spans="1:17" s="4" customFormat="1" ht="25.5" customHeight="1">
      <c r="A26" s="3"/>
      <c r="B26" s="22" t="s">
        <v>15</v>
      </c>
      <c r="C26" s="5"/>
      <c r="D26" s="5"/>
      <c r="E26" s="7" t="s">
        <v>16</v>
      </c>
      <c r="F26" s="55" t="s">
        <v>17</v>
      </c>
      <c r="G26" s="9" t="s">
        <v>18</v>
      </c>
      <c r="H26" s="10" t="s">
        <v>19</v>
      </c>
      <c r="I26" s="56" t="s">
        <v>18</v>
      </c>
      <c r="J26" s="61" t="s">
        <v>20</v>
      </c>
      <c r="K26" s="9" t="s">
        <v>21</v>
      </c>
      <c r="L26" s="56" t="s">
        <v>18</v>
      </c>
      <c r="M26" s="131"/>
      <c r="N26" s="132"/>
      <c r="O26" s="132"/>
      <c r="P26" s="23"/>
      <c r="Q26" s="68"/>
    </row>
    <row r="27" spans="1:17" s="4" customFormat="1">
      <c r="A27" s="3"/>
      <c r="B27" s="107"/>
      <c r="C27" s="108"/>
      <c r="D27" s="108"/>
      <c r="E27" s="54"/>
      <c r="F27" s="57" t="e">
        <f t="shared" ref="F27:F41" si="0">VLOOKUP(B27,MatAll,2,FALSE)</f>
        <v>#N/A</v>
      </c>
      <c r="G27" s="14" t="e">
        <f t="shared" ref="G27:G41" si="1">F27*E27</f>
        <v>#N/A</v>
      </c>
      <c r="H27" s="53"/>
      <c r="I27" s="23">
        <f>IF(H27&lt;&gt;"",H27*E27,0)</f>
        <v>0</v>
      </c>
      <c r="J27" s="62" t="s">
        <v>22</v>
      </c>
      <c r="K27" s="53">
        <v>100</v>
      </c>
      <c r="L27" s="63">
        <f t="shared" ref="L27:L41" si="2">E27*K27*VLOOKUP(J27,TranspAll,2,FALSE)</f>
        <v>0</v>
      </c>
      <c r="M27" s="105"/>
      <c r="N27" s="105"/>
      <c r="O27" s="106"/>
      <c r="P27" s="24"/>
      <c r="Q27" s="68" t="e">
        <f>IF(H27&lt;&gt;"",I27,G27)</f>
        <v>#N/A</v>
      </c>
    </row>
    <row r="28" spans="1:17" s="4" customFormat="1">
      <c r="A28" s="3"/>
      <c r="B28" s="107"/>
      <c r="C28" s="108"/>
      <c r="D28" s="108"/>
      <c r="E28" s="54"/>
      <c r="F28" s="57" t="e">
        <f t="shared" si="0"/>
        <v>#N/A</v>
      </c>
      <c r="G28" s="14" t="e">
        <f t="shared" si="1"/>
        <v>#N/A</v>
      </c>
      <c r="H28" s="53"/>
      <c r="I28" s="23">
        <f t="shared" ref="I28:I41" si="3">IF(H28&lt;&gt;"",H28*E28,0)</f>
        <v>0</v>
      </c>
      <c r="J28" s="62" t="s">
        <v>22</v>
      </c>
      <c r="K28" s="53">
        <v>100</v>
      </c>
      <c r="L28" s="63">
        <f t="shared" si="2"/>
        <v>0</v>
      </c>
      <c r="M28" s="105"/>
      <c r="N28" s="105"/>
      <c r="O28" s="106"/>
      <c r="P28" s="24"/>
      <c r="Q28" s="68" t="e">
        <f>IF(H28&lt;&gt;"",I28,G28)</f>
        <v>#N/A</v>
      </c>
    </row>
    <row r="29" spans="1:17" s="4" customFormat="1">
      <c r="A29" s="3"/>
      <c r="B29" s="107"/>
      <c r="C29" s="108"/>
      <c r="D29" s="108"/>
      <c r="E29" s="54"/>
      <c r="F29" s="57" t="e">
        <f t="shared" si="0"/>
        <v>#N/A</v>
      </c>
      <c r="G29" s="14" t="e">
        <f t="shared" si="1"/>
        <v>#N/A</v>
      </c>
      <c r="H29" s="53"/>
      <c r="I29" s="23">
        <f t="shared" si="3"/>
        <v>0</v>
      </c>
      <c r="J29" s="62" t="s">
        <v>22</v>
      </c>
      <c r="K29" s="53">
        <v>100</v>
      </c>
      <c r="L29" s="63">
        <f t="shared" si="2"/>
        <v>0</v>
      </c>
      <c r="M29" s="105"/>
      <c r="N29" s="105"/>
      <c r="O29" s="106"/>
      <c r="P29" s="24"/>
      <c r="Q29" s="68" t="e">
        <f t="shared" ref="Q29:Q41" si="4">IF(H29&lt;&gt;"",I29,G29)</f>
        <v>#N/A</v>
      </c>
    </row>
    <row r="30" spans="1:17" s="4" customFormat="1">
      <c r="A30" s="3"/>
      <c r="B30" s="107"/>
      <c r="C30" s="108"/>
      <c r="D30" s="108"/>
      <c r="E30" s="54"/>
      <c r="F30" s="57" t="e">
        <f t="shared" si="0"/>
        <v>#N/A</v>
      </c>
      <c r="G30" s="14" t="e">
        <f t="shared" si="1"/>
        <v>#N/A</v>
      </c>
      <c r="H30" s="53"/>
      <c r="I30" s="23">
        <f t="shared" si="3"/>
        <v>0</v>
      </c>
      <c r="J30" s="62" t="s">
        <v>22</v>
      </c>
      <c r="K30" s="53">
        <v>100</v>
      </c>
      <c r="L30" s="63">
        <f t="shared" si="2"/>
        <v>0</v>
      </c>
      <c r="M30" s="105"/>
      <c r="N30" s="105"/>
      <c r="O30" s="106"/>
      <c r="P30" s="24"/>
      <c r="Q30" s="68" t="e">
        <f t="shared" si="4"/>
        <v>#N/A</v>
      </c>
    </row>
    <row r="31" spans="1:17" s="4" customFormat="1">
      <c r="A31" s="3"/>
      <c r="B31" s="107"/>
      <c r="C31" s="108"/>
      <c r="D31" s="108"/>
      <c r="E31" s="54"/>
      <c r="F31" s="57" t="e">
        <f t="shared" si="0"/>
        <v>#N/A</v>
      </c>
      <c r="G31" s="14" t="e">
        <f t="shared" si="1"/>
        <v>#N/A</v>
      </c>
      <c r="H31" s="53"/>
      <c r="I31" s="23">
        <f t="shared" si="3"/>
        <v>0</v>
      </c>
      <c r="J31" s="62" t="s">
        <v>22</v>
      </c>
      <c r="K31" s="53">
        <v>100</v>
      </c>
      <c r="L31" s="63">
        <f t="shared" si="2"/>
        <v>0</v>
      </c>
      <c r="M31" s="105"/>
      <c r="N31" s="105"/>
      <c r="O31" s="106"/>
      <c r="P31" s="24"/>
      <c r="Q31" s="68" t="e">
        <f t="shared" si="4"/>
        <v>#N/A</v>
      </c>
    </row>
    <row r="32" spans="1:17" s="4" customFormat="1">
      <c r="A32" s="3"/>
      <c r="B32" s="107"/>
      <c r="C32" s="108"/>
      <c r="D32" s="108"/>
      <c r="E32" s="54"/>
      <c r="F32" s="57" t="e">
        <f t="shared" si="0"/>
        <v>#N/A</v>
      </c>
      <c r="G32" s="14" t="e">
        <f t="shared" si="1"/>
        <v>#N/A</v>
      </c>
      <c r="H32" s="53"/>
      <c r="I32" s="23">
        <f t="shared" si="3"/>
        <v>0</v>
      </c>
      <c r="J32" s="62" t="s">
        <v>22</v>
      </c>
      <c r="K32" s="53">
        <v>100</v>
      </c>
      <c r="L32" s="63">
        <f t="shared" si="2"/>
        <v>0</v>
      </c>
      <c r="M32" s="105"/>
      <c r="N32" s="105"/>
      <c r="O32" s="106"/>
      <c r="P32" s="24"/>
      <c r="Q32" s="68" t="e">
        <f t="shared" si="4"/>
        <v>#N/A</v>
      </c>
    </row>
    <row r="33" spans="1:17" s="4" customFormat="1">
      <c r="A33" s="3"/>
      <c r="B33" s="107"/>
      <c r="C33" s="108"/>
      <c r="D33" s="108"/>
      <c r="E33" s="54"/>
      <c r="F33" s="57" t="e">
        <f t="shared" si="0"/>
        <v>#N/A</v>
      </c>
      <c r="G33" s="14" t="e">
        <f t="shared" si="1"/>
        <v>#N/A</v>
      </c>
      <c r="H33" s="53"/>
      <c r="I33" s="23">
        <f>IF(H33&lt;&gt;"",H33*E33,0)</f>
        <v>0</v>
      </c>
      <c r="J33" s="62" t="s">
        <v>22</v>
      </c>
      <c r="K33" s="53">
        <v>100</v>
      </c>
      <c r="L33" s="63">
        <f t="shared" si="2"/>
        <v>0</v>
      </c>
      <c r="M33" s="105"/>
      <c r="N33" s="105"/>
      <c r="O33" s="106"/>
      <c r="P33" s="24"/>
      <c r="Q33" s="68" t="e">
        <f t="shared" si="4"/>
        <v>#N/A</v>
      </c>
    </row>
    <row r="34" spans="1:17" s="4" customFormat="1">
      <c r="A34" s="3"/>
      <c r="B34" s="107"/>
      <c r="C34" s="108"/>
      <c r="D34" s="108"/>
      <c r="E34" s="54"/>
      <c r="F34" s="57" t="e">
        <f t="shared" si="0"/>
        <v>#N/A</v>
      </c>
      <c r="G34" s="14" t="e">
        <f t="shared" si="1"/>
        <v>#N/A</v>
      </c>
      <c r="H34" s="53"/>
      <c r="I34" s="23">
        <f t="shared" si="3"/>
        <v>0</v>
      </c>
      <c r="J34" s="62" t="s">
        <v>22</v>
      </c>
      <c r="K34" s="53">
        <v>100</v>
      </c>
      <c r="L34" s="63">
        <f t="shared" si="2"/>
        <v>0</v>
      </c>
      <c r="M34" s="105"/>
      <c r="N34" s="105"/>
      <c r="O34" s="106"/>
      <c r="P34" s="24"/>
      <c r="Q34" s="68" t="e">
        <f t="shared" si="4"/>
        <v>#N/A</v>
      </c>
    </row>
    <row r="35" spans="1:17" s="4" customFormat="1">
      <c r="A35" s="3"/>
      <c r="B35" s="107"/>
      <c r="C35" s="108"/>
      <c r="D35" s="108"/>
      <c r="E35" s="54"/>
      <c r="F35" s="57" t="e">
        <f t="shared" si="0"/>
        <v>#N/A</v>
      </c>
      <c r="G35" s="14" t="e">
        <f t="shared" si="1"/>
        <v>#N/A</v>
      </c>
      <c r="H35" s="53"/>
      <c r="I35" s="23">
        <f t="shared" si="3"/>
        <v>0</v>
      </c>
      <c r="J35" s="62" t="s">
        <v>22</v>
      </c>
      <c r="K35" s="53">
        <v>100</v>
      </c>
      <c r="L35" s="63">
        <f t="shared" si="2"/>
        <v>0</v>
      </c>
      <c r="M35" s="105"/>
      <c r="N35" s="105"/>
      <c r="O35" s="106"/>
      <c r="P35" s="24"/>
      <c r="Q35" s="68" t="e">
        <f t="shared" si="4"/>
        <v>#N/A</v>
      </c>
    </row>
    <row r="36" spans="1:17" s="4" customFormat="1">
      <c r="A36" s="3"/>
      <c r="B36" s="107"/>
      <c r="C36" s="108"/>
      <c r="D36" s="108"/>
      <c r="E36" s="54"/>
      <c r="F36" s="57" t="e">
        <f t="shared" si="0"/>
        <v>#N/A</v>
      </c>
      <c r="G36" s="14" t="e">
        <f t="shared" si="1"/>
        <v>#N/A</v>
      </c>
      <c r="H36" s="53"/>
      <c r="I36" s="23">
        <f t="shared" si="3"/>
        <v>0</v>
      </c>
      <c r="J36" s="62" t="s">
        <v>22</v>
      </c>
      <c r="K36" s="53">
        <v>100</v>
      </c>
      <c r="L36" s="63">
        <f t="shared" si="2"/>
        <v>0</v>
      </c>
      <c r="M36" s="105"/>
      <c r="N36" s="105"/>
      <c r="O36" s="106"/>
      <c r="P36" s="24"/>
      <c r="Q36" s="68" t="e">
        <f t="shared" si="4"/>
        <v>#N/A</v>
      </c>
    </row>
    <row r="37" spans="1:17" s="4" customFormat="1">
      <c r="A37" s="3"/>
      <c r="B37" s="107"/>
      <c r="C37" s="108"/>
      <c r="D37" s="108"/>
      <c r="E37" s="54"/>
      <c r="F37" s="57" t="e">
        <f t="shared" si="0"/>
        <v>#N/A</v>
      </c>
      <c r="G37" s="14" t="e">
        <f t="shared" si="1"/>
        <v>#N/A</v>
      </c>
      <c r="H37" s="53"/>
      <c r="I37" s="23">
        <f t="shared" si="3"/>
        <v>0</v>
      </c>
      <c r="J37" s="62" t="s">
        <v>22</v>
      </c>
      <c r="K37" s="53">
        <v>100</v>
      </c>
      <c r="L37" s="63">
        <f t="shared" si="2"/>
        <v>0</v>
      </c>
      <c r="M37" s="105"/>
      <c r="N37" s="105"/>
      <c r="O37" s="106"/>
      <c r="P37" s="24"/>
      <c r="Q37" s="68" t="e">
        <f t="shared" si="4"/>
        <v>#N/A</v>
      </c>
    </row>
    <row r="38" spans="1:17" s="4" customFormat="1">
      <c r="A38" s="3"/>
      <c r="B38" s="107"/>
      <c r="C38" s="108"/>
      <c r="D38" s="108"/>
      <c r="E38" s="54"/>
      <c r="F38" s="57" t="e">
        <f t="shared" si="0"/>
        <v>#N/A</v>
      </c>
      <c r="G38" s="14" t="e">
        <f t="shared" si="1"/>
        <v>#N/A</v>
      </c>
      <c r="H38" s="53"/>
      <c r="I38" s="23">
        <f t="shared" si="3"/>
        <v>0</v>
      </c>
      <c r="J38" s="62" t="s">
        <v>22</v>
      </c>
      <c r="K38" s="53">
        <v>100</v>
      </c>
      <c r="L38" s="63">
        <f t="shared" si="2"/>
        <v>0</v>
      </c>
      <c r="M38" s="105"/>
      <c r="N38" s="105"/>
      <c r="O38" s="106"/>
      <c r="P38" s="24"/>
      <c r="Q38" s="68" t="e">
        <f t="shared" si="4"/>
        <v>#N/A</v>
      </c>
    </row>
    <row r="39" spans="1:17" s="4" customFormat="1">
      <c r="A39" s="3"/>
      <c r="B39" s="107"/>
      <c r="C39" s="108"/>
      <c r="D39" s="108"/>
      <c r="E39" s="54"/>
      <c r="F39" s="57" t="e">
        <f t="shared" si="0"/>
        <v>#N/A</v>
      </c>
      <c r="G39" s="14" t="e">
        <f t="shared" si="1"/>
        <v>#N/A</v>
      </c>
      <c r="H39" s="53"/>
      <c r="I39" s="23">
        <f t="shared" si="3"/>
        <v>0</v>
      </c>
      <c r="J39" s="62" t="s">
        <v>22</v>
      </c>
      <c r="K39" s="53">
        <v>100</v>
      </c>
      <c r="L39" s="63">
        <f t="shared" si="2"/>
        <v>0</v>
      </c>
      <c r="M39" s="105"/>
      <c r="N39" s="105"/>
      <c r="O39" s="106"/>
      <c r="P39" s="24"/>
      <c r="Q39" s="68" t="e">
        <f t="shared" si="4"/>
        <v>#N/A</v>
      </c>
    </row>
    <row r="40" spans="1:17" s="4" customFormat="1">
      <c r="A40" s="3"/>
      <c r="B40" s="107"/>
      <c r="C40" s="108"/>
      <c r="D40" s="108"/>
      <c r="E40" s="54"/>
      <c r="F40" s="57" t="e">
        <f t="shared" si="0"/>
        <v>#N/A</v>
      </c>
      <c r="G40" s="14" t="e">
        <f t="shared" si="1"/>
        <v>#N/A</v>
      </c>
      <c r="H40" s="53"/>
      <c r="I40" s="23">
        <f t="shared" si="3"/>
        <v>0</v>
      </c>
      <c r="J40" s="62" t="s">
        <v>22</v>
      </c>
      <c r="K40" s="53">
        <v>100</v>
      </c>
      <c r="L40" s="63">
        <f t="shared" si="2"/>
        <v>0</v>
      </c>
      <c r="M40" s="105"/>
      <c r="N40" s="105"/>
      <c r="O40" s="106"/>
      <c r="P40" s="24"/>
      <c r="Q40" s="68" t="e">
        <f t="shared" si="4"/>
        <v>#N/A</v>
      </c>
    </row>
    <row r="41" spans="1:17" s="4" customFormat="1" ht="13.9" thickBot="1">
      <c r="A41" s="3"/>
      <c r="B41" s="107"/>
      <c r="C41" s="108"/>
      <c r="D41" s="108"/>
      <c r="E41" s="54"/>
      <c r="F41" s="58" t="e">
        <f t="shared" si="0"/>
        <v>#N/A</v>
      </c>
      <c r="G41" s="59" t="e">
        <f t="shared" si="1"/>
        <v>#N/A</v>
      </c>
      <c r="H41" s="60"/>
      <c r="I41" s="29">
        <f t="shared" si="3"/>
        <v>0</v>
      </c>
      <c r="J41" s="64" t="s">
        <v>22</v>
      </c>
      <c r="K41" s="60">
        <v>100</v>
      </c>
      <c r="L41" s="65">
        <f t="shared" si="2"/>
        <v>0</v>
      </c>
      <c r="M41" s="105"/>
      <c r="N41" s="105"/>
      <c r="O41" s="106"/>
      <c r="P41" s="24"/>
      <c r="Q41" s="68" t="e">
        <f t="shared" si="4"/>
        <v>#N/A</v>
      </c>
    </row>
    <row r="42" spans="1:17" s="4" customFormat="1">
      <c r="A42" s="3"/>
      <c r="B42" s="25"/>
      <c r="P42" s="23"/>
      <c r="Q42" s="68"/>
    </row>
    <row r="43" spans="1:17" s="4" customFormat="1">
      <c r="A43" s="3"/>
      <c r="B43" s="22" t="s">
        <v>23</v>
      </c>
      <c r="G43" s="12">
        <f>SUM(E27:E41)</f>
        <v>0</v>
      </c>
      <c r="H43" s="4" t="s">
        <v>24</v>
      </c>
      <c r="P43" s="23"/>
      <c r="Q43" s="68"/>
    </row>
    <row r="44" spans="1:17" s="4" customFormat="1">
      <c r="A44" s="3"/>
      <c r="B44" s="25"/>
      <c r="E44" s="12"/>
      <c r="P44" s="23"/>
      <c r="Q44" s="68"/>
    </row>
    <row r="45" spans="1:17" s="4" customFormat="1">
      <c r="A45" s="3"/>
      <c r="B45" s="25"/>
      <c r="E45" s="13" t="s">
        <v>25</v>
      </c>
      <c r="F45" s="13" t="s">
        <v>26</v>
      </c>
      <c r="P45" s="23"/>
      <c r="Q45" s="68"/>
    </row>
    <row r="46" spans="1:17" s="4" customFormat="1">
      <c r="A46" s="3"/>
      <c r="B46" s="22" t="s">
        <v>27</v>
      </c>
      <c r="E46" s="12">
        <f>SUMIF(G27:G41,"&gt;0")+SUM(L27:L41)</f>
        <v>0</v>
      </c>
      <c r="F46" s="12">
        <f>SUMIF(Q27:Q41,"&gt;0")+SUM(L27:L41)</f>
        <v>0</v>
      </c>
      <c r="P46" s="23"/>
      <c r="Q46" s="68"/>
    </row>
    <row r="47" spans="1:17" s="4" customFormat="1" ht="13.9" thickBot="1">
      <c r="A47" s="3"/>
      <c r="B47" s="26"/>
      <c r="C47" s="27"/>
      <c r="D47" s="27"/>
      <c r="E47" s="28"/>
      <c r="F47" s="28"/>
      <c r="G47" s="27"/>
      <c r="H47" s="27"/>
      <c r="I47" s="27"/>
      <c r="J47" s="27"/>
      <c r="K47" s="27"/>
      <c r="L47" s="27"/>
      <c r="M47" s="27"/>
      <c r="N47" s="27"/>
      <c r="O47" s="27"/>
      <c r="P47" s="29"/>
      <c r="Q47" s="68"/>
    </row>
    <row r="48" spans="1:17" s="4" customFormat="1">
      <c r="A48" s="66"/>
      <c r="B48" s="141"/>
      <c r="C48" s="142"/>
      <c r="D48" s="3"/>
      <c r="E48" s="3"/>
      <c r="F48" s="3"/>
      <c r="G48" s="3"/>
      <c r="H48" s="3"/>
      <c r="I48" s="3"/>
      <c r="J48" s="3"/>
      <c r="K48" s="3"/>
      <c r="L48" s="3"/>
      <c r="M48" s="3"/>
      <c r="N48" s="3"/>
      <c r="O48" s="3"/>
      <c r="P48" s="3"/>
      <c r="Q48" s="68"/>
    </row>
    <row r="49" spans="1:17" s="4" customFormat="1" ht="13.9" thickBot="1">
      <c r="A49" s="3"/>
      <c r="B49" s="2"/>
      <c r="C49" s="3"/>
      <c r="D49" s="3"/>
      <c r="E49" s="3"/>
      <c r="F49" s="3"/>
      <c r="G49" s="3"/>
      <c r="H49" s="3"/>
      <c r="I49" s="3"/>
      <c r="J49" s="3"/>
      <c r="K49" s="3"/>
      <c r="L49" s="3"/>
      <c r="M49" s="3"/>
      <c r="N49" s="3"/>
      <c r="O49" s="3"/>
      <c r="P49" s="3"/>
      <c r="Q49" s="68"/>
    </row>
    <row r="50" spans="1:17" s="4" customFormat="1">
      <c r="A50" s="3"/>
      <c r="B50" s="30" t="s">
        <v>28</v>
      </c>
      <c r="C50" s="31"/>
      <c r="D50" s="31"/>
      <c r="E50" s="31"/>
      <c r="F50" s="31"/>
      <c r="G50" s="111"/>
      <c r="H50" s="111"/>
      <c r="I50" s="111"/>
      <c r="J50" s="112"/>
      <c r="K50" s="112"/>
      <c r="L50" s="31"/>
      <c r="M50" s="31"/>
      <c r="N50" s="31"/>
      <c r="O50" s="31"/>
      <c r="P50" s="21"/>
      <c r="Q50" s="68"/>
    </row>
    <row r="51" spans="1:17" s="4" customFormat="1">
      <c r="A51" s="3"/>
      <c r="B51" s="22"/>
      <c r="G51" s="8"/>
      <c r="H51" s="8"/>
      <c r="I51" s="8"/>
      <c r="J51" s="7"/>
      <c r="K51" s="7"/>
      <c r="P51" s="23"/>
      <c r="Q51" s="68"/>
    </row>
    <row r="52" spans="1:17" s="4" customFormat="1">
      <c r="A52" s="3"/>
      <c r="B52" s="25" t="s">
        <v>29</v>
      </c>
      <c r="G52" s="8"/>
      <c r="H52" s="8"/>
      <c r="I52" s="8"/>
      <c r="J52" s="7"/>
      <c r="K52" s="7"/>
      <c r="P52" s="23"/>
      <c r="Q52" s="68"/>
    </row>
    <row r="53" spans="1:17" s="4" customFormat="1">
      <c r="A53" s="3"/>
      <c r="B53" s="22"/>
      <c r="G53" s="8"/>
      <c r="H53" s="8"/>
      <c r="I53" s="8"/>
      <c r="J53" s="7"/>
      <c r="K53" s="7"/>
      <c r="P53" s="23"/>
      <c r="Q53" s="68"/>
    </row>
    <row r="54" spans="1:17" s="4" customFormat="1" ht="25.5" customHeight="1">
      <c r="A54" s="3"/>
      <c r="B54" s="109" t="s">
        <v>30</v>
      </c>
      <c r="C54" s="110"/>
      <c r="D54" s="101" t="s">
        <v>31</v>
      </c>
      <c r="E54" s="102"/>
      <c r="F54" s="102"/>
      <c r="G54" s="102"/>
      <c r="H54" s="102"/>
      <c r="I54" s="102"/>
      <c r="J54" s="102"/>
      <c r="K54" s="102"/>
      <c r="L54" s="102"/>
      <c r="M54" s="102"/>
      <c r="N54" s="102"/>
      <c r="O54" s="103"/>
      <c r="P54" s="23"/>
      <c r="Q54" s="68"/>
    </row>
    <row r="55" spans="1:17" s="4" customFormat="1">
      <c r="A55" s="3"/>
      <c r="B55" s="22"/>
      <c r="G55" s="8"/>
      <c r="H55" s="8"/>
      <c r="I55" s="8"/>
      <c r="J55" s="7"/>
      <c r="K55" s="7"/>
      <c r="P55" s="23"/>
      <c r="Q55" s="68"/>
    </row>
    <row r="56" spans="1:17" s="5" customFormat="1" ht="25.5" customHeight="1">
      <c r="A56" s="2"/>
      <c r="B56" s="22" t="s">
        <v>32</v>
      </c>
      <c r="F56" s="4" t="s">
        <v>33</v>
      </c>
      <c r="G56" s="7" t="s">
        <v>34</v>
      </c>
      <c r="H56" s="10" t="s">
        <v>17</v>
      </c>
      <c r="I56" s="7" t="s">
        <v>18</v>
      </c>
      <c r="J56" s="10" t="s">
        <v>19</v>
      </c>
      <c r="K56" s="7" t="s">
        <v>18</v>
      </c>
      <c r="M56" s="113" t="s">
        <v>14</v>
      </c>
      <c r="N56" s="113"/>
      <c r="O56" s="113"/>
      <c r="P56" s="114"/>
      <c r="Q56" s="69"/>
    </row>
    <row r="57" spans="1:17" s="4" customFormat="1">
      <c r="A57" s="3"/>
      <c r="B57" s="104"/>
      <c r="C57" s="105"/>
      <c r="D57" s="106"/>
      <c r="F57" s="4" t="e">
        <f>VLOOKUP(B57,$J$139:$L$281,3,FALSE)</f>
        <v>#N/A</v>
      </c>
      <c r="G57" s="53"/>
      <c r="H57" s="11" t="e">
        <f>VLOOKUP(B57,$J$139:$L$281,2,FALSE)</f>
        <v>#N/A</v>
      </c>
      <c r="I57" s="14" t="e">
        <f>H57*G57</f>
        <v>#N/A</v>
      </c>
      <c r="J57" s="53"/>
      <c r="K57" s="12">
        <f>IF(J57&lt;&gt;"",J57*G57,0)</f>
        <v>0</v>
      </c>
      <c r="M57" s="104"/>
      <c r="N57" s="105"/>
      <c r="O57" s="106"/>
      <c r="P57" s="23"/>
      <c r="Q57" s="68" t="e">
        <f>IF(J57&lt;&gt;"",K57,I57)</f>
        <v>#N/A</v>
      </c>
    </row>
    <row r="58" spans="1:17" s="4" customFormat="1">
      <c r="A58" s="3"/>
      <c r="B58" s="104"/>
      <c r="C58" s="105"/>
      <c r="D58" s="106"/>
      <c r="F58" s="4" t="e">
        <f>VLOOKUP(B58,$J$139:$L$281,3,FALSE)</f>
        <v>#N/A</v>
      </c>
      <c r="G58" s="53"/>
      <c r="H58" s="11" t="e">
        <f>VLOOKUP(B58,$J$139:$L$281,2,FALSE)</f>
        <v>#N/A</v>
      </c>
      <c r="I58" s="14" t="e">
        <f t="shared" ref="I58" si="5">H58*G58</f>
        <v>#N/A</v>
      </c>
      <c r="J58" s="53"/>
      <c r="K58" s="12">
        <f t="shared" ref="K58" si="6">IF(J58&lt;&gt;"",J58*G58,0)</f>
        <v>0</v>
      </c>
      <c r="M58" s="104"/>
      <c r="N58" s="105"/>
      <c r="O58" s="106"/>
      <c r="P58" s="23"/>
      <c r="Q58" s="68" t="e">
        <f>IF(J58&lt;&gt;"",K58,I58)</f>
        <v>#N/A</v>
      </c>
    </row>
    <row r="59" spans="1:17" s="4" customFormat="1">
      <c r="A59" s="3"/>
      <c r="B59" s="104"/>
      <c r="C59" s="105"/>
      <c r="D59" s="106"/>
      <c r="F59" s="4" t="e">
        <f>VLOOKUP(B59,$J$139:$L$281,3,FALSE)</f>
        <v>#N/A</v>
      </c>
      <c r="G59" s="53"/>
      <c r="H59" s="11" t="e">
        <f>VLOOKUP(B59,$J$139:$L$281,2,FALSE)</f>
        <v>#N/A</v>
      </c>
      <c r="I59" s="14" t="e">
        <f t="shared" ref="I59:I60" si="7">H59*G59</f>
        <v>#N/A</v>
      </c>
      <c r="J59" s="53"/>
      <c r="K59" s="12">
        <f t="shared" ref="K59:K60" si="8">IF(J59&lt;&gt;"",J59*G59,0)</f>
        <v>0</v>
      </c>
      <c r="M59" s="104"/>
      <c r="N59" s="105"/>
      <c r="O59" s="106"/>
      <c r="P59" s="23"/>
      <c r="Q59" s="68" t="e">
        <f t="shared" ref="Q59:Q61" si="9">IF(J59&lt;&gt;"",K59,I59)</f>
        <v>#N/A</v>
      </c>
    </row>
    <row r="60" spans="1:17" s="4" customFormat="1">
      <c r="A60" s="3"/>
      <c r="B60" s="104"/>
      <c r="C60" s="105"/>
      <c r="D60" s="106"/>
      <c r="F60" s="4" t="e">
        <f>VLOOKUP(B60,$J$139:$L$281,3,FALSE)</f>
        <v>#N/A</v>
      </c>
      <c r="G60" s="53"/>
      <c r="H60" s="11" t="e">
        <f>VLOOKUP(B60,$J$139:$L$281,2,FALSE)</f>
        <v>#N/A</v>
      </c>
      <c r="I60" s="14" t="e">
        <f t="shared" si="7"/>
        <v>#N/A</v>
      </c>
      <c r="J60" s="53"/>
      <c r="K60" s="12">
        <f t="shared" si="8"/>
        <v>0</v>
      </c>
      <c r="M60" s="104"/>
      <c r="N60" s="105"/>
      <c r="O60" s="106"/>
      <c r="P60" s="23"/>
      <c r="Q60" s="68" t="e">
        <f t="shared" si="9"/>
        <v>#N/A</v>
      </c>
    </row>
    <row r="61" spans="1:17" s="4" customFormat="1">
      <c r="A61" s="3"/>
      <c r="B61" s="104"/>
      <c r="C61" s="105"/>
      <c r="D61" s="106"/>
      <c r="F61" s="4" t="e">
        <f>VLOOKUP(B61,$J$139:$L$281,3,FALSE)</f>
        <v>#N/A</v>
      </c>
      <c r="G61" s="53"/>
      <c r="H61" s="11" t="e">
        <f>VLOOKUP(B61,$J$139:$L$281,2,FALSE)</f>
        <v>#N/A</v>
      </c>
      <c r="I61" s="14" t="e">
        <f t="shared" ref="I61" si="10">H61*G61</f>
        <v>#N/A</v>
      </c>
      <c r="J61" s="53"/>
      <c r="K61" s="12">
        <f t="shared" ref="K61" si="11">IF(J61&lt;&gt;"",J61*G61,0)</f>
        <v>0</v>
      </c>
      <c r="M61" s="104"/>
      <c r="N61" s="105"/>
      <c r="O61" s="106"/>
      <c r="P61" s="23"/>
      <c r="Q61" s="68" t="e">
        <f t="shared" si="9"/>
        <v>#N/A</v>
      </c>
    </row>
    <row r="62" spans="1:17" s="4" customFormat="1">
      <c r="A62" s="3"/>
      <c r="B62" s="25"/>
      <c r="P62" s="23"/>
      <c r="Q62" s="68"/>
    </row>
    <row r="63" spans="1:17" s="4" customFormat="1">
      <c r="A63" s="3"/>
      <c r="B63" s="25"/>
      <c r="E63" s="13" t="s">
        <v>25</v>
      </c>
      <c r="F63" s="13" t="s">
        <v>26</v>
      </c>
      <c r="P63" s="23"/>
      <c r="Q63" s="68"/>
    </row>
    <row r="64" spans="1:17" s="4" customFormat="1">
      <c r="A64" s="3"/>
      <c r="B64" s="22" t="s">
        <v>27</v>
      </c>
      <c r="E64" s="12">
        <f>SUMIF(I57:I61,"&gt;0")</f>
        <v>0</v>
      </c>
      <c r="F64" s="12">
        <f>SUMIF(Q57:Q61,"&gt;0")</f>
        <v>0</v>
      </c>
      <c r="P64" s="23"/>
      <c r="Q64" s="68"/>
    </row>
    <row r="65" spans="1:17" s="4" customFormat="1" ht="13.9" thickBot="1">
      <c r="A65" s="3"/>
      <c r="B65" s="26"/>
      <c r="C65" s="27"/>
      <c r="D65" s="27"/>
      <c r="E65" s="27"/>
      <c r="F65" s="27"/>
      <c r="G65" s="27"/>
      <c r="H65" s="27"/>
      <c r="I65" s="27"/>
      <c r="J65" s="27"/>
      <c r="K65" s="27"/>
      <c r="L65" s="27"/>
      <c r="M65" s="27"/>
      <c r="N65" s="27"/>
      <c r="O65" s="27"/>
      <c r="P65" s="29"/>
      <c r="Q65" s="68"/>
    </row>
    <row r="66" spans="1:17" s="4" customFormat="1">
      <c r="A66" s="3"/>
      <c r="B66" s="3"/>
      <c r="C66" s="3"/>
      <c r="D66" s="3"/>
      <c r="E66" s="3"/>
      <c r="F66" s="3"/>
      <c r="G66" s="3"/>
      <c r="H66" s="3"/>
      <c r="I66" s="3"/>
      <c r="J66" s="3"/>
      <c r="K66" s="3"/>
      <c r="L66" s="3"/>
      <c r="M66" s="3"/>
      <c r="N66" s="3"/>
      <c r="O66" s="3"/>
      <c r="P66" s="3"/>
      <c r="Q66" s="68"/>
    </row>
    <row r="67" spans="1:17" s="4" customFormat="1" ht="13.9" thickBot="1">
      <c r="A67" s="3"/>
      <c r="B67" s="3"/>
      <c r="C67" s="3"/>
      <c r="D67" s="3"/>
      <c r="E67" s="3"/>
      <c r="F67" s="3"/>
      <c r="G67" s="3"/>
      <c r="H67" s="3"/>
      <c r="I67" s="3"/>
      <c r="J67" s="3"/>
      <c r="K67" s="3"/>
      <c r="L67" s="3"/>
      <c r="M67" s="3"/>
      <c r="N67" s="3"/>
      <c r="O67" s="3"/>
      <c r="P67" s="3"/>
      <c r="Q67" s="68"/>
    </row>
    <row r="68" spans="1:17" s="4" customFormat="1">
      <c r="A68" s="3"/>
      <c r="B68" s="30" t="s">
        <v>35</v>
      </c>
      <c r="C68" s="31"/>
      <c r="D68" s="31"/>
      <c r="E68" s="31"/>
      <c r="F68" s="31"/>
      <c r="G68" s="31"/>
      <c r="H68" s="31"/>
      <c r="I68" s="31"/>
      <c r="J68" s="31"/>
      <c r="K68" s="31"/>
      <c r="L68" s="31"/>
      <c r="M68" s="31"/>
      <c r="N68" s="31"/>
      <c r="O68" s="31"/>
      <c r="P68" s="21"/>
      <c r="Q68" s="68"/>
    </row>
    <row r="69" spans="1:17" s="4" customFormat="1">
      <c r="A69" s="3"/>
      <c r="B69" s="25"/>
      <c r="P69" s="23"/>
      <c r="Q69" s="68"/>
    </row>
    <row r="70" spans="1:17" s="4" customFormat="1">
      <c r="A70" s="3"/>
      <c r="B70" s="25" t="s">
        <v>36</v>
      </c>
      <c r="P70" s="23"/>
      <c r="Q70" s="68"/>
    </row>
    <row r="71" spans="1:17" s="4" customFormat="1">
      <c r="A71" s="3"/>
      <c r="B71" s="25" t="s">
        <v>37</v>
      </c>
      <c r="P71" s="23"/>
      <c r="Q71" s="68"/>
    </row>
    <row r="72" spans="1:17" s="4" customFormat="1">
      <c r="A72" s="3"/>
      <c r="B72" s="22" t="s">
        <v>38</v>
      </c>
      <c r="P72" s="23"/>
      <c r="Q72" s="68"/>
    </row>
    <row r="73" spans="1:17" s="4" customFormat="1">
      <c r="A73" s="3"/>
      <c r="B73" s="22" t="s">
        <v>39</v>
      </c>
      <c r="P73" s="23"/>
      <c r="Q73" s="68"/>
    </row>
    <row r="74" spans="1:17" s="4" customFormat="1">
      <c r="A74" s="3"/>
      <c r="B74" s="22" t="s">
        <v>40</v>
      </c>
      <c r="P74" s="23"/>
      <c r="Q74" s="68"/>
    </row>
    <row r="75" spans="1:17" s="4" customFormat="1">
      <c r="A75" s="3"/>
      <c r="B75" s="22" t="s">
        <v>41</v>
      </c>
      <c r="P75" s="23"/>
      <c r="Q75" s="68"/>
    </row>
    <row r="76" spans="1:17" s="4" customFormat="1">
      <c r="A76" s="3"/>
      <c r="B76" s="25"/>
      <c r="P76" s="23"/>
      <c r="Q76" s="68"/>
    </row>
    <row r="77" spans="1:17" s="4" customFormat="1" ht="25.5" customHeight="1">
      <c r="A77" s="3"/>
      <c r="B77" s="109" t="s">
        <v>30</v>
      </c>
      <c r="C77" s="110"/>
      <c r="D77" s="136" t="s">
        <v>31</v>
      </c>
      <c r="E77" s="137"/>
      <c r="F77" s="137"/>
      <c r="G77" s="137"/>
      <c r="H77" s="137"/>
      <c r="I77" s="137"/>
      <c r="J77" s="137"/>
      <c r="K77" s="137"/>
      <c r="L77" s="137"/>
      <c r="M77" s="137"/>
      <c r="N77" s="137"/>
      <c r="O77" s="138"/>
      <c r="P77" s="23"/>
      <c r="Q77" s="68"/>
    </row>
    <row r="78" spans="1:17" s="4" customFormat="1">
      <c r="A78" s="3"/>
      <c r="B78" s="134"/>
      <c r="C78" s="113"/>
      <c r="D78" s="135"/>
      <c r="E78" s="135"/>
      <c r="F78" s="135"/>
      <c r="G78" s="135"/>
      <c r="H78" s="135"/>
      <c r="I78" s="135"/>
      <c r="J78" s="135"/>
      <c r="K78" s="135"/>
      <c r="L78" s="135"/>
      <c r="M78" s="135"/>
      <c r="N78" s="135"/>
      <c r="O78" s="135"/>
      <c r="P78" s="23"/>
      <c r="Q78" s="68"/>
    </row>
    <row r="79" spans="1:17" s="4" customFormat="1">
      <c r="A79" s="3"/>
      <c r="B79" s="25"/>
      <c r="P79" s="23"/>
      <c r="Q79" s="68"/>
    </row>
    <row r="80" spans="1:17" s="4" customFormat="1">
      <c r="A80" s="3"/>
      <c r="B80" s="22"/>
      <c r="C80" s="5"/>
      <c r="D80" s="5"/>
      <c r="E80" s="5"/>
      <c r="F80" s="5"/>
      <c r="G80" s="5"/>
      <c r="H80" s="5"/>
      <c r="I80" s="5"/>
      <c r="P80" s="23"/>
      <c r="Q80" s="68"/>
    </row>
    <row r="81" spans="1:17" s="4" customFormat="1">
      <c r="A81" s="3"/>
      <c r="B81" s="25" t="s">
        <v>42</v>
      </c>
      <c r="E81" s="4" t="s">
        <v>20</v>
      </c>
      <c r="F81" s="4" t="s">
        <v>43</v>
      </c>
      <c r="H81" s="4" t="s">
        <v>18</v>
      </c>
      <c r="J81" s="113" t="s">
        <v>14</v>
      </c>
      <c r="K81" s="113"/>
      <c r="L81" s="113"/>
      <c r="M81" s="113"/>
      <c r="P81" s="23"/>
      <c r="Q81" s="68"/>
    </row>
    <row r="82" spans="1:17" s="4" customFormat="1">
      <c r="A82" s="3"/>
      <c r="B82" s="104" t="s">
        <v>44</v>
      </c>
      <c r="C82" s="105"/>
      <c r="D82" s="106"/>
      <c r="E82" s="53" t="s">
        <v>22</v>
      </c>
      <c r="F82" s="53"/>
      <c r="H82" s="12">
        <f t="shared" ref="H82:H89" si="12">$G$43*F82*VLOOKUP(E82,TranspAll,2,FALSE)</f>
        <v>0</v>
      </c>
      <c r="J82" s="104"/>
      <c r="K82" s="105"/>
      <c r="L82" s="106"/>
      <c r="M82" s="6"/>
      <c r="N82" s="6"/>
      <c r="O82" s="6"/>
      <c r="P82" s="24"/>
      <c r="Q82" s="68"/>
    </row>
    <row r="83" spans="1:17" s="4" customFormat="1">
      <c r="A83" s="3"/>
      <c r="B83" s="104"/>
      <c r="C83" s="105"/>
      <c r="D83" s="106"/>
      <c r="E83" s="53" t="s">
        <v>45</v>
      </c>
      <c r="F83" s="53"/>
      <c r="H83" s="12">
        <f t="shared" si="12"/>
        <v>0</v>
      </c>
      <c r="J83" s="104"/>
      <c r="K83" s="105"/>
      <c r="L83" s="106"/>
      <c r="M83" s="6"/>
      <c r="N83" s="6"/>
      <c r="O83" s="6"/>
      <c r="P83" s="24"/>
      <c r="Q83" s="68"/>
    </row>
    <row r="84" spans="1:17" s="4" customFormat="1">
      <c r="A84" s="3"/>
      <c r="B84" s="104"/>
      <c r="C84" s="105"/>
      <c r="D84" s="106"/>
      <c r="E84" s="53" t="s">
        <v>46</v>
      </c>
      <c r="F84" s="53"/>
      <c r="H84" s="12">
        <f t="shared" si="12"/>
        <v>0</v>
      </c>
      <c r="J84" s="104"/>
      <c r="K84" s="105"/>
      <c r="L84" s="106"/>
      <c r="M84" s="6"/>
      <c r="N84" s="6"/>
      <c r="O84" s="6"/>
      <c r="P84" s="24"/>
      <c r="Q84" s="68"/>
    </row>
    <row r="85" spans="1:17" s="4" customFormat="1">
      <c r="A85" s="3"/>
      <c r="B85" s="104"/>
      <c r="C85" s="105"/>
      <c r="D85" s="106"/>
      <c r="E85" s="53" t="s">
        <v>47</v>
      </c>
      <c r="F85" s="53"/>
      <c r="H85" s="12">
        <f t="shared" si="12"/>
        <v>0</v>
      </c>
      <c r="J85" s="104"/>
      <c r="K85" s="105"/>
      <c r="L85" s="106"/>
      <c r="M85" s="6"/>
      <c r="N85" s="6"/>
      <c r="O85" s="6"/>
      <c r="P85" s="24"/>
      <c r="Q85" s="68"/>
    </row>
    <row r="86" spans="1:17" s="4" customFormat="1">
      <c r="A86" s="3"/>
      <c r="B86" s="104"/>
      <c r="C86" s="105"/>
      <c r="D86" s="106"/>
      <c r="E86" s="53"/>
      <c r="F86" s="53"/>
      <c r="H86" s="12" t="e">
        <f t="shared" si="12"/>
        <v>#N/A</v>
      </c>
      <c r="J86" s="104"/>
      <c r="K86" s="105"/>
      <c r="L86" s="106"/>
      <c r="M86" s="6"/>
      <c r="N86" s="6"/>
      <c r="O86" s="6"/>
      <c r="P86" s="24"/>
      <c r="Q86" s="68"/>
    </row>
    <row r="87" spans="1:17" s="4" customFormat="1">
      <c r="A87" s="3"/>
      <c r="B87" s="104"/>
      <c r="C87" s="105"/>
      <c r="D87" s="106"/>
      <c r="E87" s="53"/>
      <c r="F87" s="53"/>
      <c r="H87" s="12" t="e">
        <f t="shared" si="12"/>
        <v>#N/A</v>
      </c>
      <c r="J87" s="104"/>
      <c r="K87" s="105"/>
      <c r="L87" s="106"/>
      <c r="M87" s="6"/>
      <c r="N87" s="6"/>
      <c r="O87" s="6"/>
      <c r="P87" s="24"/>
      <c r="Q87" s="68"/>
    </row>
    <row r="88" spans="1:17" s="4" customFormat="1">
      <c r="A88" s="3"/>
      <c r="B88" s="104"/>
      <c r="C88" s="105"/>
      <c r="D88" s="106"/>
      <c r="E88" s="53"/>
      <c r="F88" s="53"/>
      <c r="H88" s="12" t="e">
        <f t="shared" si="12"/>
        <v>#N/A</v>
      </c>
      <c r="J88" s="104"/>
      <c r="K88" s="105"/>
      <c r="L88" s="106"/>
      <c r="M88" s="6"/>
      <c r="N88" s="6"/>
      <c r="O88" s="6"/>
      <c r="P88" s="24"/>
      <c r="Q88" s="68"/>
    </row>
    <row r="89" spans="1:17" s="4" customFormat="1">
      <c r="A89" s="3"/>
      <c r="B89" s="104"/>
      <c r="C89" s="105"/>
      <c r="D89" s="106"/>
      <c r="E89" s="53"/>
      <c r="F89" s="53"/>
      <c r="H89" s="12" t="e">
        <f t="shared" si="12"/>
        <v>#N/A</v>
      </c>
      <c r="J89" s="104"/>
      <c r="K89" s="105"/>
      <c r="L89" s="106"/>
      <c r="M89" s="6"/>
      <c r="N89" s="6"/>
      <c r="O89" s="6"/>
      <c r="P89" s="24"/>
      <c r="Q89" s="68"/>
    </row>
    <row r="90" spans="1:17" s="4" customFormat="1">
      <c r="A90" s="3"/>
      <c r="B90" s="25"/>
      <c r="P90" s="23"/>
      <c r="Q90" s="68"/>
    </row>
    <row r="91" spans="1:17" s="4" customFormat="1">
      <c r="A91" s="3"/>
      <c r="B91" s="22" t="s">
        <v>27</v>
      </c>
      <c r="E91" s="12">
        <f>SUMIF(H82:H88,"&gt;0")</f>
        <v>0</v>
      </c>
      <c r="P91" s="23"/>
      <c r="Q91" s="68"/>
    </row>
    <row r="92" spans="1:17" s="4" customFormat="1" ht="13.9" thickBot="1">
      <c r="A92" s="3"/>
      <c r="B92" s="26"/>
      <c r="C92" s="27"/>
      <c r="D92" s="27"/>
      <c r="E92" s="27"/>
      <c r="F92" s="27"/>
      <c r="G92" s="27"/>
      <c r="H92" s="27"/>
      <c r="I92" s="27"/>
      <c r="J92" s="27"/>
      <c r="K92" s="27"/>
      <c r="L92" s="27"/>
      <c r="M92" s="27"/>
      <c r="N92" s="27"/>
      <c r="O92" s="27"/>
      <c r="P92" s="29"/>
      <c r="Q92" s="68"/>
    </row>
    <row r="93" spans="1:17" s="3" customFormat="1">
      <c r="Q93" s="68"/>
    </row>
    <row r="94" spans="1:17" s="3" customFormat="1" ht="13.9" thickBot="1">
      <c r="Q94" s="68"/>
    </row>
    <row r="95" spans="1:17" s="4" customFormat="1" ht="13.9" thickTop="1">
      <c r="A95" s="3"/>
      <c r="B95" s="32" t="s">
        <v>48</v>
      </c>
      <c r="C95" s="33"/>
      <c r="D95" s="33"/>
      <c r="E95" s="33"/>
      <c r="F95" s="33" t="s">
        <v>49</v>
      </c>
      <c r="G95" s="33"/>
      <c r="H95" s="33"/>
      <c r="I95" s="33"/>
      <c r="J95" s="33"/>
      <c r="K95" s="33"/>
      <c r="L95" s="33"/>
      <c r="M95" s="33"/>
      <c r="N95" s="33"/>
      <c r="O95" s="33"/>
      <c r="P95" s="34"/>
      <c r="Q95" s="68"/>
    </row>
    <row r="96" spans="1:17" s="4" customFormat="1">
      <c r="A96" s="3"/>
      <c r="B96" s="35"/>
      <c r="P96" s="36"/>
      <c r="Q96" s="68"/>
    </row>
    <row r="97" spans="1:17" s="4" customFormat="1">
      <c r="A97" s="3"/>
      <c r="B97" s="35" t="s">
        <v>50</v>
      </c>
      <c r="P97" s="36"/>
      <c r="Q97" s="68"/>
    </row>
    <row r="98" spans="1:17" s="4" customFormat="1">
      <c r="A98" s="3"/>
      <c r="B98" s="37"/>
      <c r="P98" s="36"/>
      <c r="Q98" s="68"/>
    </row>
    <row r="99" spans="1:17" s="4" customFormat="1" ht="12.75" customHeight="1">
      <c r="A99" s="3"/>
      <c r="B99" s="125" t="s">
        <v>30</v>
      </c>
      <c r="C99" s="126"/>
      <c r="D99" s="127" t="s">
        <v>31</v>
      </c>
      <c r="E99" s="128"/>
      <c r="F99" s="128"/>
      <c r="G99" s="128"/>
      <c r="H99" s="128"/>
      <c r="I99" s="128"/>
      <c r="J99" s="128"/>
      <c r="K99" s="128"/>
      <c r="L99" s="128"/>
      <c r="M99" s="128"/>
      <c r="N99" s="128"/>
      <c r="O99" s="129"/>
      <c r="P99" s="36"/>
      <c r="Q99" s="68"/>
    </row>
    <row r="100" spans="1:17" s="4" customFormat="1">
      <c r="A100" s="3"/>
      <c r="B100" s="35"/>
      <c r="P100" s="36"/>
      <c r="Q100" s="68"/>
    </row>
    <row r="101" spans="1:17" s="4" customFormat="1">
      <c r="A101" s="3"/>
      <c r="B101" s="37" t="s">
        <v>51</v>
      </c>
      <c r="G101" s="5" t="s">
        <v>33</v>
      </c>
      <c r="I101" s="5"/>
      <c r="J101" s="5"/>
      <c r="K101" s="5"/>
      <c r="L101" s="5"/>
      <c r="M101" s="5"/>
      <c r="N101" s="5"/>
      <c r="O101" s="5"/>
      <c r="P101" s="36"/>
      <c r="Q101" s="68"/>
    </row>
    <row r="102" spans="1:17" s="4" customFormat="1">
      <c r="A102" s="3"/>
      <c r="B102" s="35" t="s">
        <v>52</v>
      </c>
      <c r="F102" s="94"/>
      <c r="G102" s="4" t="s">
        <v>24</v>
      </c>
      <c r="I102" s="5"/>
      <c r="J102" s="5"/>
      <c r="K102" s="5"/>
      <c r="L102" s="5"/>
      <c r="M102" s="5"/>
      <c r="N102" s="5"/>
      <c r="O102" s="5"/>
      <c r="P102" s="36"/>
      <c r="Q102" s="68"/>
    </row>
    <row r="103" spans="1:17" s="4" customFormat="1">
      <c r="A103" s="3"/>
      <c r="B103" s="35" t="s">
        <v>53</v>
      </c>
      <c r="F103" s="74"/>
      <c r="G103" s="4" t="s">
        <v>54</v>
      </c>
      <c r="I103" s="5"/>
      <c r="J103" s="5"/>
      <c r="K103" s="5"/>
      <c r="L103" s="5"/>
      <c r="M103" s="5"/>
      <c r="N103" s="5"/>
      <c r="O103" s="5"/>
      <c r="P103" s="36"/>
      <c r="Q103" s="68"/>
    </row>
    <row r="104" spans="1:17" s="4" customFormat="1">
      <c r="A104" s="3"/>
      <c r="B104" s="35" t="s">
        <v>55</v>
      </c>
      <c r="F104" s="74"/>
      <c r="I104" s="5"/>
      <c r="J104" s="5"/>
      <c r="K104" s="5"/>
      <c r="L104" s="5"/>
      <c r="M104" s="5"/>
      <c r="N104" s="5"/>
      <c r="O104" s="5"/>
      <c r="P104" s="36"/>
      <c r="Q104" s="68"/>
    </row>
    <row r="105" spans="1:17" s="4" customFormat="1">
      <c r="A105" s="3"/>
      <c r="B105" s="35" t="s">
        <v>56</v>
      </c>
      <c r="E105" s="4" t="s">
        <v>57</v>
      </c>
      <c r="F105" s="94"/>
      <c r="G105" t="s">
        <v>58</v>
      </c>
      <c r="H105" s="91" t="s">
        <v>59</v>
      </c>
      <c r="I105" s="5"/>
      <c r="J105" s="5"/>
      <c r="K105" s="5"/>
      <c r="L105" s="5"/>
      <c r="M105" s="5"/>
      <c r="N105" s="5"/>
      <c r="O105" s="5"/>
      <c r="P105" s="36"/>
      <c r="Q105" s="68"/>
    </row>
    <row r="106" spans="1:17" s="4" customFormat="1">
      <c r="A106" s="3"/>
      <c r="B106" s="35" t="s">
        <v>60</v>
      </c>
      <c r="F106" s="4">
        <f>F102*F103</f>
        <v>0</v>
      </c>
      <c r="G106" s="4" t="s">
        <v>24</v>
      </c>
      <c r="I106" s="5"/>
      <c r="J106" s="5"/>
      <c r="K106" s="5"/>
      <c r="L106" s="5"/>
      <c r="M106" s="5"/>
      <c r="N106" s="5"/>
      <c r="O106" s="5"/>
      <c r="P106" s="36"/>
      <c r="Q106" s="68"/>
    </row>
    <row r="107" spans="1:17" s="4" customFormat="1">
      <c r="A107" s="3"/>
      <c r="B107" s="35" t="s">
        <v>61</v>
      </c>
      <c r="F107" s="4">
        <v>30</v>
      </c>
      <c r="G107" s="4" t="s">
        <v>62</v>
      </c>
      <c r="I107" s="5"/>
      <c r="J107" s="5"/>
      <c r="K107" s="5"/>
      <c r="L107" s="5"/>
      <c r="M107" s="5"/>
      <c r="N107" s="5"/>
      <c r="O107" s="5"/>
      <c r="P107" s="36"/>
      <c r="Q107" s="68"/>
    </row>
    <row r="108" spans="1:17" s="4" customFormat="1">
      <c r="A108" s="3"/>
      <c r="B108" s="35" t="s">
        <v>63</v>
      </c>
      <c r="F108" s="4">
        <f>F107*F106*F105</f>
        <v>0</v>
      </c>
      <c r="G108" s="4" t="s">
        <v>18</v>
      </c>
      <c r="I108" s="5"/>
      <c r="P108" s="36"/>
      <c r="Q108" s="68"/>
    </row>
    <row r="109" spans="1:17" s="4" customFormat="1">
      <c r="A109" s="3"/>
      <c r="B109" s="35"/>
      <c r="I109" s="5"/>
      <c r="P109" s="36"/>
      <c r="Q109" s="68"/>
    </row>
    <row r="110" spans="1:17" s="4" customFormat="1">
      <c r="A110" s="3"/>
      <c r="B110" s="37" t="s">
        <v>64</v>
      </c>
      <c r="I110" s="5"/>
      <c r="P110" s="36"/>
      <c r="Q110" s="68"/>
    </row>
    <row r="111" spans="1:17" s="4" customFormat="1">
      <c r="A111" s="3"/>
      <c r="B111" s="35" t="s">
        <v>65</v>
      </c>
      <c r="F111" s="94"/>
      <c r="G111" s="4" t="s">
        <v>66</v>
      </c>
      <c r="I111" s="5"/>
      <c r="P111" s="36"/>
      <c r="Q111" s="68"/>
    </row>
    <row r="112" spans="1:17" s="4" customFormat="1">
      <c r="A112" s="3"/>
      <c r="B112" s="35" t="s">
        <v>63</v>
      </c>
      <c r="F112" s="97">
        <f>16355.2151*30*F111</f>
        <v>0</v>
      </c>
      <c r="G112" s="4" t="s">
        <v>18</v>
      </c>
      <c r="I112" s="5"/>
      <c r="P112" s="36"/>
      <c r="Q112" s="68"/>
    </row>
    <row r="113" spans="1:17" s="4" customFormat="1" ht="13.9" thickBot="1">
      <c r="A113" s="3"/>
      <c r="B113" s="38"/>
      <c r="C113" s="39"/>
      <c r="D113" s="39"/>
      <c r="E113" s="39"/>
      <c r="F113" s="39"/>
      <c r="G113" s="39"/>
      <c r="H113" s="39"/>
      <c r="I113" s="39"/>
      <c r="J113" s="39"/>
      <c r="K113" s="39"/>
      <c r="L113" s="39"/>
      <c r="M113" s="39"/>
      <c r="N113" s="39"/>
      <c r="O113" s="39"/>
      <c r="P113" s="40"/>
      <c r="Q113" s="68"/>
    </row>
    <row r="114" spans="1:17" s="3" customFormat="1" ht="13.9" thickTop="1">
      <c r="Q114" s="68"/>
    </row>
    <row r="115" spans="1:17" s="3" customFormat="1" ht="13.9" thickBot="1">
      <c r="Q115" s="68"/>
    </row>
    <row r="116" spans="1:17" s="3" customFormat="1" ht="13.9" thickTop="1">
      <c r="B116" s="81" t="s">
        <v>67</v>
      </c>
      <c r="C116" s="82"/>
      <c r="D116" s="82"/>
      <c r="E116" s="82"/>
      <c r="F116" s="82"/>
      <c r="G116" s="82"/>
      <c r="H116" s="82"/>
      <c r="I116" s="82"/>
      <c r="J116" s="82"/>
      <c r="K116" s="82"/>
      <c r="L116" s="82"/>
      <c r="M116" s="82"/>
      <c r="N116" s="82"/>
      <c r="O116" s="82"/>
      <c r="P116" s="83"/>
      <c r="Q116" s="68"/>
    </row>
    <row r="117" spans="1:17" s="3" customFormat="1">
      <c r="B117" s="84"/>
      <c r="C117" s="5"/>
      <c r="D117" s="5"/>
      <c r="E117" s="5"/>
      <c r="F117" s="5"/>
      <c r="G117" s="5"/>
      <c r="H117" s="5" t="s">
        <v>68</v>
      </c>
      <c r="I117" s="5" t="s">
        <v>69</v>
      </c>
      <c r="J117" s="5"/>
      <c r="K117" s="5"/>
      <c r="L117" s="5"/>
      <c r="M117" s="5"/>
      <c r="N117" s="5"/>
      <c r="O117" s="5"/>
      <c r="P117" s="85"/>
      <c r="Q117" s="68"/>
    </row>
    <row r="118" spans="1:17" s="3" customFormat="1">
      <c r="B118" s="86" t="s">
        <v>8</v>
      </c>
      <c r="C118" s="4"/>
      <c r="D118" s="4"/>
      <c r="E118" s="4"/>
      <c r="F118" s="4"/>
      <c r="G118" s="4"/>
      <c r="H118" s="92">
        <f>E46</f>
        <v>0</v>
      </c>
      <c r="I118" s="92">
        <f>F46</f>
        <v>0</v>
      </c>
      <c r="J118" s="4" t="s">
        <v>18</v>
      </c>
      <c r="K118" s="5"/>
      <c r="L118" s="5"/>
      <c r="M118" s="5"/>
      <c r="N118" s="5"/>
      <c r="O118" s="5"/>
      <c r="P118" s="85"/>
      <c r="Q118" s="68"/>
    </row>
    <row r="119" spans="1:17" s="3" customFormat="1">
      <c r="B119" s="86" t="s">
        <v>28</v>
      </c>
      <c r="C119" s="4"/>
      <c r="D119" s="4"/>
      <c r="E119" s="4"/>
      <c r="F119" s="4"/>
      <c r="G119" s="4"/>
      <c r="H119" s="92">
        <f>E64</f>
        <v>0</v>
      </c>
      <c r="I119" s="92">
        <f>F64</f>
        <v>0</v>
      </c>
      <c r="J119" s="4" t="s">
        <v>18</v>
      </c>
      <c r="K119" s="5"/>
      <c r="L119" s="5"/>
      <c r="M119" s="5"/>
      <c r="N119" s="5"/>
      <c r="O119" s="5"/>
      <c r="P119" s="85"/>
      <c r="Q119" s="68"/>
    </row>
    <row r="120" spans="1:17" s="3" customFormat="1">
      <c r="B120" s="86" t="s">
        <v>35</v>
      </c>
      <c r="C120" s="4"/>
      <c r="D120" s="4"/>
      <c r="E120" s="4"/>
      <c r="F120" s="4"/>
      <c r="G120" s="4"/>
      <c r="H120" s="98">
        <f>E91</f>
        <v>0</v>
      </c>
      <c r="I120" s="98">
        <f>E91</f>
        <v>0</v>
      </c>
      <c r="J120" s="4" t="s">
        <v>18</v>
      </c>
      <c r="K120" s="5"/>
      <c r="L120" s="5"/>
      <c r="M120" s="5"/>
      <c r="N120" s="5"/>
      <c r="O120" s="5"/>
      <c r="P120" s="85"/>
      <c r="Q120" s="68"/>
    </row>
    <row r="121" spans="1:17" s="3" customFormat="1">
      <c r="B121" s="86" t="s">
        <v>70</v>
      </c>
      <c r="C121" s="4"/>
      <c r="D121" s="4"/>
      <c r="E121" s="4"/>
      <c r="F121" s="4"/>
      <c r="G121" s="4"/>
      <c r="H121" s="92">
        <f>H118+H119+H120</f>
        <v>0</v>
      </c>
      <c r="I121" s="92">
        <f>I118+I119+I120</f>
        <v>0</v>
      </c>
      <c r="J121" s="4" t="s">
        <v>18</v>
      </c>
      <c r="K121" s="5"/>
      <c r="L121" s="5"/>
      <c r="M121" s="5"/>
      <c r="N121" s="5"/>
      <c r="O121" s="5"/>
      <c r="P121" s="85"/>
      <c r="Q121" s="68"/>
    </row>
    <row r="122" spans="1:17" s="3" customFormat="1">
      <c r="B122" s="86" t="s">
        <v>48</v>
      </c>
      <c r="C122" s="4"/>
      <c r="D122" s="4"/>
      <c r="E122" s="4"/>
      <c r="F122" s="4"/>
      <c r="G122" s="4"/>
      <c r="H122" s="98">
        <f>F108</f>
        <v>0</v>
      </c>
      <c r="I122" s="98">
        <f>F108</f>
        <v>0</v>
      </c>
      <c r="J122" s="4" t="s">
        <v>18</v>
      </c>
      <c r="K122" s="5"/>
      <c r="L122" s="5"/>
      <c r="M122" s="5"/>
      <c r="N122" s="5"/>
      <c r="O122" s="5"/>
      <c r="P122" s="85"/>
      <c r="Q122" s="68"/>
    </row>
    <row r="123" spans="1:17" s="3" customFormat="1" ht="13.9" thickBot="1">
      <c r="B123" s="87" t="s">
        <v>71</v>
      </c>
      <c r="C123" s="88"/>
      <c r="D123" s="88"/>
      <c r="E123" s="88"/>
      <c r="F123" s="88"/>
      <c r="G123" s="88"/>
      <c r="H123" s="93">
        <f>H118+H119+H120+H122</f>
        <v>0</v>
      </c>
      <c r="I123" s="93">
        <f>I118+I119+I120+I122</f>
        <v>0</v>
      </c>
      <c r="J123" s="89" t="s">
        <v>18</v>
      </c>
      <c r="K123" s="89"/>
      <c r="L123" s="89"/>
      <c r="M123" s="89"/>
      <c r="N123" s="89"/>
      <c r="O123" s="89"/>
      <c r="P123" s="90"/>
      <c r="Q123" s="68"/>
    </row>
    <row r="124" spans="1:17" s="3" customFormat="1" ht="13.9" hidden="1" thickTop="1">
      <c r="Q124" s="68"/>
    </row>
    <row r="125" spans="1:17" s="3" customFormat="1" hidden="1">
      <c r="Q125" s="68"/>
    </row>
    <row r="126" spans="1:17" s="3" customFormat="1" hidden="1">
      <c r="Q126" s="68"/>
    </row>
    <row r="127" spans="1:17" s="3" customFormat="1" hidden="1">
      <c r="Q127" s="68"/>
    </row>
    <row r="128" spans="1:17" s="3" customFormat="1" hidden="1">
      <c r="Q128" s="68"/>
    </row>
    <row r="129" spans="1:17" s="4" customFormat="1" hidden="1">
      <c r="A129" s="3"/>
      <c r="Q129" s="68"/>
    </row>
    <row r="132" spans="1:17" hidden="1">
      <c r="B132" s="5" t="s">
        <v>72</v>
      </c>
    </row>
    <row r="135" spans="1:17" s="17" customFormat="1" hidden="1">
      <c r="A135" s="67"/>
      <c r="B135" s="17" t="s">
        <v>73</v>
      </c>
      <c r="F135" s="17" t="s">
        <v>74</v>
      </c>
      <c r="J135" s="17" t="s">
        <v>75</v>
      </c>
      <c r="N135" s="17" t="s">
        <v>74</v>
      </c>
      <c r="Q135" s="68"/>
    </row>
    <row r="137" spans="1:17" hidden="1">
      <c r="B137" t="s">
        <v>76</v>
      </c>
      <c r="F137" s="4" t="s">
        <v>77</v>
      </c>
      <c r="J137" t="s">
        <v>78</v>
      </c>
      <c r="K137" s="4" t="s">
        <v>79</v>
      </c>
      <c r="N137" t="s">
        <v>80</v>
      </c>
    </row>
    <row r="138" spans="1:17" hidden="1">
      <c r="L138" t="s">
        <v>33</v>
      </c>
    </row>
    <row r="139" spans="1:17" hidden="1">
      <c r="B139" t="s">
        <v>81</v>
      </c>
      <c r="C139" s="80">
        <v>2.3639999999999999</v>
      </c>
      <c r="D139" t="s">
        <v>58</v>
      </c>
      <c r="F139" t="s">
        <v>22</v>
      </c>
      <c r="G139">
        <f>0.12481/1000</f>
        <v>1.2480999999999999E-4</v>
      </c>
      <c r="H139" t="s">
        <v>82</v>
      </c>
      <c r="J139" t="s">
        <v>83</v>
      </c>
      <c r="K139">
        <v>0</v>
      </c>
      <c r="L139" t="s">
        <v>84</v>
      </c>
      <c r="N139" t="s">
        <v>85</v>
      </c>
      <c r="O139">
        <v>22800</v>
      </c>
      <c r="P139" t="s">
        <v>58</v>
      </c>
    </row>
    <row r="140" spans="1:17" hidden="1">
      <c r="B140" t="s">
        <v>86</v>
      </c>
      <c r="C140" s="80">
        <v>1.282</v>
      </c>
      <c r="D140" t="s">
        <v>58</v>
      </c>
      <c r="F140" t="s">
        <v>45</v>
      </c>
      <c r="G140">
        <f>0.02556/1000</f>
        <v>2.5559999999999999E-5</v>
      </c>
      <c r="H140" t="s">
        <v>82</v>
      </c>
      <c r="J140" t="s">
        <v>87</v>
      </c>
      <c r="K140">
        <v>0.18387000000000001</v>
      </c>
      <c r="L140" t="s">
        <v>88</v>
      </c>
    </row>
    <row r="141" spans="1:17" hidden="1">
      <c r="B141" t="s">
        <v>89</v>
      </c>
      <c r="C141" s="80">
        <v>2.766</v>
      </c>
      <c r="D141" t="s">
        <v>58</v>
      </c>
      <c r="F141" t="s">
        <v>46</v>
      </c>
      <c r="G141">
        <f>0.00903/1000</f>
        <v>9.0299999999999999E-6</v>
      </c>
      <c r="H141" t="s">
        <v>82</v>
      </c>
      <c r="J141" t="s">
        <v>90</v>
      </c>
      <c r="K141">
        <v>2.5403899999999999</v>
      </c>
      <c r="L141" t="s">
        <v>91</v>
      </c>
    </row>
    <row r="142" spans="1:17" ht="12.6" hidden="1" customHeight="1">
      <c r="B142" t="s">
        <v>92</v>
      </c>
      <c r="C142" s="80">
        <v>6.668717530534737</v>
      </c>
      <c r="D142" t="s">
        <v>58</v>
      </c>
      <c r="F142" t="s">
        <v>47</v>
      </c>
      <c r="G142">
        <f>1.13382/1000</f>
        <v>1.13382E-3</v>
      </c>
      <c r="H142" t="s">
        <v>82</v>
      </c>
      <c r="J142" t="s">
        <v>93</v>
      </c>
      <c r="K142">
        <v>0.51752921535893159</v>
      </c>
      <c r="L142" t="s">
        <v>84</v>
      </c>
    </row>
    <row r="143" spans="1:17" ht="12.6" hidden="1" customHeight="1">
      <c r="B143" t="s">
        <v>94</v>
      </c>
      <c r="C143" s="80">
        <v>5.5839382025381532</v>
      </c>
      <c r="D143" t="s">
        <v>58</v>
      </c>
      <c r="J143" t="s">
        <v>95</v>
      </c>
      <c r="K143">
        <v>0.4</v>
      </c>
      <c r="L143" t="s">
        <v>84</v>
      </c>
    </row>
    <row r="144" spans="1:17" ht="12.6" hidden="1" customHeight="1">
      <c r="B144" t="s">
        <v>96</v>
      </c>
      <c r="C144" s="80">
        <v>13.055539991305551</v>
      </c>
      <c r="D144" t="s">
        <v>58</v>
      </c>
      <c r="J144" t="s">
        <v>97</v>
      </c>
      <c r="K144">
        <v>0.37068965517241381</v>
      </c>
      <c r="L144" t="s">
        <v>84</v>
      </c>
    </row>
    <row r="145" spans="2:12" ht="12.6" hidden="1" customHeight="1">
      <c r="B145" t="s">
        <v>98</v>
      </c>
      <c r="C145" s="80">
        <v>5.6516160313555481</v>
      </c>
      <c r="D145" t="s">
        <v>58</v>
      </c>
      <c r="J145" t="s">
        <v>99</v>
      </c>
      <c r="K145">
        <v>0.16883116883116883</v>
      </c>
      <c r="L145" t="s">
        <v>84</v>
      </c>
    </row>
    <row r="146" spans="2:12" ht="12.6" hidden="1" customHeight="1">
      <c r="B146" t="s">
        <v>100</v>
      </c>
      <c r="C146" s="80">
        <v>12.405749895609985</v>
      </c>
      <c r="D146" t="s">
        <v>58</v>
      </c>
      <c r="J146" t="s">
        <v>101</v>
      </c>
      <c r="K146">
        <v>0.79839357429718871</v>
      </c>
      <c r="L146" t="s">
        <v>84</v>
      </c>
    </row>
    <row r="147" spans="2:12" ht="12.6" hidden="1" customHeight="1">
      <c r="B147" t="s">
        <v>102</v>
      </c>
      <c r="C147" s="80">
        <v>14.593568656260635</v>
      </c>
      <c r="D147" t="s">
        <v>58</v>
      </c>
      <c r="J147" t="s">
        <v>103</v>
      </c>
      <c r="K147">
        <v>0.22635658914728682</v>
      </c>
      <c r="L147" t="s">
        <v>84</v>
      </c>
    </row>
    <row r="148" spans="2:12" ht="12.6" hidden="1" customHeight="1">
      <c r="B148" t="s">
        <v>104</v>
      </c>
      <c r="C148" s="80">
        <v>10.624512538347433</v>
      </c>
      <c r="D148" t="s">
        <v>58</v>
      </c>
      <c r="J148" t="s">
        <v>105</v>
      </c>
      <c r="K148">
        <v>0.5</v>
      </c>
      <c r="L148" t="s">
        <v>84</v>
      </c>
    </row>
    <row r="149" spans="2:12" ht="12.6" hidden="1" customHeight="1">
      <c r="B149" t="s">
        <v>106</v>
      </c>
      <c r="C149" s="80">
        <v>10.809800161935325</v>
      </c>
      <c r="D149" t="s">
        <v>58</v>
      </c>
      <c r="J149" t="s">
        <v>107</v>
      </c>
      <c r="K149">
        <v>0.76061776061776065</v>
      </c>
      <c r="L149" t="s">
        <v>84</v>
      </c>
    </row>
    <row r="150" spans="2:12" ht="12.6" hidden="1" customHeight="1">
      <c r="B150" t="s">
        <v>108</v>
      </c>
      <c r="C150" s="80">
        <v>12.752084585609984</v>
      </c>
      <c r="D150" t="s">
        <v>58</v>
      </c>
      <c r="J150" t="s">
        <v>109</v>
      </c>
      <c r="K150">
        <v>0.5811320754716981</v>
      </c>
      <c r="L150" t="s">
        <v>84</v>
      </c>
    </row>
    <row r="151" spans="2:12" ht="12.6" hidden="1" customHeight="1">
      <c r="B151" t="s">
        <v>110</v>
      </c>
      <c r="C151" s="80">
        <v>15.869096795609984</v>
      </c>
      <c r="D151" t="s">
        <v>58</v>
      </c>
      <c r="J151" t="s">
        <v>111</v>
      </c>
      <c r="K151">
        <v>0.92698412698412702</v>
      </c>
      <c r="L151" t="s">
        <v>84</v>
      </c>
    </row>
    <row r="152" spans="2:12" ht="12.6" hidden="1" customHeight="1">
      <c r="B152" t="s">
        <v>112</v>
      </c>
      <c r="C152" s="80">
        <v>5.548323033609984</v>
      </c>
      <c r="D152" t="s">
        <v>58</v>
      </c>
      <c r="J152" t="s">
        <v>113</v>
      </c>
      <c r="K152">
        <v>0.22046285018270401</v>
      </c>
      <c r="L152" t="s">
        <v>84</v>
      </c>
    </row>
    <row r="153" spans="2:12" ht="12.6" hidden="1" customHeight="1">
      <c r="B153" t="s">
        <v>114</v>
      </c>
      <c r="C153" s="80">
        <v>8.3190005536099854</v>
      </c>
      <c r="D153" t="s">
        <v>58</v>
      </c>
      <c r="J153" t="s">
        <v>115</v>
      </c>
      <c r="K153">
        <v>0.5</v>
      </c>
      <c r="L153" t="s">
        <v>84</v>
      </c>
    </row>
    <row r="154" spans="2:12" ht="12.6" hidden="1" customHeight="1">
      <c r="B154" t="s">
        <v>116</v>
      </c>
      <c r="C154" s="80">
        <v>11.946853210535124</v>
      </c>
      <c r="D154" t="s">
        <v>58</v>
      </c>
      <c r="J154" t="s">
        <v>117</v>
      </c>
      <c r="K154">
        <v>0.39506172839506171</v>
      </c>
      <c r="L154" t="s">
        <v>84</v>
      </c>
    </row>
    <row r="155" spans="2:12" ht="12.6" hidden="1" customHeight="1">
      <c r="B155" t="s">
        <v>118</v>
      </c>
      <c r="C155" s="80">
        <v>2.91</v>
      </c>
      <c r="D155" t="s">
        <v>58</v>
      </c>
      <c r="J155" t="s">
        <v>119</v>
      </c>
      <c r="K155">
        <v>0.82857142857142863</v>
      </c>
      <c r="L155" t="s">
        <v>84</v>
      </c>
    </row>
    <row r="156" spans="2:12" ht="12.6" hidden="1" customHeight="1">
      <c r="B156" t="s">
        <v>120</v>
      </c>
      <c r="C156" s="80">
        <v>3.31</v>
      </c>
      <c r="D156" t="s">
        <v>58</v>
      </c>
      <c r="J156" t="s">
        <v>121</v>
      </c>
      <c r="K156">
        <v>1.4444444444444444</v>
      </c>
      <c r="L156" t="s">
        <v>84</v>
      </c>
    </row>
    <row r="157" spans="2:12" ht="12.6" hidden="1" customHeight="1">
      <c r="B157" t="s">
        <v>122</v>
      </c>
      <c r="C157" s="80">
        <v>3.76</v>
      </c>
      <c r="D157" t="s">
        <v>58</v>
      </c>
      <c r="J157" t="s">
        <v>123</v>
      </c>
      <c r="K157">
        <v>0.13431527266351043</v>
      </c>
      <c r="L157" t="s">
        <v>84</v>
      </c>
    </row>
    <row r="158" spans="2:12" ht="12.6" hidden="1" customHeight="1">
      <c r="B158" t="s">
        <v>124</v>
      </c>
      <c r="C158" s="80">
        <v>1.93</v>
      </c>
      <c r="D158" t="s">
        <v>58</v>
      </c>
      <c r="J158" t="s">
        <v>125</v>
      </c>
      <c r="K158">
        <v>0.61363636363636365</v>
      </c>
      <c r="L158" t="s">
        <v>84</v>
      </c>
    </row>
    <row r="159" spans="2:12" ht="12.6" hidden="1" customHeight="1">
      <c r="B159" t="s">
        <v>126</v>
      </c>
      <c r="C159" s="80">
        <v>7.62</v>
      </c>
      <c r="D159" t="s">
        <v>58</v>
      </c>
      <c r="J159" t="s">
        <v>127</v>
      </c>
      <c r="K159">
        <v>0.60556844547563804</v>
      </c>
      <c r="L159" t="s">
        <v>84</v>
      </c>
    </row>
    <row r="160" spans="2:12" ht="12.6" hidden="1" customHeight="1">
      <c r="B160" t="s">
        <v>128</v>
      </c>
      <c r="C160" s="80">
        <v>0.49299999999999999</v>
      </c>
      <c r="D160" t="s">
        <v>58</v>
      </c>
      <c r="J160" t="s">
        <v>129</v>
      </c>
      <c r="K160">
        <v>0.3888888888888889</v>
      </c>
      <c r="L160" t="s">
        <v>84</v>
      </c>
    </row>
    <row r="161" spans="2:12" ht="12.6" hidden="1" customHeight="1">
      <c r="B161" t="s">
        <v>130</v>
      </c>
      <c r="C161" s="80">
        <v>3.09</v>
      </c>
      <c r="D161" t="s">
        <v>58</v>
      </c>
      <c r="J161" t="s">
        <v>131</v>
      </c>
      <c r="K161">
        <v>0.22058823529411764</v>
      </c>
      <c r="L161" t="s">
        <v>84</v>
      </c>
    </row>
    <row r="162" spans="2:12" ht="12.6" hidden="1" customHeight="1">
      <c r="B162" t="s">
        <v>132</v>
      </c>
      <c r="C162" s="80">
        <v>2.71</v>
      </c>
      <c r="D162" t="s">
        <v>58</v>
      </c>
      <c r="J162" t="s">
        <v>133</v>
      </c>
      <c r="K162">
        <v>0.16093893832463946</v>
      </c>
      <c r="L162" t="s">
        <v>84</v>
      </c>
    </row>
    <row r="163" spans="2:12" ht="12.6" hidden="1" customHeight="1">
      <c r="B163" t="s">
        <v>134</v>
      </c>
      <c r="C163" s="80">
        <v>2.08</v>
      </c>
      <c r="D163" t="s">
        <v>58</v>
      </c>
      <c r="J163" t="s">
        <v>135</v>
      </c>
      <c r="K163">
        <v>0.48153214774281805</v>
      </c>
      <c r="L163" t="s">
        <v>84</v>
      </c>
    </row>
    <row r="164" spans="2:12" ht="12.6" hidden="1" customHeight="1">
      <c r="B164" s="79" t="s">
        <v>136</v>
      </c>
      <c r="C164">
        <v>4.5</v>
      </c>
      <c r="D164" t="s">
        <v>58</v>
      </c>
      <c r="J164" t="s">
        <v>137</v>
      </c>
      <c r="K164">
        <v>0.80663659440802093</v>
      </c>
      <c r="L164" t="s">
        <v>84</v>
      </c>
    </row>
    <row r="165" spans="2:12" ht="12.6" hidden="1" customHeight="1">
      <c r="B165" s="79" t="s">
        <v>138</v>
      </c>
      <c r="C165">
        <v>1.07</v>
      </c>
      <c r="D165" t="s">
        <v>58</v>
      </c>
      <c r="J165" t="s">
        <v>139</v>
      </c>
      <c r="K165">
        <v>0.5853756528726396</v>
      </c>
      <c r="L165" t="s">
        <v>84</v>
      </c>
    </row>
    <row r="166" spans="2:12" ht="12.6" hidden="1" customHeight="1">
      <c r="B166" t="s">
        <v>80</v>
      </c>
      <c r="J166" t="s">
        <v>140</v>
      </c>
      <c r="K166">
        <v>0.18238021638330756</v>
      </c>
      <c r="L166" t="s">
        <v>84</v>
      </c>
    </row>
    <row r="167" spans="2:12" ht="12.6" hidden="1" customHeight="1">
      <c r="J167" t="s">
        <v>141</v>
      </c>
      <c r="K167">
        <v>0.22222222222222221</v>
      </c>
      <c r="L167" t="s">
        <v>84</v>
      </c>
    </row>
    <row r="168" spans="2:12" ht="12.6" hidden="1" customHeight="1">
      <c r="J168" t="s">
        <v>142</v>
      </c>
      <c r="K168">
        <v>7.8431372549019607E-2</v>
      </c>
      <c r="L168" t="s">
        <v>84</v>
      </c>
    </row>
    <row r="169" spans="2:12" ht="12.6" hidden="1" customHeight="1">
      <c r="J169" t="s">
        <v>143</v>
      </c>
      <c r="K169">
        <v>0.51315789473684215</v>
      </c>
      <c r="L169" t="s">
        <v>84</v>
      </c>
    </row>
    <row r="170" spans="2:12" ht="12.6" hidden="1" customHeight="1">
      <c r="J170" t="s">
        <v>144</v>
      </c>
      <c r="K170">
        <v>0.2857142857142857</v>
      </c>
      <c r="L170" t="s">
        <v>84</v>
      </c>
    </row>
    <row r="171" spans="2:12" ht="12.6" hidden="1" customHeight="1">
      <c r="J171" t="s">
        <v>145</v>
      </c>
      <c r="K171">
        <v>0.90052356020942403</v>
      </c>
      <c r="L171" t="s">
        <v>84</v>
      </c>
    </row>
    <row r="172" spans="2:12" ht="12.6" hidden="1" customHeight="1">
      <c r="J172" t="s">
        <v>146</v>
      </c>
      <c r="K172">
        <v>0.77777777777777779</v>
      </c>
      <c r="L172" t="s">
        <v>84</v>
      </c>
    </row>
    <row r="173" spans="2:12" ht="12.6" hidden="1" customHeight="1">
      <c r="J173" t="s">
        <v>147</v>
      </c>
      <c r="K173">
        <v>0.65116279069767447</v>
      </c>
      <c r="L173" t="s">
        <v>84</v>
      </c>
    </row>
    <row r="174" spans="2:12" ht="12.6" hidden="1" customHeight="1">
      <c r="J174" t="s">
        <v>148</v>
      </c>
      <c r="K174">
        <v>0.65081206496519717</v>
      </c>
      <c r="L174" t="s">
        <v>84</v>
      </c>
    </row>
    <row r="175" spans="2:12" ht="12.6" hidden="1" customHeight="1">
      <c r="J175" t="s">
        <v>149</v>
      </c>
      <c r="K175">
        <v>0</v>
      </c>
      <c r="L175" t="s">
        <v>84</v>
      </c>
    </row>
    <row r="176" spans="2:12" ht="12.6" hidden="1" customHeight="1">
      <c r="J176" t="s">
        <v>150</v>
      </c>
      <c r="K176">
        <v>0.48703170028818438</v>
      </c>
      <c r="L176" t="s">
        <v>84</v>
      </c>
    </row>
    <row r="177" spans="10:12" ht="12.6" hidden="1" customHeight="1">
      <c r="J177" t="s">
        <v>151</v>
      </c>
      <c r="K177">
        <v>0.58192090395480223</v>
      </c>
      <c r="L177" t="s">
        <v>84</v>
      </c>
    </row>
    <row r="178" spans="10:12" ht="12.6" hidden="1" customHeight="1">
      <c r="J178" t="s">
        <v>152</v>
      </c>
      <c r="K178">
        <v>0.38461538461538464</v>
      </c>
      <c r="L178" t="s">
        <v>84</v>
      </c>
    </row>
    <row r="179" spans="10:12" ht="12.6" hidden="1" customHeight="1">
      <c r="J179" t="s">
        <v>153</v>
      </c>
      <c r="K179">
        <v>0.34763948497854075</v>
      </c>
      <c r="L179" t="s">
        <v>84</v>
      </c>
    </row>
    <row r="180" spans="10:12" ht="12.6" hidden="1" customHeight="1">
      <c r="J180" t="s">
        <v>154</v>
      </c>
      <c r="K180">
        <v>0.44100119189511322</v>
      </c>
      <c r="L180" t="s">
        <v>84</v>
      </c>
    </row>
    <row r="181" spans="10:12" ht="12.6" hidden="1" customHeight="1">
      <c r="J181" t="s">
        <v>155</v>
      </c>
      <c r="K181">
        <v>0.2413793103448276</v>
      </c>
      <c r="L181" t="s">
        <v>84</v>
      </c>
    </row>
    <row r="182" spans="10:12" ht="12.6" hidden="1" customHeight="1">
      <c r="J182" t="s">
        <v>156</v>
      </c>
      <c r="K182">
        <v>0.75</v>
      </c>
      <c r="L182" t="s">
        <v>84</v>
      </c>
    </row>
    <row r="183" spans="10:12" ht="12.6" hidden="1" customHeight="1">
      <c r="J183" t="s">
        <v>157</v>
      </c>
      <c r="K183">
        <v>1.1052631578947369</v>
      </c>
      <c r="L183" t="s">
        <v>84</v>
      </c>
    </row>
    <row r="184" spans="10:12" ht="12.6" hidden="1" customHeight="1">
      <c r="J184" t="s">
        <v>158</v>
      </c>
      <c r="K184">
        <v>0</v>
      </c>
      <c r="L184" t="s">
        <v>84</v>
      </c>
    </row>
    <row r="185" spans="10:12" ht="12.6" hidden="1" customHeight="1">
      <c r="J185" t="s">
        <v>159</v>
      </c>
      <c r="K185">
        <v>0.31136044880785413</v>
      </c>
      <c r="L185" t="s">
        <v>84</v>
      </c>
    </row>
    <row r="186" spans="10:12" ht="12.6" hidden="1" customHeight="1">
      <c r="J186" t="s">
        <v>160</v>
      </c>
      <c r="K186">
        <v>7.5784279168135349E-2</v>
      </c>
      <c r="L186" t="s">
        <v>84</v>
      </c>
    </row>
    <row r="187" spans="10:12" ht="12.6" hidden="1" customHeight="1">
      <c r="J187" t="s">
        <v>161</v>
      </c>
      <c r="K187">
        <v>0.83606557377049184</v>
      </c>
      <c r="L187" t="s">
        <v>84</v>
      </c>
    </row>
    <row r="188" spans="10:12" ht="12.6" hidden="1" customHeight="1">
      <c r="J188" t="s">
        <v>162</v>
      </c>
      <c r="K188">
        <v>0.45833333333333331</v>
      </c>
      <c r="L188" t="s">
        <v>84</v>
      </c>
    </row>
    <row r="189" spans="10:12" ht="12.6" hidden="1" customHeight="1">
      <c r="J189" t="s">
        <v>163</v>
      </c>
      <c r="K189">
        <v>8.9108910891089105E-2</v>
      </c>
      <c r="L189" t="s">
        <v>84</v>
      </c>
    </row>
    <row r="190" spans="10:12" ht="12.6" hidden="1" customHeight="1">
      <c r="J190" t="s">
        <v>164</v>
      </c>
      <c r="K190">
        <v>0.54558495377749439</v>
      </c>
      <c r="L190" t="s">
        <v>84</v>
      </c>
    </row>
    <row r="191" spans="10:12" ht="12.6" hidden="1" customHeight="1">
      <c r="J191" t="s">
        <v>165</v>
      </c>
      <c r="K191">
        <v>0.27131782945736432</v>
      </c>
      <c r="L191" t="s">
        <v>84</v>
      </c>
    </row>
    <row r="192" spans="10:12" ht="12.6" hidden="1" customHeight="1">
      <c r="J192" t="s">
        <v>166</v>
      </c>
      <c r="K192">
        <v>0.5</v>
      </c>
      <c r="L192" t="s">
        <v>84</v>
      </c>
    </row>
    <row r="193" spans="10:12" ht="12.6" hidden="1" customHeight="1">
      <c r="J193" t="s">
        <v>167</v>
      </c>
      <c r="K193">
        <v>0.65323992994746061</v>
      </c>
      <c r="L193" t="s">
        <v>84</v>
      </c>
    </row>
    <row r="194" spans="10:12" ht="12.6" hidden="1" customHeight="1">
      <c r="J194" t="s">
        <v>168</v>
      </c>
      <c r="K194">
        <v>0.29292929292929293</v>
      </c>
      <c r="L194" t="s">
        <v>84</v>
      </c>
    </row>
    <row r="195" spans="10:12" ht="12.6" hidden="1" customHeight="1">
      <c r="J195" t="s">
        <v>169</v>
      </c>
      <c r="K195">
        <v>0.63636363636363635</v>
      </c>
      <c r="L195" t="s">
        <v>84</v>
      </c>
    </row>
    <row r="196" spans="10:12" ht="12.6" hidden="1" customHeight="1">
      <c r="J196" t="s">
        <v>170</v>
      </c>
      <c r="K196">
        <v>0.27160493827160492</v>
      </c>
      <c r="L196" t="s">
        <v>84</v>
      </c>
    </row>
    <row r="197" spans="10:12" ht="12.6" hidden="1" customHeight="1">
      <c r="J197" t="s">
        <v>171</v>
      </c>
      <c r="K197">
        <v>0.39933993399339934</v>
      </c>
      <c r="L197" t="s">
        <v>84</v>
      </c>
    </row>
    <row r="198" spans="10:12" ht="12.6" hidden="1" customHeight="1">
      <c r="J198" t="s">
        <v>172</v>
      </c>
      <c r="K198">
        <v>0</v>
      </c>
      <c r="L198" t="s">
        <v>84</v>
      </c>
    </row>
    <row r="199" spans="10:12" ht="12.6" hidden="1" customHeight="1">
      <c r="J199" t="s">
        <v>173</v>
      </c>
      <c r="K199">
        <v>4.8816537467700263</v>
      </c>
      <c r="L199" t="s">
        <v>84</v>
      </c>
    </row>
    <row r="200" spans="10:12" ht="12.6" hidden="1" customHeight="1">
      <c r="J200" t="s">
        <v>174</v>
      </c>
      <c r="K200">
        <v>0.76113172541743968</v>
      </c>
      <c r="L200" t="s">
        <v>84</v>
      </c>
    </row>
    <row r="201" spans="10:12" ht="12.6" hidden="1" customHeight="1">
      <c r="J201" t="s">
        <v>175</v>
      </c>
      <c r="K201">
        <v>1.0339673913043479</v>
      </c>
      <c r="L201" t="s">
        <v>84</v>
      </c>
    </row>
    <row r="202" spans="10:12" ht="12.6" hidden="1" customHeight="1">
      <c r="J202" t="s">
        <v>176</v>
      </c>
      <c r="K202">
        <v>0.43410852713178294</v>
      </c>
      <c r="L202" t="s">
        <v>84</v>
      </c>
    </row>
    <row r="203" spans="10:12" ht="12.6" hidden="1" customHeight="1">
      <c r="J203" t="s">
        <v>177</v>
      </c>
      <c r="K203">
        <v>0.55917159763313606</v>
      </c>
      <c r="L203" t="s">
        <v>84</v>
      </c>
    </row>
    <row r="204" spans="10:12" ht="12.6" hidden="1" customHeight="1">
      <c r="J204" t="s">
        <v>178</v>
      </c>
      <c r="K204">
        <v>0.69449081803005008</v>
      </c>
      <c r="L204" t="s">
        <v>84</v>
      </c>
    </row>
    <row r="205" spans="10:12" ht="12.6" hidden="1" customHeight="1">
      <c r="J205" t="s">
        <v>179</v>
      </c>
      <c r="K205">
        <v>0.38624522403612366</v>
      </c>
      <c r="L205" t="s">
        <v>84</v>
      </c>
    </row>
    <row r="206" spans="10:12" ht="12.6" hidden="1" customHeight="1">
      <c r="J206" t="s">
        <v>180</v>
      </c>
      <c r="K206">
        <v>0.61904761904761907</v>
      </c>
      <c r="L206" t="s">
        <v>84</v>
      </c>
    </row>
    <row r="207" spans="10:12" ht="12.6" hidden="1" customHeight="1">
      <c r="J207" t="s">
        <v>181</v>
      </c>
      <c r="K207">
        <v>0.57236398651901776</v>
      </c>
      <c r="L207" t="s">
        <v>84</v>
      </c>
    </row>
    <row r="208" spans="10:12" ht="12.6" hidden="1" customHeight="1">
      <c r="J208" t="s">
        <v>182</v>
      </c>
      <c r="K208">
        <v>0.63583815028901736</v>
      </c>
      <c r="L208" t="s">
        <v>84</v>
      </c>
    </row>
    <row r="209" spans="10:12" ht="12.6" hidden="1" customHeight="1">
      <c r="J209" t="s">
        <v>183</v>
      </c>
      <c r="K209">
        <v>0.93186582809224316</v>
      </c>
      <c r="L209" t="s">
        <v>84</v>
      </c>
    </row>
    <row r="210" spans="10:12" ht="12.6" hidden="1" customHeight="1">
      <c r="J210" t="s">
        <v>184</v>
      </c>
      <c r="K210">
        <v>0.2808988764044944</v>
      </c>
      <c r="L210" t="s">
        <v>84</v>
      </c>
    </row>
    <row r="211" spans="10:12" ht="12.6" hidden="1" customHeight="1">
      <c r="J211" t="s">
        <v>185</v>
      </c>
      <c r="K211">
        <v>0.56590444320505673</v>
      </c>
      <c r="L211" t="s">
        <v>84</v>
      </c>
    </row>
    <row r="212" spans="10:12" ht="12.6" hidden="1" customHeight="1">
      <c r="J212" t="s">
        <v>186</v>
      </c>
      <c r="K212">
        <v>0.98461538461538467</v>
      </c>
      <c r="L212" t="s">
        <v>84</v>
      </c>
    </row>
    <row r="213" spans="10:12" ht="12.6" hidden="1" customHeight="1">
      <c r="J213" t="s">
        <v>187</v>
      </c>
      <c r="K213">
        <v>0.72786885245901645</v>
      </c>
      <c r="L213" t="s">
        <v>84</v>
      </c>
    </row>
    <row r="214" spans="10:12" ht="12.6" hidden="1" customHeight="1">
      <c r="J214" t="s">
        <v>188</v>
      </c>
      <c r="K214">
        <v>0.12142857142857143</v>
      </c>
      <c r="L214" t="s">
        <v>84</v>
      </c>
    </row>
    <row r="215" spans="10:12" ht="12.6" hidden="1" customHeight="1">
      <c r="J215" t="s">
        <v>189</v>
      </c>
      <c r="K215">
        <v>0.33870967741935482</v>
      </c>
      <c r="L215" t="s">
        <v>84</v>
      </c>
    </row>
    <row r="216" spans="10:12" ht="12.6" hidden="1" customHeight="1">
      <c r="J216" t="s">
        <v>190</v>
      </c>
      <c r="K216">
        <v>0.70879120879120883</v>
      </c>
      <c r="L216" t="s">
        <v>84</v>
      </c>
    </row>
    <row r="217" spans="10:12" ht="12.6" hidden="1" customHeight="1">
      <c r="J217" t="s">
        <v>191</v>
      </c>
      <c r="K217">
        <v>0.57425742574257421</v>
      </c>
      <c r="L217" t="s">
        <v>84</v>
      </c>
    </row>
    <row r="218" spans="10:12" ht="12.6" hidden="1" customHeight="1">
      <c r="J218" t="s">
        <v>192</v>
      </c>
      <c r="K218">
        <v>0.5714285714285714</v>
      </c>
      <c r="L218" t="s">
        <v>84</v>
      </c>
    </row>
    <row r="219" spans="10:12" ht="12.6" hidden="1" customHeight="1">
      <c r="J219" t="s">
        <v>193</v>
      </c>
      <c r="K219">
        <v>0.44444444444444442</v>
      </c>
      <c r="L219" t="s">
        <v>84</v>
      </c>
    </row>
    <row r="220" spans="10:12" ht="12.6" hidden="1" customHeight="1">
      <c r="J220" t="s">
        <v>194</v>
      </c>
      <c r="K220">
        <v>0.69342010122921183</v>
      </c>
      <c r="L220" t="s">
        <v>84</v>
      </c>
    </row>
    <row r="221" spans="10:12" ht="12.6" hidden="1" customHeight="1">
      <c r="J221" t="s">
        <v>195</v>
      </c>
      <c r="K221">
        <v>0.69565217391304346</v>
      </c>
      <c r="L221" t="s">
        <v>84</v>
      </c>
    </row>
    <row r="222" spans="10:12" ht="12.6" hidden="1" customHeight="1">
      <c r="J222" t="s">
        <v>196</v>
      </c>
      <c r="K222">
        <v>0.7931034482758621</v>
      </c>
      <c r="L222" t="s">
        <v>84</v>
      </c>
    </row>
    <row r="223" spans="10:12" ht="12.6" hidden="1" customHeight="1">
      <c r="J223" t="s">
        <v>197</v>
      </c>
      <c r="K223">
        <v>0.50622685964321779</v>
      </c>
      <c r="L223" t="s">
        <v>84</v>
      </c>
    </row>
    <row r="224" spans="10:12" ht="12.6" hidden="1" customHeight="1">
      <c r="J224" t="s">
        <v>198</v>
      </c>
      <c r="K224">
        <v>2.2200000000000002</v>
      </c>
      <c r="L224" t="s">
        <v>84</v>
      </c>
    </row>
    <row r="225" spans="10:12" ht="12.6" hidden="1" customHeight="1">
      <c r="J225" t="s">
        <v>199</v>
      </c>
      <c r="K225">
        <v>0.38461538461538464</v>
      </c>
      <c r="L225" t="s">
        <v>84</v>
      </c>
    </row>
    <row r="226" spans="10:12" ht="12.6" hidden="1" customHeight="1">
      <c r="J226" t="s">
        <v>200</v>
      </c>
      <c r="K226">
        <v>0.64157706093189959</v>
      </c>
      <c r="L226" t="s">
        <v>84</v>
      </c>
    </row>
    <row r="227" spans="10:12" ht="12.6" hidden="1" customHeight="1">
      <c r="J227" t="s">
        <v>201</v>
      </c>
      <c r="K227">
        <v>1.3422818791946308E-2</v>
      </c>
      <c r="L227" t="s">
        <v>84</v>
      </c>
    </row>
    <row r="228" spans="10:12" ht="12.6" hidden="1" customHeight="1">
      <c r="J228" t="s">
        <v>202</v>
      </c>
      <c r="K228">
        <v>0.19327731092436976</v>
      </c>
      <c r="L228" t="s">
        <v>84</v>
      </c>
    </row>
    <row r="229" spans="10:12" ht="12.6" hidden="1" customHeight="1">
      <c r="J229" t="s">
        <v>203</v>
      </c>
      <c r="K229">
        <v>7.6923076923076927E-2</v>
      </c>
      <c r="L229" t="s">
        <v>84</v>
      </c>
    </row>
    <row r="230" spans="10:12" ht="12.6" hidden="1" customHeight="1">
      <c r="J230" t="s">
        <v>204</v>
      </c>
      <c r="K230">
        <v>0</v>
      </c>
      <c r="L230" t="s">
        <v>84</v>
      </c>
    </row>
    <row r="231" spans="10:12" ht="12.6" hidden="1" customHeight="1">
      <c r="J231" t="s">
        <v>205</v>
      </c>
      <c r="K231">
        <v>0.53518334985133797</v>
      </c>
      <c r="L231" t="s">
        <v>84</v>
      </c>
    </row>
    <row r="232" spans="10:12" ht="12.6" hidden="1" customHeight="1">
      <c r="J232" t="s">
        <v>206</v>
      </c>
      <c r="K232">
        <v>0.15473441108545036</v>
      </c>
      <c r="L232" t="s">
        <v>84</v>
      </c>
    </row>
    <row r="233" spans="10:12" ht="12.6" hidden="1" customHeight="1">
      <c r="J233" t="s">
        <v>207</v>
      </c>
      <c r="K233">
        <v>0.33333333333333331</v>
      </c>
      <c r="L233" t="s">
        <v>84</v>
      </c>
    </row>
    <row r="234" spans="10:12" ht="12.6" hidden="1" customHeight="1">
      <c r="J234" t="s">
        <v>208</v>
      </c>
      <c r="K234">
        <v>1.25</v>
      </c>
      <c r="L234" t="s">
        <v>84</v>
      </c>
    </row>
    <row r="235" spans="10:12" ht="12.6" hidden="1" customHeight="1">
      <c r="J235" t="s">
        <v>209</v>
      </c>
      <c r="K235">
        <v>0.41034482758620688</v>
      </c>
      <c r="L235" t="s">
        <v>84</v>
      </c>
    </row>
    <row r="236" spans="10:12" ht="12.6" hidden="1" customHeight="1">
      <c r="J236" t="s">
        <v>210</v>
      </c>
      <c r="K236">
        <v>1.4958863126402393E-2</v>
      </c>
      <c r="L236" t="s">
        <v>84</v>
      </c>
    </row>
    <row r="237" spans="10:12" ht="12.6" hidden="1" customHeight="1">
      <c r="J237" t="s">
        <v>211</v>
      </c>
      <c r="K237">
        <v>0.5725190839694656</v>
      </c>
      <c r="L237" t="s">
        <v>84</v>
      </c>
    </row>
    <row r="238" spans="10:12" ht="12.6" hidden="1" customHeight="1">
      <c r="J238" t="s">
        <v>212</v>
      </c>
      <c r="K238">
        <v>0.41615541922290389</v>
      </c>
      <c r="L238" t="s">
        <v>84</v>
      </c>
    </row>
    <row r="239" spans="10:12" ht="12.6" hidden="1" customHeight="1">
      <c r="J239" t="s">
        <v>213</v>
      </c>
      <c r="K239">
        <v>0.25555555555555554</v>
      </c>
      <c r="L239" t="s">
        <v>84</v>
      </c>
    </row>
    <row r="240" spans="10:12" ht="12.6" hidden="1" customHeight="1">
      <c r="J240" t="s">
        <v>214</v>
      </c>
      <c r="K240">
        <v>0.25345622119815669</v>
      </c>
      <c r="L240" t="s">
        <v>84</v>
      </c>
    </row>
    <row r="241" spans="10:12" ht="12.6" hidden="1" customHeight="1">
      <c r="J241" t="s">
        <v>215</v>
      </c>
      <c r="K241">
        <v>0.57636122177954852</v>
      </c>
      <c r="L241" t="s">
        <v>84</v>
      </c>
    </row>
    <row r="242" spans="10:12" ht="12.6" hidden="1" customHeight="1">
      <c r="J242" t="s">
        <v>216</v>
      </c>
      <c r="K242">
        <v>0.96097560975609753</v>
      </c>
      <c r="L242" t="s">
        <v>84</v>
      </c>
    </row>
    <row r="243" spans="10:12" ht="12.6" hidden="1" customHeight="1">
      <c r="J243" t="s">
        <v>217</v>
      </c>
      <c r="K243">
        <v>0.31287128712871287</v>
      </c>
      <c r="L243" t="s">
        <v>84</v>
      </c>
    </row>
    <row r="244" spans="10:12" ht="12.6" hidden="1" customHeight="1">
      <c r="J244" t="s">
        <v>218</v>
      </c>
      <c r="K244">
        <v>0.49567723342939479</v>
      </c>
      <c r="L244" t="s">
        <v>84</v>
      </c>
    </row>
    <row r="245" spans="10:12" ht="12.6" hidden="1" customHeight="1">
      <c r="J245" t="s">
        <v>219</v>
      </c>
      <c r="K245">
        <v>0.62222222222222223</v>
      </c>
      <c r="L245" t="s">
        <v>84</v>
      </c>
    </row>
    <row r="246" spans="10:12" ht="12.6" hidden="1" customHeight="1">
      <c r="J246" t="s">
        <v>220</v>
      </c>
      <c r="K246">
        <v>0.47863247863247865</v>
      </c>
      <c r="L246" t="s">
        <v>84</v>
      </c>
    </row>
    <row r="247" spans="10:12" ht="12.6" hidden="1" customHeight="1">
      <c r="J247" t="s">
        <v>221</v>
      </c>
      <c r="K247">
        <v>0.8921142208774584</v>
      </c>
      <c r="L247" t="s">
        <v>84</v>
      </c>
    </row>
    <row r="248" spans="10:12" ht="12.6" hidden="1" customHeight="1">
      <c r="J248" t="s">
        <v>222</v>
      </c>
      <c r="K248">
        <v>0.727112676056338</v>
      </c>
      <c r="L248" t="s">
        <v>84</v>
      </c>
    </row>
    <row r="249" spans="10:12" ht="12.6" hidden="1" customHeight="1">
      <c r="J249" t="s">
        <v>223</v>
      </c>
      <c r="K249">
        <v>0.59459459459459463</v>
      </c>
      <c r="L249" t="s">
        <v>84</v>
      </c>
    </row>
    <row r="250" spans="10:12" ht="12.6" hidden="1" customHeight="1">
      <c r="J250" t="s">
        <v>224</v>
      </c>
      <c r="K250">
        <v>0.82142857142857151</v>
      </c>
      <c r="L250" t="s">
        <v>84</v>
      </c>
    </row>
    <row r="251" spans="10:12" ht="12.6" hidden="1" customHeight="1">
      <c r="J251" t="s">
        <v>225</v>
      </c>
      <c r="K251">
        <v>0.45624999999999999</v>
      </c>
      <c r="L251" t="s">
        <v>84</v>
      </c>
    </row>
    <row r="252" spans="10:12" ht="12.6" hidden="1" customHeight="1">
      <c r="J252" t="s">
        <v>226</v>
      </c>
      <c r="K252">
        <v>0.27017543859649124</v>
      </c>
      <c r="L252" t="s">
        <v>84</v>
      </c>
    </row>
    <row r="253" spans="10:12" ht="12.6" hidden="1" customHeight="1">
      <c r="J253" t="s">
        <v>227</v>
      </c>
      <c r="K253">
        <v>0.36708860759493672</v>
      </c>
      <c r="L253" t="s">
        <v>84</v>
      </c>
    </row>
    <row r="254" spans="10:12" ht="12.6" hidden="1" customHeight="1">
      <c r="J254" t="s">
        <v>228</v>
      </c>
      <c r="K254">
        <v>0.92654028436018954</v>
      </c>
      <c r="L254" t="s">
        <v>84</v>
      </c>
    </row>
    <row r="255" spans="10:12" ht="12.6" hidden="1" customHeight="1">
      <c r="J255" t="s">
        <v>229</v>
      </c>
      <c r="K255">
        <v>0.8</v>
      </c>
      <c r="L255" t="s">
        <v>84</v>
      </c>
    </row>
    <row r="256" spans="10:12" ht="12.6" hidden="1" customHeight="1">
      <c r="J256" t="s">
        <v>230</v>
      </c>
      <c r="K256">
        <v>0.24740422484783386</v>
      </c>
      <c r="L256" t="s">
        <v>84</v>
      </c>
    </row>
    <row r="257" spans="10:12" ht="12.6" hidden="1" customHeight="1">
      <c r="J257" t="s">
        <v>231</v>
      </c>
      <c r="K257">
        <v>0.33333333333333331</v>
      </c>
      <c r="L257" t="s">
        <v>84</v>
      </c>
    </row>
    <row r="258" spans="10:12" ht="12.6" hidden="1" customHeight="1">
      <c r="J258" t="s">
        <v>232</v>
      </c>
      <c r="K258">
        <v>0.1941747572815534</v>
      </c>
      <c r="L258" t="s">
        <v>84</v>
      </c>
    </row>
    <row r="259" spans="10:12" ht="12.6" hidden="1" customHeight="1">
      <c r="J259" t="s">
        <v>233</v>
      </c>
      <c r="K259">
        <v>4.7058823529411764E-2</v>
      </c>
      <c r="L259" t="s">
        <v>84</v>
      </c>
    </row>
    <row r="260" spans="10:12" ht="12.6" hidden="1" customHeight="1">
      <c r="J260" t="s">
        <v>234</v>
      </c>
      <c r="K260">
        <v>3.9244186046511628E-2</v>
      </c>
      <c r="L260" t="s">
        <v>84</v>
      </c>
    </row>
    <row r="261" spans="10:12" ht="12.6" hidden="1" customHeight="1">
      <c r="J261" t="s">
        <v>235</v>
      </c>
      <c r="K261">
        <v>0.55598455598455598</v>
      </c>
      <c r="L261" t="s">
        <v>84</v>
      </c>
    </row>
    <row r="262" spans="10:12" ht="12.6" hidden="1" customHeight="1">
      <c r="J262" t="s">
        <v>236</v>
      </c>
      <c r="K262">
        <v>0</v>
      </c>
      <c r="L262" t="s">
        <v>84</v>
      </c>
    </row>
    <row r="263" spans="10:12" ht="12.6" hidden="1" customHeight="1">
      <c r="J263" t="s">
        <v>237</v>
      </c>
      <c r="K263">
        <v>0.50995775497887752</v>
      </c>
      <c r="L263" t="s">
        <v>84</v>
      </c>
    </row>
    <row r="264" spans="10:12" ht="12.6" hidden="1" customHeight="1">
      <c r="J264" t="s">
        <v>238</v>
      </c>
      <c r="K264">
        <v>0</v>
      </c>
      <c r="L264" t="s">
        <v>84</v>
      </c>
    </row>
    <row r="265" spans="10:12" ht="12.6" hidden="1" customHeight="1">
      <c r="J265" t="s">
        <v>239</v>
      </c>
      <c r="K265">
        <v>0.65263157894736845</v>
      </c>
      <c r="L265" t="s">
        <v>84</v>
      </c>
    </row>
    <row r="266" spans="10:12" ht="12.6" hidden="1" customHeight="1">
      <c r="J266" t="s">
        <v>240</v>
      </c>
      <c r="K266">
        <v>0.46195652173913043</v>
      </c>
      <c r="L266" t="s">
        <v>84</v>
      </c>
    </row>
    <row r="267" spans="10:12" ht="12.6" hidden="1" customHeight="1">
      <c r="J267" t="s">
        <v>241</v>
      </c>
      <c r="K267">
        <v>0.45628642797668612</v>
      </c>
      <c r="L267" t="s">
        <v>84</v>
      </c>
    </row>
    <row r="268" spans="10:12" ht="12.6" hidden="1" customHeight="1">
      <c r="J268" t="s">
        <v>242</v>
      </c>
      <c r="K268">
        <v>0.96296296296296291</v>
      </c>
      <c r="L268" t="s">
        <v>84</v>
      </c>
    </row>
    <row r="269" spans="10:12" ht="12.6" hidden="1" customHeight="1">
      <c r="J269" t="s">
        <v>243</v>
      </c>
      <c r="K269">
        <v>0.67062467733608677</v>
      </c>
      <c r="L269" t="s">
        <v>84</v>
      </c>
    </row>
    <row r="270" spans="10:12" ht="12.6" hidden="1" customHeight="1">
      <c r="J270" t="s">
        <v>244</v>
      </c>
      <c r="K270">
        <v>0.59981167608286257</v>
      </c>
      <c r="L270" t="s">
        <v>84</v>
      </c>
    </row>
    <row r="271" spans="10:12" hidden="1">
      <c r="J271" t="s">
        <v>245</v>
      </c>
      <c r="K271">
        <v>0.23313999999999999</v>
      </c>
      <c r="L271" t="s">
        <v>84</v>
      </c>
    </row>
    <row r="272" spans="10:12" hidden="1">
      <c r="J272" t="s">
        <v>246</v>
      </c>
      <c r="K272">
        <v>0.5</v>
      </c>
      <c r="L272" t="s">
        <v>84</v>
      </c>
    </row>
    <row r="273" spans="10:12" hidden="1">
      <c r="J273" t="s">
        <v>247</v>
      </c>
      <c r="K273">
        <v>0.49646597774615697</v>
      </c>
      <c r="L273" t="s">
        <v>84</v>
      </c>
    </row>
    <row r="274" spans="10:12" hidden="1">
      <c r="J274" t="s">
        <v>248</v>
      </c>
      <c r="K274">
        <v>0.11965811965811966</v>
      </c>
      <c r="L274" t="s">
        <v>84</v>
      </c>
    </row>
    <row r="275" spans="10:12" hidden="1">
      <c r="J275" t="s">
        <v>249</v>
      </c>
      <c r="K275">
        <v>0.69557195571955721</v>
      </c>
      <c r="L275" t="s">
        <v>84</v>
      </c>
    </row>
    <row r="276" spans="10:12" hidden="1">
      <c r="J276" t="s">
        <v>250</v>
      </c>
      <c r="K276">
        <v>0.24756493506493507</v>
      </c>
      <c r="L276" t="s">
        <v>84</v>
      </c>
    </row>
    <row r="277" spans="10:12" hidden="1">
      <c r="J277" t="s">
        <v>251</v>
      </c>
      <c r="K277">
        <v>0.35275590551181102</v>
      </c>
      <c r="L277" t="s">
        <v>84</v>
      </c>
    </row>
    <row r="278" spans="10:12" hidden="1">
      <c r="J278" t="s">
        <v>252</v>
      </c>
      <c r="K278">
        <v>0.75294117647058822</v>
      </c>
      <c r="L278" t="s">
        <v>84</v>
      </c>
    </row>
    <row r="279" spans="10:12" hidden="1">
      <c r="J279" t="s">
        <v>253</v>
      </c>
      <c r="K279">
        <v>0</v>
      </c>
      <c r="L279" t="s">
        <v>84</v>
      </c>
    </row>
    <row r="280" spans="10:12" hidden="1">
      <c r="J280" t="s">
        <v>254</v>
      </c>
      <c r="K280">
        <v>0.42105263157894735</v>
      </c>
      <c r="L280" t="s">
        <v>84</v>
      </c>
    </row>
    <row r="281" spans="10:12" hidden="1">
      <c r="J281" t="s">
        <v>255</v>
      </c>
      <c r="K281" s="4" t="s">
        <v>256</v>
      </c>
      <c r="L281" t="s">
        <v>84</v>
      </c>
    </row>
  </sheetData>
  <sheetProtection sheet="1" formatCells="0" formatColumns="0" formatRows="0" insertColumns="0" insertRows="0" insertHyperlinks="0" deleteColumns="0" deleteRows="0" sort="0" autoFilter="0" pivotTables="0"/>
  <mergeCells count="84">
    <mergeCell ref="B99:C99"/>
    <mergeCell ref="D99:O99"/>
    <mergeCell ref="B21:O21"/>
    <mergeCell ref="B6:P6"/>
    <mergeCell ref="M26:O26"/>
    <mergeCell ref="B37:D37"/>
    <mergeCell ref="B38:D38"/>
    <mergeCell ref="B39:D39"/>
    <mergeCell ref="B40:D40"/>
    <mergeCell ref="D14:O14"/>
    <mergeCell ref="B30:D30"/>
    <mergeCell ref="B31:D31"/>
    <mergeCell ref="B78:C78"/>
    <mergeCell ref="D78:O78"/>
    <mergeCell ref="B77:C77"/>
    <mergeCell ref="D77:O77"/>
    <mergeCell ref="B2:L3"/>
    <mergeCell ref="B5:P5"/>
    <mergeCell ref="D12:O12"/>
    <mergeCell ref="B11:C11"/>
    <mergeCell ref="D11:O11"/>
    <mergeCell ref="B12:C12"/>
    <mergeCell ref="B32:D32"/>
    <mergeCell ref="B33:D33"/>
    <mergeCell ref="B34:D34"/>
    <mergeCell ref="B35:D35"/>
    <mergeCell ref="B36:D36"/>
    <mergeCell ref="J25:L25"/>
    <mergeCell ref="F25:I25"/>
    <mergeCell ref="B27:D27"/>
    <mergeCell ref="B28:D28"/>
    <mergeCell ref="B29:D29"/>
    <mergeCell ref="M25:P25"/>
    <mergeCell ref="M56:P56"/>
    <mergeCell ref="J81:M81"/>
    <mergeCell ref="M27:O27"/>
    <mergeCell ref="M28:O28"/>
    <mergeCell ref="M29:O29"/>
    <mergeCell ref="M30:O30"/>
    <mergeCell ref="M31:O31"/>
    <mergeCell ref="M32:O32"/>
    <mergeCell ref="M33:O33"/>
    <mergeCell ref="M34:O34"/>
    <mergeCell ref="M35:O35"/>
    <mergeCell ref="M36:O36"/>
    <mergeCell ref="M37:O37"/>
    <mergeCell ref="M38:O38"/>
    <mergeCell ref="M39:O39"/>
    <mergeCell ref="J87:L87"/>
    <mergeCell ref="M58:O58"/>
    <mergeCell ref="M59:O59"/>
    <mergeCell ref="M60:O60"/>
    <mergeCell ref="M61:O61"/>
    <mergeCell ref="J82:L82"/>
    <mergeCell ref="J85:L85"/>
    <mergeCell ref="J86:L86"/>
    <mergeCell ref="M40:O40"/>
    <mergeCell ref="M41:O41"/>
    <mergeCell ref="M57:O57"/>
    <mergeCell ref="D54:O54"/>
    <mergeCell ref="B58:D58"/>
    <mergeCell ref="G50:I50"/>
    <mergeCell ref="J50:K50"/>
    <mergeCell ref="B61:D61"/>
    <mergeCell ref="B41:D41"/>
    <mergeCell ref="B57:D57"/>
    <mergeCell ref="B54:C54"/>
    <mergeCell ref="B48:C48"/>
    <mergeCell ref="B23:C23"/>
    <mergeCell ref="D23:O23"/>
    <mergeCell ref="J88:L88"/>
    <mergeCell ref="J89:L89"/>
    <mergeCell ref="B82:D82"/>
    <mergeCell ref="B83:D83"/>
    <mergeCell ref="B84:D84"/>
    <mergeCell ref="B85:D85"/>
    <mergeCell ref="B86:D86"/>
    <mergeCell ref="B87:D87"/>
    <mergeCell ref="B88:D88"/>
    <mergeCell ref="B89:D89"/>
    <mergeCell ref="J83:L83"/>
    <mergeCell ref="J84:L84"/>
    <mergeCell ref="B59:D59"/>
    <mergeCell ref="B60:D60"/>
  </mergeCells>
  <dataValidations count="5">
    <dataValidation type="list" allowBlank="1" showInputMessage="1" showErrorMessage="1" sqref="J27:J41 E82:E89" xr:uid="{00000000-0002-0000-0000-000000000000}">
      <formula1>TranspList</formula1>
    </dataValidation>
    <dataValidation type="list" allowBlank="1" showInputMessage="1" showErrorMessage="1" sqref="B58:B61" xr:uid="{00000000-0002-0000-0000-000001000000}">
      <formula1>EnergyList</formula1>
    </dataValidation>
    <dataValidation type="list" allowBlank="1" showInputMessage="1" showErrorMessage="1" sqref="B57" xr:uid="{00000000-0002-0000-0000-000002000000}">
      <formula1>$J$139:$J$281</formula1>
    </dataValidation>
    <dataValidation type="decimal" allowBlank="1" showInputMessage="1" showErrorMessage="1" sqref="E27:E41 H27:H41 K27:K41 G57:G61 J57:J61 F82:F89 M102:M105 F102:F103 F105 F111" xr:uid="{00000000-0002-0000-0000-000003000000}">
      <formula1>0</formula1>
      <formula2>100000</formula2>
    </dataValidation>
    <dataValidation type="list" showInputMessage="1" sqref="B27:D41" xr:uid="{D359F56D-65F6-45BA-A2E8-75767DFBEBB8}">
      <formula1>$B$139:$B$166</formula1>
    </dataValidation>
  </dataValidations>
  <pageMargins left="0.7" right="0.7" top="0.75" bottom="0.75" header="0.3" footer="0.3"/>
  <pageSetup paperSize="9" orientation="portrait" r:id="rId1"/>
  <headerFooter>
    <oddFooter>&amp;C&amp;1#&amp;"Calibri"&amp;12&amp;K008000Internal Use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01D0-4F5A-44AB-9053-FBBC6BCE1AFA}">
  <dimension ref="A1:A16"/>
  <sheetViews>
    <sheetView workbookViewId="0">
      <selection activeCell="E7" sqref="E7"/>
    </sheetView>
  </sheetViews>
  <sheetFormatPr defaultRowHeight="13.15"/>
  <cols>
    <col min="1" max="1" width="165.85546875" customWidth="1"/>
  </cols>
  <sheetData>
    <row r="1" spans="1:1">
      <c r="A1" s="5" t="s">
        <v>257</v>
      </c>
    </row>
    <row r="2" spans="1:1">
      <c r="A2" s="96" t="s">
        <v>258</v>
      </c>
    </row>
    <row r="3" spans="1:1" ht="38.450000000000003" customHeight="1">
      <c r="A3" s="95"/>
    </row>
    <row r="4" spans="1:1">
      <c r="A4" s="96" t="s">
        <v>259</v>
      </c>
    </row>
    <row r="5" spans="1:1" ht="38.450000000000003" customHeight="1">
      <c r="A5" s="95"/>
    </row>
    <row r="6" spans="1:1">
      <c r="A6" s="96" t="s">
        <v>260</v>
      </c>
    </row>
    <row r="7" spans="1:1" ht="38.450000000000003" customHeight="1">
      <c r="A7" s="95"/>
    </row>
    <row r="8" spans="1:1">
      <c r="A8" s="96" t="s">
        <v>261</v>
      </c>
    </row>
    <row r="9" spans="1:1" ht="38.450000000000003" customHeight="1">
      <c r="A9" s="95"/>
    </row>
    <row r="10" spans="1:1">
      <c r="A10" s="96" t="s">
        <v>262</v>
      </c>
    </row>
    <row r="11" spans="1:1" ht="38.450000000000003" customHeight="1">
      <c r="A11" s="95"/>
    </row>
    <row r="12" spans="1:1">
      <c r="A12" s="96" t="s">
        <v>263</v>
      </c>
    </row>
    <row r="13" spans="1:1" ht="38.450000000000003" customHeight="1">
      <c r="A13" s="95"/>
    </row>
    <row r="14" spans="1:1">
      <c r="A14" s="96" t="s">
        <v>264</v>
      </c>
    </row>
    <row r="15" spans="1:1" ht="38.450000000000003" customHeight="1">
      <c r="A15" s="95"/>
    </row>
    <row r="16" spans="1:1">
      <c r="A16" t="s">
        <v>265</v>
      </c>
    </row>
  </sheetData>
  <pageMargins left="0.7" right="0.7" top="0.75" bottom="0.75" header="0.3" footer="0.3"/>
  <pageSetup paperSize="9" orientation="portrait"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CC7D341DE4514FAF01A2AF5C97F207" ma:contentTypeVersion="15" ma:contentTypeDescription="Create a new document." ma:contentTypeScope="" ma:versionID="90137184cbc322fda9152171d6e91397">
  <xsd:schema xmlns:xsd="http://www.w3.org/2001/XMLSchema" xmlns:xs="http://www.w3.org/2001/XMLSchema" xmlns:p="http://schemas.microsoft.com/office/2006/metadata/properties" xmlns:ns2="5d0ac3fc-98b0-4c08-9607-006cc26ce8b9" xmlns:ns3="f0645bed-4865-435f-967b-1f6b7ca6e701" targetNamespace="http://schemas.microsoft.com/office/2006/metadata/properties" ma:root="true" ma:fieldsID="d4b7af74dd1395c8d7a6efd6c922840e" ns2:_="" ns3:_="">
    <xsd:import namespace="5d0ac3fc-98b0-4c08-9607-006cc26ce8b9"/>
    <xsd:import namespace="f0645bed-4865-435f-967b-1f6b7ca6e7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0ac3fc-98b0-4c08-9607-006cc26ce8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645bed-4865-435f-967b-1f6b7ca6e7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e95dcfc-b00d-48cc-b454-06c5fb9aa50a}" ma:internalName="TaxCatchAll" ma:showField="CatchAllData" ma:web="f0645bed-4865-435f-967b-1f6b7ca6e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0ac3fc-98b0-4c08-9607-006cc26ce8b9">
      <Terms xmlns="http://schemas.microsoft.com/office/infopath/2007/PartnerControls"/>
    </lcf76f155ced4ddcb4097134ff3c332f>
    <TaxCatchAll xmlns="f0645bed-4865-435f-967b-1f6b7ca6e701" xsi:nil="true"/>
  </documentManagement>
</p:properties>
</file>

<file path=customXml/itemProps1.xml><?xml version="1.0" encoding="utf-8"?>
<ds:datastoreItem xmlns:ds="http://schemas.openxmlformats.org/officeDocument/2006/customXml" ds:itemID="{818E61E1-0436-4BD8-9D15-AC0585C123BD}"/>
</file>

<file path=customXml/itemProps2.xml><?xml version="1.0" encoding="utf-8"?>
<ds:datastoreItem xmlns:ds="http://schemas.openxmlformats.org/officeDocument/2006/customXml" ds:itemID="{E3C7FB5A-2832-43BB-AFC2-556A743B7BC2}"/>
</file>

<file path=customXml/itemProps3.xml><?xml version="1.0" encoding="utf-8"?>
<ds:datastoreItem xmlns:ds="http://schemas.openxmlformats.org/officeDocument/2006/customXml" ds:itemID="{A1627F0C-ECA7-4F34-9A97-6BC103347B90}"/>
</file>

<file path=docProps/app.xml><?xml version="1.0" encoding="utf-8"?>
<Properties xmlns="http://schemas.openxmlformats.org/officeDocument/2006/extended-properties" xmlns:vt="http://schemas.openxmlformats.org/officeDocument/2006/docPropsVTypes">
  <Application>Microsoft Excel Online</Application>
  <Manager/>
  <Company>AREVA T&amp;D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Burgess, Diarmid</cp:lastModifiedBy>
  <cp:revision/>
  <dcterms:created xsi:type="dcterms:W3CDTF">2011-07-25T07:17:24Z</dcterms:created>
  <dcterms:modified xsi:type="dcterms:W3CDTF">2025-05-27T12:57:26Z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0x0101003ACC7D341DE4514FAF01A2AF5C97F207</vt:lpwstr>
  </property>
  <property fmtid="{D5CDD505-2E9C-101B-9397-08002B2CF9AE}" pid="3" name="_NewReviewCycle">
    <vt:lpwstr/>
  </property>
  <property fmtid="{D5CDD505-2E9C-101B-9397-08002B2CF9AE}" pid="4" name="MSIP_Label_82fa3fd3-029b-403d-91b4-1dc930cb0e60_Enabled">
    <vt:lpwstr>true</vt:lpwstr>
  </property>
  <property fmtid="{D5CDD505-2E9C-101B-9397-08002B2CF9AE}" pid="5" name="MSIP_Label_82fa3fd3-029b-403d-91b4-1dc930cb0e60_SetDate">
    <vt:lpwstr>2020-07-01T13:18:50Z</vt:lpwstr>
  </property>
  <property fmtid="{D5CDD505-2E9C-101B-9397-08002B2CF9AE}" pid="6" name="MSIP_Label_82fa3fd3-029b-403d-91b4-1dc930cb0e60_Method">
    <vt:lpwstr>Standard</vt:lpwstr>
  </property>
  <property fmtid="{D5CDD505-2E9C-101B-9397-08002B2CF9AE}" pid="7" name="MSIP_Label_82fa3fd3-029b-403d-91b4-1dc930cb0e60_Name">
    <vt:lpwstr>82fa3fd3-029b-403d-91b4-1dc930cb0e60</vt:lpwstr>
  </property>
  <property fmtid="{D5CDD505-2E9C-101B-9397-08002B2CF9AE}" pid="8" name="MSIP_Label_82fa3fd3-029b-403d-91b4-1dc930cb0e60_SiteId">
    <vt:lpwstr>4ae48b41-0137-4599-8661-fc641fe77bea</vt:lpwstr>
  </property>
  <property fmtid="{D5CDD505-2E9C-101B-9397-08002B2CF9AE}" pid="9" name="MSIP_Label_82fa3fd3-029b-403d-91b4-1dc930cb0e60_ActionId">
    <vt:lpwstr>cca0a708-7bec-4341-ad87-c851b3ff7efe</vt:lpwstr>
  </property>
  <property fmtid="{D5CDD505-2E9C-101B-9397-08002B2CF9AE}" pid="10" name="MSIP_Label_82fa3fd3-029b-403d-91b4-1dc930cb0e60_ContentBits">
    <vt:lpwstr>0</vt:lpwstr>
  </property>
  <property fmtid="{D5CDD505-2E9C-101B-9397-08002B2CF9AE}" pid="11" name="MSIP_Label_019c027e-33b7-45fc-a572-8ffa5d09ec36_Enabled">
    <vt:lpwstr>true</vt:lpwstr>
  </property>
  <property fmtid="{D5CDD505-2E9C-101B-9397-08002B2CF9AE}" pid="12" name="MSIP_Label_019c027e-33b7-45fc-a572-8ffa5d09ec36_SetDate">
    <vt:lpwstr>2021-10-13T10:13:08Z</vt:lpwstr>
  </property>
  <property fmtid="{D5CDD505-2E9C-101B-9397-08002B2CF9AE}" pid="13" name="MSIP_Label_019c027e-33b7-45fc-a572-8ffa5d09ec36_Method">
    <vt:lpwstr>Standard</vt:lpwstr>
  </property>
  <property fmtid="{D5CDD505-2E9C-101B-9397-08002B2CF9AE}" pid="14" name="MSIP_Label_019c027e-33b7-45fc-a572-8ffa5d09ec36_Name">
    <vt:lpwstr>Internal Use</vt:lpwstr>
  </property>
  <property fmtid="{D5CDD505-2E9C-101B-9397-08002B2CF9AE}" pid="15" name="MSIP_Label_019c027e-33b7-45fc-a572-8ffa5d09ec36_SiteId">
    <vt:lpwstr>031a09bc-a2bf-44df-888e-4e09355b7a24</vt:lpwstr>
  </property>
  <property fmtid="{D5CDD505-2E9C-101B-9397-08002B2CF9AE}" pid="16" name="MSIP_Label_019c027e-33b7-45fc-a572-8ffa5d09ec36_ActionId">
    <vt:lpwstr>ed4f5c0a-5dea-497f-b98d-fa55e0dda608</vt:lpwstr>
  </property>
  <property fmtid="{D5CDD505-2E9C-101B-9397-08002B2CF9AE}" pid="17" name="MSIP_Label_019c027e-33b7-45fc-a572-8ffa5d09ec36_ContentBits">
    <vt:lpwstr>2</vt:lpwstr>
  </property>
  <property fmtid="{D5CDD505-2E9C-101B-9397-08002B2CF9AE}" pid="18" name="MediaServiceImageTags">
    <vt:lpwstr/>
  </property>
</Properties>
</file>